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floridahousing.sharepoint.com/sites/MF/allocations/Combined Cycle/2023 Rules and RFAs/2023-105 Small DD/Exhibit A/"/>
    </mc:Choice>
  </mc:AlternateContent>
  <xr:revisionPtr revIDLastSave="24" documentId="8_{6599D94A-D7BD-4FF8-A712-177D8FFBA3F0}" xr6:coauthVersionLast="47" xr6:coauthVersionMax="47" xr10:uidLastSave="{057F7D66-D305-4593-91E5-BB8FDC5A1737}"/>
  <workbookProtection workbookAlgorithmName="SHA-512" workbookHashValue="/6Fq6rc8SInb7ALqgjQKcSnWgf0QGG2W6nOeXugmAXXo35nqTA+fgdDZbU/nlCDZjyt4nW5vgxp1axJIAZu/Dw==" workbookSaltValue="16zcJtV8F5vsqc370z5vew==" workbookSpinCount="100000" lockStructure="1"/>
  <bookViews>
    <workbookView xWindow="-110" yWindow="-110" windowWidth="19420" windowHeight="10420" firstSheet="1" activeTab="1" xr2:uid="{09192E71-8CFF-4EFD-87D3-CBCD354FB470}"/>
  </bookViews>
  <sheets>
    <sheet name="Data 1" sheetId="8" state="veryHidden" r:id="rId1"/>
    <sheet name="General Information" sheetId="1" r:id="rId2"/>
    <sheet name="Proposed Development Info" sheetId="2" r:id="rId3"/>
    <sheet name="Funding" sheetId="3" r:id="rId4"/>
    <sheet name="Additional Information" sheetId="4" r:id="rId5"/>
    <sheet name="Narrative Scoring" sheetId="5" r:id="rId6"/>
    <sheet name="Applicant Certification" sheetId="7" r:id="rId7"/>
  </sheets>
  <definedNames>
    <definedName name="Addenda_Comments">'Additional Information'!$A$18</definedName>
    <definedName name="Addenda_Comments_2">'Additional Information'!$A$19</definedName>
    <definedName name="Application_Fee_Method">'Additional Information'!$A$9</definedName>
    <definedName name="Authorized_Contact_Address">'General Information'!$F$41</definedName>
    <definedName name="Authorized_Contact_City">'General Information'!$F$42</definedName>
    <definedName name="Authorized_Contact_EMail">'General Information'!$F$46</definedName>
    <definedName name="Authorized_Contact_First_Name">'General Information'!$F$38</definedName>
    <definedName name="Authorized_Contact_Last_Name">'General Information'!$F$39</definedName>
    <definedName name="Authorized_Contact_Middle_Initial">'General Information'!$H$38</definedName>
    <definedName name="Authorized_Contact_Phone">'General Information'!$F$45</definedName>
    <definedName name="Authorized_Contact_Phone_Ext">'General Information'!$H$45</definedName>
    <definedName name="Authorized_Contact_State">'General Information'!$F$43</definedName>
    <definedName name="Authorized_Contact_Zip">'General Information'!$F$44</definedName>
    <definedName name="Cert_Signature">'Applicant Certification'!$G$28</definedName>
    <definedName name="CheckBox_Occ_and_Demolition">'Proposed Development Info'!$A$13</definedName>
    <definedName name="CheckBox_Occupied">'Proposed Development Info'!$A$12</definedName>
    <definedName name="Company_Of_Authorized_Contact_Person">'General Information'!$F$40</definedName>
    <definedName name="Company_Of_Operational_Contact_Person">'General Information'!$F$51</definedName>
    <definedName name="County">'Proposed Development Info'!$I$6</definedName>
    <definedName name="DC_CheckBox_Occ_and_Demolition">'Data 1'!$C$133</definedName>
    <definedName name="Demographic">'General Information'!$F$12</definedName>
    <definedName name="demolition_involved">'Proposed Development Info'!$I$10</definedName>
    <definedName name="Development_Location">'Proposed Development Info'!$B$17</definedName>
    <definedName name="Development_Location_City">'Proposed Development Info'!$F$19</definedName>
    <definedName name="DevType">'Proposed Development Info'!$B$23</definedName>
    <definedName name="DonationOfLand">Funding!$B$35</definedName>
    <definedName name="DS_Authorized_Contact_Full_Name">'Data 1'!$C$59</definedName>
    <definedName name="DS_CheckBox_Occupied">'Data 1'!$C$132</definedName>
    <definedName name="Eligible_Grant_Request_Amount">Funding!$H$15</definedName>
    <definedName name="Excel_RFA_Number">'Data 1'!$D$1</definedName>
    <definedName name="Fee_Pmt_Information">'Additional Information'!$A$8</definedName>
    <definedName name="Grant_Base_Loan_Amount">Funding!$H$5</definedName>
    <definedName name="Grant_Demo_Funding_Amount">Funding!$H$9</definedName>
    <definedName name="Grant_Generator_Funding_Amount">Funding!$H$13</definedName>
    <definedName name="Grant_Predev_Funding_Amount">Funding!$H$7</definedName>
    <definedName name="Grant_South_Florida_Boost_Funding_Amount">Funding!$H$11</definedName>
    <definedName name="Intensive_Behavior_CRH">'Proposed Development Info'!$B$26</definedName>
    <definedName name="Name_Of_Applicant">'General Information'!$C$18</definedName>
    <definedName name="Name_of_proposed_Development">'Proposed Development Info'!$B$4</definedName>
    <definedName name="NP_50pctDevoverhead">'General Information'!$E$34</definedName>
    <definedName name="NP_51pct">'General Information'!$E$32</definedName>
    <definedName name="NP_FP_Applicant">'General Information'!$D$29</definedName>
    <definedName name="number_of_Residents">'Proposed Development Info'!$B$44</definedName>
    <definedName name="Operational_Contact_Address">'General Information'!$F$52</definedName>
    <definedName name="Operational_Contact_City">'General Information'!$F$53</definedName>
    <definedName name="Operational_Contact_EMail">'General Information'!$F$57</definedName>
    <definedName name="Operational_Contact_First_Name">'General Information'!$F$49</definedName>
    <definedName name="Operational_Contact_Last_Name">'General Information'!$F$50</definedName>
    <definedName name="Operational_Contact_Middle_Initial">'General Information'!$H$49</definedName>
    <definedName name="Operational_Contact_Phone">'General Information'!$F$56</definedName>
    <definedName name="Operational_Contact_Phone_Ext">'General Information'!$H$56</definedName>
    <definedName name="Operational_Contact_State">'General Information'!$F$54</definedName>
    <definedName name="Operational_Contact_Zip_Code">'General Information'!$F$55</definedName>
    <definedName name="_xlnm.Print_Area" localSheetId="6">'Applicant Certification'!$A$3:$K$32</definedName>
    <definedName name="_xlnm.Print_Area" localSheetId="3">Funding!$A$1:$H$39</definedName>
    <definedName name="_xlnm.Print_Area" localSheetId="1">'General Information'!$A$1:$H$58</definedName>
    <definedName name="_xlnm.Print_Area" localSheetId="2">'Proposed Development Info'!$A$1:$I$70</definedName>
    <definedName name="_xlnm.Print_Titles" localSheetId="6">'Applicant Certification'!$1:$2</definedName>
    <definedName name="QFA_Cash_Funding_approved">Funding!$H$24</definedName>
    <definedName name="QFA_Cash_Funding_pending">Funding!$H$26</definedName>
    <definedName name="QFA_Cash_Funding_received">Funding!$H$22</definedName>
    <definedName name="QFA_Cash_Funding_total">Funding!$H$28</definedName>
    <definedName name="Qualified_Fin_Assist_Pref_Met">Funding!$H$37</definedName>
    <definedName name="Shared_Housing">'Proposed Development Info'!$B$41</definedName>
    <definedName name="SLU_Units_DX">'Proposed Development Info'!$G$33</definedName>
    <definedName name="SLU_Units_Other_4">'Proposed Development Info'!$G$35</definedName>
    <definedName name="SLU_Units_Other_5">'Proposed Development Info'!$G$36</definedName>
    <definedName name="SLU_Units_Other_6">'Proposed Development Info'!$G$37</definedName>
    <definedName name="SLU_Units_SF">'Proposed Development Info'!$G$32</definedName>
    <definedName name="SLU_Units_TX">'Proposed Development Info'!$G$34</definedName>
    <definedName name="South_Florida_location">'Proposed Development Info'!$I$8</definedName>
    <definedName name="Total_Units">'Proposed Development Info'!$I$46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8" l="1"/>
  <c r="L28" i="7"/>
  <c r="F44" i="2" l="1"/>
  <c r="F41" i="2"/>
  <c r="H37" i="2"/>
  <c r="H36" i="2"/>
  <c r="H35" i="2"/>
  <c r="H34" i="2"/>
  <c r="B47" i="2" s="1"/>
  <c r="H33" i="2"/>
  <c r="H32" i="2"/>
  <c r="I46" i="2" l="1"/>
  <c r="H5" i="3" s="1"/>
  <c r="H37" i="3" s="1"/>
  <c r="B38" i="3" s="1"/>
  <c r="H28" i="3"/>
  <c r="A141" i="8"/>
  <c r="A13" i="2"/>
  <c r="A12" i="2"/>
  <c r="H9" i="3" l="1"/>
  <c r="H13" i="3"/>
  <c r="H7" i="3"/>
  <c r="I8" i="2"/>
  <c r="H11" i="3" s="1"/>
  <c r="H15" i="3" l="1"/>
</calcChain>
</file>

<file path=xl/sharedStrings.xml><?xml version="1.0" encoding="utf-8"?>
<sst xmlns="http://schemas.openxmlformats.org/spreadsheetml/2006/main" count="389" uniqueCount="321">
  <si>
    <t>Section 4.A.1. 
Review of Attachments</t>
  </si>
  <si>
    <t>Provide all attachments as required pursuant to the RFA. If it is determined that the Attachments do not meet the RFA requirements or the Applicant submitted materially incorrect information in the Application, the Corporation may take any or all of the following actions, even if the Application was not selected for funding, was deemed ineligible, or was withdrawn: deem the Application ineligible, rescind the award, and consider all Principals of the Applicant to have made a material misrepresentation subject to Section 420.518, F.S.</t>
  </si>
  <si>
    <t>Section 4.A.2  
Demographic Commitment</t>
  </si>
  <si>
    <t>Section 4.A.3 
Applicant and Contact Information</t>
  </si>
  <si>
    <t>a.</t>
  </si>
  <si>
    <t>Applicant</t>
  </si>
  <si>
    <t>&lt;select one&gt;</t>
  </si>
  <si>
    <t>If Yes, answer questions (i) and (ii) below.</t>
  </si>
  <si>
    <t>Contact Person</t>
  </si>
  <si>
    <t>(1)</t>
  </si>
  <si>
    <t>Authorized Principal Representative contact information (required)</t>
  </si>
  <si>
    <t>First Name:</t>
  </si>
  <si>
    <t>Middle Initial:</t>
  </si>
  <si>
    <t>Last Name:</t>
  </si>
  <si>
    <t>Organization:</t>
  </si>
  <si>
    <t>Street Address:</t>
  </si>
  <si>
    <t>City:</t>
  </si>
  <si>
    <t>State:</t>
  </si>
  <si>
    <t>Zip Code:</t>
  </si>
  <si>
    <t>Telephone (xxx)xxx-xxxx:</t>
  </si>
  <si>
    <t>Telephone Extension:</t>
  </si>
  <si>
    <t>Email Address:</t>
  </si>
  <si>
    <t>Operational Contact Person Information (optional)</t>
  </si>
  <si>
    <t>Section 4.A.4
General Proposed Development Information</t>
  </si>
  <si>
    <t>*If the proposed Development is located in the unincorporated area of a county, provide that information.</t>
  </si>
  <si>
    <t>If proposing a Community Residential Home, will the Community Residential Home qualify as an Intensive Behavior Community Residential Home as described in Section Four, A.4.e. of the RFA?</t>
  </si>
  <si>
    <t>Section 4.A.5
Set-Aside Commitments</t>
  </si>
  <si>
    <t>Set-Aside Commitments requirements are stated in Section Four, A.5. of the RFA.</t>
  </si>
  <si>
    <t xml:space="preserve">*Received Cash Funding represents funding that the Applicant has collected and either deposited or used to pay for acquisition pursuant to Section Four, A.4.c. of the RFA.  Approved Cash Funding represents funding that the provider of the funds has committed or agreed to provide, but the Applicant has not yet received.  Pending Cash Funding represents all sources of funding the Applicant believes will be obtained, but which have not yet been committed to the Applicant.  If the Applicant qualifies for this preference and is awarded funding under this RFA, provide and maintain at least 10 percent of the Base Award within the permanent sources of financing or the award will be withdrawn.  </t>
  </si>
  <si>
    <t xml:space="preserve">If the amount in (4) is equal to at least 10 percent of the Applicants’ Base Award Amount, the Applicant will receive preference in the funding selection process.  If the Applicant qualifies for this preference and is awarded funding under this RFA, provide and maintain at least 10 percent of the Base Award within the permanent sources of financing or the award will be withdrawn.  </t>
  </si>
  <si>
    <t>PLUS</t>
  </si>
  <si>
    <t>To calculate the Maximum Eligible Funding Award Amount, enter the following information as described in Section Four, A.8. of the RFA.</t>
  </si>
  <si>
    <t>Use the space below to provide any additional information or explanatory addendum for items in the Application.  Please specify the particular item to which the additional information or explanatory addendum applies.</t>
  </si>
  <si>
    <t>Section 4.B.3.
Addenda</t>
  </si>
  <si>
    <t>To be awarded 5 points, bookmark the pdf of the All Attachments Document before uploading.</t>
  </si>
  <si>
    <t>Section 4.B.2.
Bookmarking the all Attachments Document before uploading (5 points)</t>
  </si>
  <si>
    <t>If submitting a wire transfer, provide the wire service reference number (i.e. Fed/CHIPS/SWIFT Reference Number) and the Fed Wire Transfer Number.</t>
  </si>
  <si>
    <t>•</t>
  </si>
  <si>
    <t>If submitting an ACH, provide the trace number.</t>
  </si>
  <si>
    <t>If submitting a check or money order, provide the check or money order number.</t>
  </si>
  <si>
    <t>To ensure that the Application Fee is processed for the correct online Application, the following is strongly recommended: (i) provide the Application Fee at least 48 hours prior to the Application Deadline; and (ii) whether paying by check, money order, ACH or wire transfer, include the Development Name, RFA number with the payment. Additionally, include the following:</t>
  </si>
  <si>
    <t>Section 4.B.1.
Verifying Application Fee Payment</t>
  </si>
  <si>
    <t>The Narrative Scoring section is available in a separate document in Microsoft Word.  This document must be downloaded from the RFA Webpage, then completed and uploaded as part of the Application Package described in Section Three of the RFA.</t>
  </si>
  <si>
    <t>Section 4.C
Narrative Scoring</t>
  </si>
  <si>
    <t>Name of the proposed Development:</t>
  </si>
  <si>
    <t>Address of Development Site</t>
  </si>
  <si>
    <t>Street Address or closest designated intersection:</t>
  </si>
  <si>
    <t>City of Development Site*:</t>
  </si>
  <si>
    <t>b.</t>
  </si>
  <si>
    <t>c.</t>
  </si>
  <si>
    <t>d.</t>
  </si>
  <si>
    <t>e.</t>
  </si>
  <si>
    <t>Enter the eligible Base Award:</t>
  </si>
  <si>
    <t>The Applicant has received* the following amount to be used as a source of funding for the proposed Development</t>
  </si>
  <si>
    <t>Funding for Predevelopment and Credit Underwriting Costs:</t>
  </si>
  <si>
    <t>Funding for permanent, standby generator boost:</t>
  </si>
  <si>
    <t>f.</t>
  </si>
  <si>
    <t>Maximum Eligible Funding Award Amount:
(a. + b. + c. + d. + e.)</t>
  </si>
  <si>
    <t>(2)</t>
  </si>
  <si>
    <t>The following amount is an approved* source to be used as a source of funding for the proposed Development</t>
  </si>
  <si>
    <t>(3)</t>
  </si>
  <si>
    <t>The following amount is a pending* source to be used as a source of funding for the proposed Development</t>
  </si>
  <si>
    <t>(4)</t>
  </si>
  <si>
    <t>The total amount of Cash Funding is
(1)+(2)+(3)</t>
  </si>
  <si>
    <t>In Supported Living Units that consist of non-Shared Housing Units, the lesser of three non-Shared Housing Units or 50 percent of the non-Shared Housing Units in the proposed Development shall serve Persons with Developmental Disabilities as Permanent Supportive Housing.  In Community Residential Homes and Supported Living Units that consist of Shared Housing, each Bedroom shall serve Persons with Developmental Disabilities as Permanent Supportive Housing, with the exception of possible on-site suites for the caregiver or family, as further described in Section Four, A.7.b.(1)(c) of the RFA.</t>
  </si>
  <si>
    <t>No more than two Applications may be submitted by the same Applicant entity.</t>
  </si>
  <si>
    <t>Section 4.A.6
Readiness to Proceed</t>
  </si>
  <si>
    <t>Site Control</t>
  </si>
  <si>
    <t>Ability to Proceed</t>
  </si>
  <si>
    <t>Section 4.A.7
Required Design and Construction Features</t>
  </si>
  <si>
    <t>Section 4.A.8
Resident Community-Based Services Coordination</t>
  </si>
  <si>
    <r>
      <t xml:space="preserve">Required Design and Construction Features </t>
    </r>
    <r>
      <rPr>
        <sz val="11"/>
        <color rgb="FF000000"/>
        <rFont val="Calibri"/>
        <family val="2"/>
        <scheme val="minor"/>
      </rPr>
      <t>requirements are stated in Section Four, A.7. of the RFA.</t>
    </r>
  </si>
  <si>
    <t>Resident Community-Based Services Coordination requirements are stated in Section Four, A.8. of the RFA.</t>
  </si>
  <si>
    <t xml:space="preserve">Section 4.A.9
Calculating the Maximum Eligible Funding Award Amount </t>
  </si>
  <si>
    <t>Section 4.A.10
Qualifying Financing Assistance Preference</t>
  </si>
  <si>
    <t>Applicant Certification and Acknowledgement</t>
  </si>
  <si>
    <t>A.</t>
  </si>
  <si>
    <t>The Applicant acknowledges and certifies that the following information will be provided by the due date outlined below, or as otherwise outlined in the invitation to enter credit underwriting.  Failure to provide the required information by the stated deadline may result in the withdrawal of the invitation to enter credit underwriting, unless an extension is approved by the Corporation.</t>
  </si>
  <si>
    <t>1.</t>
  </si>
  <si>
    <t>Within seven Calendar Days of the date of the invitation to enter credit underwriting, respond to the invitation by accessing the development work center through the Procorem secure portal. The Corporation will then submit the credit underwriting fee and deduct the expense from the Maximum Eligible Funding Award Amount as outlined in Section Four, A.8. of the RFA.</t>
  </si>
  <si>
    <t>2.</t>
  </si>
  <si>
    <t>Within 14 Calendar Days of the date of the invitation to enter credit underwriting, if requested by the Corporation, Applicants shall submit IRS Tax Information Authorization Form 8821 for all Financial Beneficiaries to the Corporation.</t>
  </si>
  <si>
    <t>3.</t>
  </si>
  <si>
    <t>Within two months of the date of the invitation to enter credit underwriting, either provide a Transaction Screen Process (TSP) report in accordance with ASTM Practice E 1528 standards or Phase I Environmental Site Assessment for the entire Development site as further explained in Part I, Item C.3 of Exhibit C.</t>
  </si>
  <si>
    <t>4.</t>
  </si>
  <si>
    <t>Within 21 Calendar Days of the date of the invitation to enter credit underwriting, evidence from the Local Government or service provider, as applicable, confirming the availability of the following for the entire Development site, including confirmation that these items are in place: electricity, and roads for the proposed Development.  Such confirmation can be by submission of the completed and executed Florida Housing Finance Corporation Verification of Availability of Infrastructure (Electricity and Roads) forms (Form Rev. 07-22) or by submission of a letter from the service provider which is dated within 12 months of the Application Deadline, is Development specific, and specifically states that the applicable service (electricity or roads) is available to the proposed Development.</t>
  </si>
  <si>
    <t>B.</t>
  </si>
  <si>
    <t>By submitting this RFA, the Applicant acknowledges and certifies that all requirements of the RFA and commitments made by the Applicant will be provided for the proposed Development and its Residents.   Failure to do so shall result in the withdrawal of the invitation to enter credit underwriting:</t>
  </si>
  <si>
    <t xml:space="preserve">All requirements set forth in the RFA and all commitments made by the Applicant will be met;  </t>
  </si>
  <si>
    <t>The information set forth in Exhibit C will be provided within the timeframes prescribed by the Corporation and/or the Credit Underwriter;</t>
  </si>
  <si>
    <t xml:space="preserve">The Applicant acknowledges that any funding preliminarily secured by is conditioned upon any independent review, analysis, and verification that may be conducted by the Corporation of all information contained in the Application and/or subsequently provided, the successful completion of credit underwriting, and all necessary approvals by the Board of Directors, Corporation or other legal counsel, the Credit Underwriter, and Corporation Staff;  </t>
  </si>
  <si>
    <t xml:space="preserve">If preliminary funding is approved, the Applicant will promptly furnish such other supporting information, documents, and fees requested or required by the Corporation or Credit Underwriter; </t>
  </si>
  <si>
    <t>All awardees must provide a properly completed and executed Accessibility form at the end of construction certifying that the completed Development includes the applicable accessibility, adaptability, Visitability and universal design features required by the Corporation and proposed by the Applicant;</t>
  </si>
  <si>
    <t>As a condition of the acceptance of funding, all awardees will be required to cooperate with the Corporation or any contractors affiliated with the Corporation in the evaluation of the effectiveness of Permanent Supportive Housing provided through this RFA. The Corporation is interested in collecting evidence to demonstrate the extent to which these Developments meet expected outcomes;</t>
  </si>
  <si>
    <t>All awardees may be subject to compliance monitoring visits during the affordability period;</t>
  </si>
  <si>
    <t>The Applicant developing Community Residential Homes shall commit to license the Community Residential Home for six or fewer Residents for the entire affordability period.  The Applicant shall submit a hard copy of the facility’s license to the Corporation within 30 Calendar Days from the date the license is issued by the licensing agency. The Applicant shall also submit all subsequent renewal Community Residential Homes facility licenses to the Corporation with each annual Continuing Program Compliance self-certification submitted.  A current license shall be available on-site for compliance monitoring visits during the affordability period;</t>
  </si>
  <si>
    <t>The Applicant has read all applicable Corporation rules and provisions governing this RFA and has read the instructions for completing this RFA and will abide by the applicable Florida Statutes and the credit underwriting and program provisions outlined in the RFA;</t>
  </si>
  <si>
    <t xml:space="preserve">When eliciting information from third-parties required by this RFA and/or included in this Application, the Applicant has provided such parties’ information that accurately describes the Development. The Applicant has reviewed the third-party information included in this Application and, to the best of the Applicant’s knowledge, the information provided by any such party is based upon, and is accurate with respect to, the Development as proposed in this Application; </t>
  </si>
  <si>
    <t>5.</t>
  </si>
  <si>
    <t>6.</t>
  </si>
  <si>
    <t>7.</t>
  </si>
  <si>
    <t>8.</t>
  </si>
  <si>
    <t>9.</t>
  </si>
  <si>
    <t>10.</t>
  </si>
  <si>
    <t>11.</t>
  </si>
  <si>
    <t>12.</t>
  </si>
  <si>
    <t>13.</t>
  </si>
  <si>
    <t>14.</t>
  </si>
  <si>
    <t>15.</t>
  </si>
  <si>
    <t>The Applicant’s commitments will be included in the Restrictive Covenant and Grant Agreement and must be maintained in order for the Development to remain in compliance, unless the Board approves a change;</t>
  </si>
  <si>
    <t>No more than two Applications can be submitted from the same Applicant entity.  The Applicant understands that if more than two Applications are submitted from the same Applicant entity, all Applications submitted from that Applicant entity will be considered withdrawn, even if the Application(s) has been selected for funding and has entered into credit underwriting;</t>
  </si>
  <si>
    <t xml:space="preserve">The Applicant understands and agrees to cooperate with any audits conducted in accordance with the provisions set forth in Section 20.055(5), Fla. Stat.; </t>
  </si>
  <si>
    <t>The Corporation has included several warning messages throughout the Excel-based application to help alert an Applicant that there may be an issue with the data.  This is a helpful guide but is not intended to be an all-inclusive list.  Eligibility, points awarded, qualifications for goals, preferences, etc., are all solely determined by the criteria outlined in the RFA.  If there are any inconsistencies between the Exhibit A and the RFA itself, such as formulas used in calculations or the warning messages, Applicants are instructed to rely solely on the RFA.</t>
  </si>
  <si>
    <t>16.</t>
  </si>
  <si>
    <t>The undersigned is authorized to bind all Financial Beneficiaries to this certification and warranty of truthfulness and completeness of the Application; and</t>
  </si>
  <si>
    <t>Title</t>
  </si>
  <si>
    <t>The proposed Development will meet all state building codes, including the Florida Accessibility Code for Building Construction; adopted pursuant to Section 553.503, F.S.; the Fair Housing Act as implemented by 24 CFR Part 100, including the Affirmative Fair Housing Marketing Plan; Violence Against Women Act Reauthorization Act of 2013; Section 504 of the Rehabilitation Act of 1973; and the Americans with Disabilities Act of 1990 as implemented by 28 CFR Part 35; incorporating the most recent amendments, regulations and rules.</t>
  </si>
  <si>
    <r>
      <t xml:space="preserve">Provide the IRS determination letter demonstrating that the Applicant entity has been a Non-Profit organization under 501(c)(3) or 501(c)(4) of the IRC since February 1, 2018, or earlier as </t>
    </r>
    <r>
      <rPr>
        <b/>
        <sz val="11"/>
        <color theme="1"/>
        <rFont val="Calibri"/>
        <family val="2"/>
        <scheme val="minor"/>
      </rPr>
      <t>Attachment 2</t>
    </r>
    <r>
      <rPr>
        <sz val="11"/>
        <color theme="1"/>
        <rFont val="Calibri"/>
        <family val="2"/>
        <scheme val="minor"/>
      </rPr>
      <t xml:space="preserve">.  </t>
    </r>
  </si>
  <si>
    <t>(a)</t>
  </si>
  <si>
    <t>(b)</t>
  </si>
  <si>
    <t>(c)</t>
  </si>
  <si>
    <t>Does the Applicant entity consist of both Non-Profit and for profit entities?</t>
  </si>
  <si>
    <t>Applicants that state "No" are stating that the Applicant is a 100% Non-Profit Applicant.</t>
  </si>
  <si>
    <t>(i)</t>
  </si>
  <si>
    <t>Does the Non-Profit Applicant entity own at least 51 percent of the ownership interest in the Development?</t>
  </si>
  <si>
    <t>(ii)</t>
  </si>
  <si>
    <t>Will the Non-Profit Applicant entity receive at least 50 percent of the Developer overhead?</t>
  </si>
  <si>
    <t>(d)</t>
  </si>
  <si>
    <t>Advance Review of Non-Profit Qualifications (10 points)</t>
  </si>
  <si>
    <t>b</t>
  </si>
  <si>
    <t>Indicate the county where the proposed Development is or will be located:</t>
  </si>
  <si>
    <t>All Applicants must commit to New Construction.  Does the proposed Development involve demolition?</t>
  </si>
  <si>
    <t>If “Yes”, the Maximum Eligible Funding Award Amount will be increased by $15,000 and choose one of the following.</t>
  </si>
  <si>
    <t xml:space="preserve"> The existing structure is not an occupied, existing Community Residential Home or Supported Living Unit.  </t>
  </si>
  <si>
    <t>The existing structure is an occupied, existing Community Residential Home that will be demolished in order to build a new Community Residential Home that is better able to serve the needs of existing Residents.  This will require a Tenant Relocation Plan.</t>
  </si>
  <si>
    <t>Duplex</t>
  </si>
  <si>
    <t>Triplex</t>
  </si>
  <si>
    <r>
      <t xml:space="preserve">Unless stated otherwise, all information requested pertains to the Development proposed in this Application upon completion.  </t>
    </r>
    <r>
      <rPr>
        <b/>
        <sz val="11"/>
        <color theme="1"/>
        <rFont val="Calibri"/>
        <family val="2"/>
        <scheme val="minor"/>
      </rPr>
      <t>The Applicant should read Section Four of this RFA to find additional guidance in answering questions.</t>
    </r>
  </si>
  <si>
    <t>Name of Applicant:</t>
  </si>
  <si>
    <t>Provide the required documentation to demonstrate that the Applicant is a legally formed entity qualified to do business in the state of Florida as of the Application Deadline as Attachment 1.</t>
  </si>
  <si>
    <t xml:space="preserve">Evidence that the Applicant qualifies as a Non-Profit Applicant </t>
  </si>
  <si>
    <t xml:space="preserve">Indicate whether the proposed Development is a Community Residential Home or whether it consists of Supported Living Units.  </t>
  </si>
  <si>
    <t>g.</t>
  </si>
  <si>
    <t>h.</t>
  </si>
  <si>
    <t xml:space="preserve">If the proposed Development is a Community Residential Home or if the proposed Development is a Supported Living Unit(s) that is Shared Housing, how many total Residents, as defined in Exhibit B, will be living in the proposed Development? </t>
  </si>
  <si>
    <t>i.</t>
  </si>
  <si>
    <r>
      <t xml:space="preserve">Provide the required Site Control documentation as </t>
    </r>
    <r>
      <rPr>
        <b/>
        <sz val="11"/>
        <color theme="1"/>
        <rFont val="Calibri"/>
        <family val="2"/>
        <scheme val="minor"/>
      </rPr>
      <t>Attachment 4.</t>
    </r>
  </si>
  <si>
    <r>
      <t xml:space="preserve">(1) Provide the required documentation to demonstrate appropriate zoning as </t>
    </r>
    <r>
      <rPr>
        <b/>
        <sz val="11"/>
        <color theme="1"/>
        <rFont val="Calibri"/>
        <family val="2"/>
        <scheme val="minor"/>
      </rPr>
      <t>Attachment 5.</t>
    </r>
  </si>
  <si>
    <r>
      <t xml:space="preserve">(2) Provide the required documentation to demonstrate availability of water as </t>
    </r>
    <r>
      <rPr>
        <b/>
        <sz val="11"/>
        <color theme="1"/>
        <rFont val="Calibri"/>
        <family val="2"/>
        <scheme val="minor"/>
      </rPr>
      <t>Attachment 6.</t>
    </r>
  </si>
  <si>
    <r>
      <t xml:space="preserve">(3) Provide the required documentation to demonstrate availability of sewer as </t>
    </r>
    <r>
      <rPr>
        <b/>
        <sz val="11"/>
        <color theme="1"/>
        <rFont val="Calibri"/>
        <family val="2"/>
        <scheme val="minor"/>
      </rPr>
      <t>Attachment 7.</t>
    </r>
  </si>
  <si>
    <t>Under the penalties of perjury, I declare and certify that the Application for the proposed Development meets all applicable requirements of the RFA. I have read the foregoing and the information is true, correct and complete.</t>
  </si>
  <si>
    <t>Signature of Authorized Principal Representative*</t>
  </si>
  <si>
    <t>*The Authorized Principal Representative must type their name indicating the acknowledgement and certification of these requirements.</t>
  </si>
  <si>
    <t>Qualifying through Cash Funding</t>
  </si>
  <si>
    <t>To qualify for the Qualifying Financing Assistance Preference, the Applicant must state the amount of cash loans, cash grants and/or cash on hand (“Cash Funding”) from local or other non-Corporation sources (e.g., “Qualifying Financial Assistance”):</t>
  </si>
  <si>
    <t>Qualifying though Donation of Land</t>
  </si>
  <si>
    <t>Does the Application qualify for the Qualifying Financial Assistance Preference by meeting the requirements stated in Section Four for Donation of Land by a Local Government?</t>
  </si>
  <si>
    <t>Demographic Commitment:</t>
  </si>
  <si>
    <t>Persons with Developmental Disabilities</t>
  </si>
  <si>
    <t>All Inclusive List - States (States)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</si>
  <si>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</si>
  <si>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</si>
  <si>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</si>
  <si>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</si>
  <si>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</si>
  <si>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</si>
  <si>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</si>
  <si>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</si>
  <si>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</si>
  <si>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</si>
  <si>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</si>
  <si>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</si>
  <si>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</si>
  <si>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</si>
  <si>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</si>
  <si>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</si>
  <si>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</si>
  <si>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</si>
  <si>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</si>
  <si>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</si>
  <si>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</si>
  <si>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</si>
  <si>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</si>
  <si>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</si>
  <si>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</si>
  <si>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</si>
  <si>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</si>
  <si>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</si>
  <si>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</si>
  <si>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</si>
  <si>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</si>
  <si>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</si>
  <si>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</si>
  <si>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</si>
  <si>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</si>
  <si>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</si>
  <si>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</si>
  <si>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</si>
  <si>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</si>
  <si>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</si>
  <si>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</si>
  <si>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</si>
  <si>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</si>
  <si>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</si>
  <si>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</si>
  <si>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</si>
  <si>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</si>
  <si>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</si>
  <si>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</si>
  <si>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</si>
  <si>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</si>
  <si>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Authorized Principal Representative stated in General</t>
  </si>
  <si>
    <t>Miami-Dade</t>
  </si>
  <si>
    <t>Does the Application qualify for the Qualifying Financial Assistance Funding Preference?</t>
  </si>
  <si>
    <t>RFA 2023-105</t>
  </si>
  <si>
    <t>RFA# (need this for IT)!!</t>
  </si>
  <si>
    <t xml:space="preserve">Is the Applicant proposing to develop Shared Housing, as defined in Exhibit B? </t>
  </si>
  <si>
    <t>Development Type</t>
  </si>
  <si>
    <t>Community Residential Home</t>
  </si>
  <si>
    <t>Supported Living Units</t>
  </si>
  <si>
    <r>
      <t xml:space="preserve">Provide the documentation demonstrating the Applicant entity’s primary mission meets the requirements outlined in Section Four, A.3.b.(3)(b) or the the Non-Profit Advance Review Checklist received from the Corporation as </t>
    </r>
    <r>
      <rPr>
        <b/>
        <sz val="11"/>
        <color theme="1"/>
        <rFont val="Calibri"/>
        <family val="2"/>
        <scheme val="minor"/>
      </rPr>
      <t>Attachment 2</t>
    </r>
    <r>
      <rPr>
        <sz val="11"/>
        <color theme="1"/>
        <rFont val="Calibri"/>
        <family val="2"/>
        <scheme val="minor"/>
      </rPr>
      <t>.</t>
    </r>
  </si>
  <si>
    <t>If the Non-Profit Advance Review Checklist is provided as Attachment 2 and meets the requirements outlined in the RFA, the Application will be awarded 10 points.</t>
  </si>
  <si>
    <t>Broward</t>
  </si>
  <si>
    <t>Leon</t>
  </si>
  <si>
    <t>Alachua</t>
  </si>
  <si>
    <t>Baker</t>
  </si>
  <si>
    <t>Bay</t>
  </si>
  <si>
    <t>Bradford</t>
  </si>
  <si>
    <t>Brevard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</si>
  <si>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</si>
  <si>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</si>
  <si>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</si>
  <si>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</si>
  <si>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</si>
  <si>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</si>
  <si>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</si>
  <si>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</si>
  <si>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</si>
  <si>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</si>
  <si>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</si>
  <si>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</si>
  <si>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</si>
  <si>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</si>
  <si>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</si>
  <si>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</si>
  <si>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</si>
  <si>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</si>
  <si>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</si>
  <si>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</si>
  <si>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</si>
  <si>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</si>
  <si>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</si>
  <si>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</si>
  <si>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</si>
  <si>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</si>
  <si>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</si>
  <si>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</si>
  <si>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</si>
  <si>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</si>
  <si>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</si>
  <si>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</si>
  <si>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</si>
  <si>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</si>
  <si>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</si>
  <si>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</si>
  <si>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</si>
  <si>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</si>
  <si>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</si>
  <si>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</si>
  <si>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</si>
  <si>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</si>
  <si>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</si>
  <si>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</si>
  <si>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</si>
  <si>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</si>
  <si>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</si>
  <si>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</si>
  <si>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</si>
  <si>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</si>
  <si>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</si>
  <si>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</si>
  <si>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</si>
  <si>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</si>
  <si>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</si>
  <si>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</si>
  <si>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</si>
  <si>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</si>
  <si>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</si>
  <si>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County</t>
  </si>
  <si>
    <t>Demolition amount, if applicable</t>
  </si>
  <si>
    <t>South Florida Large County Boost amount, if applicable</t>
  </si>
  <si>
    <t>Is the Application in South Florida (Broward, Miami-Dade, Palm Beach Counties)?</t>
  </si>
  <si>
    <t>Yes</t>
  </si>
  <si>
    <t>No</t>
  </si>
  <si>
    <t xml:space="preserve">If Supported Living Units, indicate the number of units for each applicable Development Type of the proposed Development. </t>
  </si>
  <si>
    <t>Supported Living Unit Development Types:</t>
  </si>
  <si>
    <t>Section 4.A.3.b.</t>
  </si>
  <si>
    <t>Section 4.A.4.b.</t>
  </si>
  <si>
    <t>Section 4.A.4.e.</t>
  </si>
  <si>
    <t>Section 4.A.4.c.</t>
  </si>
  <si>
    <r>
      <t xml:space="preserve">Check Box Reference Cells for </t>
    </r>
    <r>
      <rPr>
        <sz val="11"/>
        <color rgb="FFFF0000"/>
        <rFont val="Calibri"/>
        <family val="2"/>
        <scheme val="minor"/>
      </rPr>
      <t>Demolition</t>
    </r>
  </si>
  <si>
    <t>(1) Occupied?</t>
  </si>
  <si>
    <t>(2) Occupied facility to be demolished?</t>
  </si>
  <si>
    <t>General Yes/No Menu Options</t>
  </si>
  <si>
    <t>Special Yes/No Menu Options</t>
  </si>
  <si>
    <t>Single Family*</t>
  </si>
  <si>
    <t>*If the Development Type of Single Family is selected, the proposed Development may only consist of one Single Family unit.</t>
  </si>
  <si>
    <r>
      <t xml:space="preserve">If “Yes”, provide, as </t>
    </r>
    <r>
      <rPr>
        <b/>
        <sz val="11"/>
        <color theme="0" tint="-0.34998626667073579"/>
        <rFont val="Calibri"/>
        <family val="2"/>
        <scheme val="minor"/>
      </rPr>
      <t>Attachment 3</t>
    </r>
    <r>
      <rPr>
        <sz val="11"/>
        <color theme="0" tint="-0.34998626667073579"/>
        <rFont val="Calibri"/>
        <family val="2"/>
        <scheme val="minor"/>
      </rPr>
      <t>, the Provider Status for Behavior Focus and Intensive Behavior Residential Habilitation document signed by the Agency for Persons with Disabilities.</t>
    </r>
  </si>
  <si>
    <t>+</t>
  </si>
  <si>
    <t>=</t>
  </si>
  <si>
    <t>EQUALS</t>
  </si>
  <si>
    <t>Total number of Units</t>
  </si>
  <si>
    <t>Other small complex of four units</t>
  </si>
  <si>
    <t>Other small complex of five units</t>
  </si>
  <si>
    <t>Other small complex of six units</t>
  </si>
  <si>
    <t>Enter the applicable number of units</t>
  </si>
  <si>
    <t>Section 4.A.4.g.</t>
  </si>
  <si>
    <t>SLU Shared Housing</t>
  </si>
  <si>
    <t>Combination</t>
  </si>
  <si>
    <t>State how many total Units are in the proposed Development.</t>
  </si>
  <si>
    <t>Contact 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</si>
</sst>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
    <numFmt numFmtId="165" formatCode="[&lt;=9999999]###\-####;\(###\)\ ###\-####"/>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color theme="1"/>
      <name val="Calibri"/>
      <family val="2"/>
      <scheme val="minor"/>
    </font>
    <font>
      <sz val="10"/>
      <color rgb="FF0000FF"/>
      <name val="Calibri"/>
      <family val="2"/>
      <scheme val="minor"/>
    </font>
    <font>
      <u/>
      <sz val="11"/>
      <color theme="10"/>
      <name val="Calibri"/>
      <family val="2"/>
      <scheme val="minor"/>
    </font>
    <font>
      <u/>
      <sz val="11"/>
      <color rgb="FF0000FF"/>
      <name val="Calibri"/>
      <family val="2"/>
      <scheme val="minor"/>
    </font>
    <font>
      <i/>
      <sz val="11"/>
      <color theme="1"/>
      <name val="Calibri"/>
      <family val="2"/>
      <scheme val="minor"/>
    </font>
    <font>
      <b/>
      <sz val="11"/>
      <color rgb="FF0000FF"/>
      <name val="Calibri"/>
      <family val="2"/>
      <scheme val="minor"/>
    </font>
    <font>
      <u/>
      <sz val="11"/>
      <color rgb="FF000000"/>
      <name val="Segoe UI Symbol"/>
      <family val="2"/>
    </font>
    <font>
      <sz val="11"/>
      <name val="Calibri"/>
      <family val="2"/>
      <scheme val="minor"/>
    </font>
    <font>
      <sz val="11"/>
      <color rgb="FF000000"/>
      <name val="Calibri"/>
      <family val="2"/>
      <scheme val="minor"/>
    </font>
    <font>
      <u/>
      <sz val="11"/>
      <color theme="1"/>
      <name val="Calibri"/>
      <family val="2"/>
      <scheme val="minor"/>
    </font>
    <font>
      <i/>
      <u/>
      <sz val="11"/>
      <color theme="1"/>
      <name val="Calibri"/>
      <family val="2"/>
      <scheme val="minor"/>
    </font>
    <font>
      <sz val="11"/>
      <color theme="1"/>
      <name val="Calibri"/>
      <family val="2"/>
    </font>
    <font>
      <b/>
      <sz val="11"/>
      <color rgb="FFFF0000"/>
      <name val="Calibri"/>
      <family val="2"/>
      <scheme val="minor"/>
    </font>
    <font>
      <sz val="11"/>
      <color rgb="FFFF0000"/>
      <name val="Calibri"/>
      <family val="2"/>
      <scheme val="minor"/>
    </font>
    <font>
      <sz val="11"/>
      <color theme="0" tint="-0.34998626667073579"/>
      <name val="Calibri"/>
      <family val="2"/>
      <scheme val="minor"/>
    </font>
    <font>
      <b/>
      <sz val="11"/>
      <color rgb="FF7030A0"/>
      <name val="Calibri"/>
      <family val="2"/>
      <scheme val="minor"/>
    </font>
    <font>
      <sz val="8"/>
      <color theme="0"/>
      <name val="Calibri"/>
      <family val="2"/>
      <scheme val="minor"/>
    </font>
    <font>
      <b/>
      <sz val="11"/>
      <color theme="0" tint="-0.34998626667073579"/>
      <name val="Calibri"/>
      <family val="2"/>
      <scheme val="minor"/>
    </font>
    <font>
      <b/>
      <i/>
      <sz val="11"/>
      <color theme="1"/>
      <name val="Calibri"/>
      <family val="2"/>
      <scheme val="minor"/>
    </font>
    <font>
      <i/>
      <sz val="9"/>
      <color theme="1"/>
      <name val="Calibri"/>
      <family val="2"/>
      <scheme val="minor"/>
    </font>
  </fonts>
  <fills count="6">
    <fill>
      <patternFill patternType="none"/>
    </fill>
    <fill>
      <patternFill patternType="gray125"/>
    </fill>
    <fill>
      <patternFill patternType="solid">
        <fgColor rgb="FFCCCCFF"/>
        <bgColor indexed="64"/>
      </patternFill>
    </fill>
    <fill>
      <patternFill patternType="solid">
        <fgColor theme="7" tint="0.79998168889431442"/>
        <bgColor indexed="64"/>
      </patternFill>
    </fill>
    <fill>
      <patternFill patternType="solid">
        <fgColor rgb="FFDCFFFF"/>
        <bgColor indexed="64"/>
      </patternFill>
    </fill>
    <fill>
      <patternFill patternType="solid">
        <fgColor rgb="FFFFFFEB"/>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FF"/>
      </bottom>
      <diagonal/>
    </border>
    <border>
      <left/>
      <right/>
      <top style="thin">
        <color rgb="FF0000FF"/>
      </top>
      <bottom style="thin">
        <color rgb="FF0000FF"/>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style="thin">
        <color theme="1"/>
      </left>
      <right style="thin">
        <color theme="1"/>
      </right>
      <top style="thin">
        <color theme="1"/>
      </top>
      <bottom style="thin">
        <color theme="1"/>
      </bottom>
      <diagonal/>
    </border>
    <border>
      <left/>
      <right/>
      <top style="thin">
        <color rgb="FF0000FF"/>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rgb="FF0000FF"/>
      </left>
      <right style="thin">
        <color auto="1"/>
      </right>
      <top style="thin">
        <color auto="1"/>
      </top>
      <bottom style="hair">
        <color auto="1"/>
      </bottom>
      <diagonal/>
    </border>
    <border>
      <left style="thin">
        <color rgb="FF0000FF"/>
      </left>
      <right style="thin">
        <color auto="1"/>
      </right>
      <top style="hair">
        <color auto="1"/>
      </top>
      <bottom style="hair">
        <color auto="1"/>
      </bottom>
      <diagonal/>
    </border>
    <border>
      <left style="thin">
        <color rgb="FF0000FF"/>
      </left>
      <right style="thin">
        <color auto="1"/>
      </right>
      <top style="hair">
        <color auto="1"/>
      </top>
      <bottom style="thin">
        <color auto="1"/>
      </bottom>
      <diagonal/>
    </border>
    <border>
      <left/>
      <right/>
      <top style="thin">
        <color indexed="64"/>
      </top>
      <bottom/>
      <diagonal/>
    </border>
    <border>
      <left/>
      <right/>
      <top style="thin">
        <color theme="1"/>
      </top>
      <bottom style="hair">
        <color theme="1"/>
      </bottom>
      <diagonal/>
    </border>
    <border>
      <left/>
      <right/>
      <top style="hair">
        <color theme="1"/>
      </top>
      <bottom style="hair">
        <color theme="1"/>
      </bottom>
      <diagonal/>
    </border>
    <border>
      <left style="thin">
        <color rgb="FF0000FF"/>
      </left>
      <right style="thin">
        <color auto="1"/>
      </right>
      <top style="hair">
        <color auto="1"/>
      </top>
      <bottom/>
      <diagonal/>
    </border>
    <border>
      <left/>
      <right style="thin">
        <color rgb="FF0000FF"/>
      </right>
      <top style="hair">
        <color auto="1"/>
      </top>
      <bottom style="hair">
        <color auto="1"/>
      </bottom>
      <diagonal/>
    </border>
    <border>
      <left style="thin">
        <color auto="1"/>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style="thin">
        <color auto="1"/>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76">
    <xf numFmtId="0" fontId="0" fillId="0" borderId="0" xfId="0"/>
    <xf numFmtId="0" fontId="5" fillId="3" borderId="5" xfId="0" applyFont="1" applyFill="1" applyBorder="1" applyAlignment="1" applyProtection="1">
      <alignment vertical="center"/>
      <protection locked="0"/>
    </xf>
    <xf numFmtId="49" fontId="5" fillId="3" borderId="5" xfId="0" applyNumberFormat="1" applyFont="1" applyFill="1" applyBorder="1" applyAlignment="1" applyProtection="1">
      <alignment horizontal="left" vertical="center" wrapText="1"/>
      <protection locked="0"/>
    </xf>
    <xf numFmtId="165" fontId="5" fillId="3" borderId="5" xfId="0" applyNumberFormat="1" applyFont="1" applyFill="1" applyBorder="1" applyAlignment="1" applyProtection="1">
      <alignment horizontal="left" vertical="center"/>
      <protection locked="0"/>
    </xf>
    <xf numFmtId="0" fontId="5" fillId="3" borderId="4" xfId="0" applyFont="1" applyFill="1" applyBorder="1" applyAlignment="1" applyProtection="1">
      <alignment vertical="center"/>
      <protection locked="0"/>
    </xf>
    <xf numFmtId="49" fontId="0" fillId="0" borderId="0" xfId="0" applyNumberFormat="1"/>
    <xf numFmtId="0" fontId="16" fillId="0" borderId="8" xfId="0" applyFont="1" applyBorder="1" applyAlignment="1">
      <alignment vertical="center"/>
    </xf>
    <xf numFmtId="0" fontId="0" fillId="4" borderId="9" xfId="0" applyFill="1" applyBorder="1" applyAlignment="1">
      <alignment vertical="center"/>
    </xf>
    <xf numFmtId="0" fontId="2" fillId="4" borderId="9" xfId="0" applyFont="1" applyFill="1" applyBorder="1" applyAlignment="1">
      <alignment vertical="center"/>
    </xf>
    <xf numFmtId="0" fontId="5" fillId="3" borderId="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3" fillId="3" borderId="4" xfId="0" applyFont="1" applyFill="1" applyBorder="1" applyAlignment="1" applyProtection="1">
      <alignment vertical="center"/>
      <protection locked="0"/>
    </xf>
    <xf numFmtId="0" fontId="0" fillId="0" borderId="0" xfId="0" applyAlignment="1" applyProtection="1">
      <alignment vertical="center"/>
    </xf>
    <xf numFmtId="0" fontId="0" fillId="0" borderId="0" xfId="0" applyAlignment="1" applyProtection="1">
      <alignment horizontal="left" vertical="top"/>
    </xf>
    <xf numFmtId="0" fontId="0" fillId="0" borderId="0" xfId="0" applyAlignment="1" applyProtection="1">
      <alignment horizontal="left" vertical="top" wrapText="1"/>
    </xf>
    <xf numFmtId="0" fontId="2" fillId="0" borderId="0" xfId="0" applyFont="1" applyAlignment="1" applyProtection="1">
      <alignment horizontal="center" vertical="center" wrapText="1"/>
    </xf>
    <xf numFmtId="0" fontId="2" fillId="0" borderId="0" xfId="0" applyFont="1" applyAlignment="1" applyProtection="1">
      <alignment vertical="top" wrapText="1"/>
    </xf>
    <xf numFmtId="0" fontId="0" fillId="0" borderId="0" xfId="0" applyAlignment="1" applyProtection="1">
      <alignment horizontal="left" vertical="center" wrapText="1"/>
    </xf>
    <xf numFmtId="0" fontId="2" fillId="0" borderId="0" xfId="0" applyFont="1" applyAlignment="1" applyProtection="1">
      <alignment horizontal="center" vertical="center"/>
    </xf>
    <xf numFmtId="38" fontId="11" fillId="0" borderId="0" xfId="0" applyNumberFormat="1" applyFont="1" applyAlignment="1" applyProtection="1">
      <alignment horizontal="center" vertical="center"/>
    </xf>
    <xf numFmtId="0" fontId="0" fillId="0" borderId="0" xfId="0" applyFont="1" applyAlignment="1" applyProtection="1">
      <alignment horizontal="left" vertical="center"/>
    </xf>
    <xf numFmtId="49" fontId="0" fillId="0" borderId="0" xfId="0" quotePrefix="1" applyNumberFormat="1" applyFont="1" applyAlignment="1" applyProtection="1">
      <alignment horizontal="left" vertical="top"/>
    </xf>
    <xf numFmtId="0" fontId="0" fillId="0" borderId="0" xfId="0" applyAlignment="1" applyProtection="1">
      <alignment vertical="top"/>
    </xf>
    <xf numFmtId="0" fontId="2" fillId="0" borderId="0" xfId="0" applyFont="1" applyAlignment="1" applyProtection="1">
      <alignment horizontal="left" vertical="top" wrapText="1"/>
    </xf>
    <xf numFmtId="0" fontId="0" fillId="0" borderId="0" xfId="0" applyAlignment="1" applyProtection="1">
      <alignment vertical="center" wrapText="1"/>
    </xf>
    <xf numFmtId="0" fontId="0" fillId="0" borderId="0" xfId="0" applyAlignment="1" applyProtection="1">
      <alignment horizontal="left" vertical="center"/>
    </xf>
    <xf numFmtId="0" fontId="0" fillId="0" borderId="0" xfId="0" applyFont="1" applyAlignment="1" applyProtection="1">
      <alignment vertical="center"/>
    </xf>
    <xf numFmtId="0" fontId="4" fillId="0" borderId="0" xfId="0" applyFont="1" applyAlignment="1" applyProtection="1">
      <alignment horizontal="right" vertical="center"/>
    </xf>
    <xf numFmtId="0" fontId="5"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0" fillId="0" borderId="0" xfId="0" applyAlignment="1" applyProtection="1">
      <alignment horizontal="right" vertical="center"/>
    </xf>
    <xf numFmtId="0" fontId="9" fillId="0" borderId="0" xfId="0" applyFont="1" applyAlignment="1" applyProtection="1">
      <alignment horizontal="left" vertical="center" wrapText="1"/>
    </xf>
    <xf numFmtId="0" fontId="2" fillId="0" borderId="0" xfId="0" applyFont="1" applyAlignment="1" applyProtection="1">
      <alignment vertical="center"/>
    </xf>
    <xf numFmtId="0" fontId="0" fillId="0" borderId="0" xfId="0" applyFont="1" applyAlignment="1" applyProtection="1">
      <alignment horizontal="left" vertical="top"/>
    </xf>
    <xf numFmtId="0" fontId="0" fillId="0" borderId="0" xfId="0" applyFont="1" applyFill="1" applyAlignment="1" applyProtection="1">
      <alignment horizontal="left" vertical="top"/>
    </xf>
    <xf numFmtId="0" fontId="0" fillId="0" borderId="0" xfId="0" applyFont="1" applyFill="1" applyAlignment="1" applyProtection="1">
      <alignment vertical="center"/>
    </xf>
    <xf numFmtId="0" fontId="3" fillId="0" borderId="0" xfId="0" applyFont="1" applyFill="1" applyBorder="1" applyAlignment="1" applyProtection="1">
      <alignment vertical="center"/>
    </xf>
    <xf numFmtId="0" fontId="10" fillId="0" borderId="0" xfId="0" applyFont="1" applyAlignment="1" applyProtection="1">
      <alignment horizontal="center" vertical="top" wrapText="1"/>
    </xf>
    <xf numFmtId="49" fontId="0" fillId="0" borderId="0" xfId="0" applyNumberFormat="1" applyAlignment="1" applyProtection="1">
      <alignment horizontal="left" vertical="top"/>
    </xf>
    <xf numFmtId="49" fontId="0" fillId="0" borderId="0" xfId="0" applyNumberFormat="1" applyAlignment="1" applyProtection="1">
      <alignment horizontal="left" vertical="top" wrapText="1"/>
    </xf>
    <xf numFmtId="0" fontId="0" fillId="0" borderId="0" xfId="0" applyFill="1" applyAlignment="1" applyProtection="1">
      <alignment vertical="center"/>
    </xf>
    <xf numFmtId="0" fontId="11" fillId="0" borderId="0" xfId="0" applyFont="1" applyAlignment="1" applyProtection="1">
      <alignment vertical="center" wrapText="1"/>
    </xf>
    <xf numFmtId="0" fontId="0" fillId="0" borderId="0" xfId="0" applyFont="1" applyAlignment="1" applyProtection="1">
      <alignment vertical="top"/>
    </xf>
    <xf numFmtId="0" fontId="0" fillId="0" borderId="0" xfId="0" applyFill="1" applyBorder="1" applyAlignment="1" applyProtection="1">
      <alignment vertical="top"/>
    </xf>
    <xf numFmtId="49" fontId="0" fillId="0" borderId="0" xfId="0" applyNumberFormat="1" applyFill="1" applyBorder="1" applyAlignment="1" applyProtection="1">
      <alignment horizontal="left" vertical="top"/>
    </xf>
    <xf numFmtId="0" fontId="0" fillId="0" borderId="0" xfId="0" applyFill="1" applyBorder="1" applyAlignment="1" applyProtection="1">
      <alignment horizontal="left" vertical="top" wrapText="1"/>
    </xf>
    <xf numFmtId="0" fontId="0" fillId="0" borderId="0" xfId="0" applyFill="1" applyBorder="1" applyProtection="1"/>
    <xf numFmtId="0" fontId="0" fillId="0" borderId="0" xfId="0" applyProtection="1"/>
    <xf numFmtId="6" fontId="3" fillId="0" borderId="0" xfId="1" applyNumberFormat="1" applyFont="1" applyFill="1" applyBorder="1" applyAlignment="1" applyProtection="1">
      <alignment vertical="center"/>
    </xf>
    <xf numFmtId="0" fontId="0" fillId="0" borderId="0" xfId="0" applyFont="1" applyProtection="1"/>
    <xf numFmtId="0" fontId="14" fillId="0" borderId="0" xfId="0" applyFont="1" applyAlignment="1" applyProtection="1">
      <alignment horizontal="left" vertical="top"/>
    </xf>
    <xf numFmtId="0" fontId="0" fillId="0" borderId="0" xfId="0" applyFont="1" applyAlignment="1" applyProtection="1">
      <alignment vertical="top" wrapText="1"/>
    </xf>
    <xf numFmtId="0" fontId="15" fillId="0" borderId="0" xfId="0" applyFont="1" applyAlignment="1" applyProtection="1">
      <alignment horizontal="center" vertical="top" wrapText="1"/>
    </xf>
    <xf numFmtId="0" fontId="13" fillId="0" borderId="0" xfId="0" applyFont="1" applyAlignment="1" applyProtection="1">
      <alignment horizontal="left" wrapText="1"/>
    </xf>
    <xf numFmtId="49" fontId="0" fillId="0" borderId="0" xfId="0" applyNumberFormat="1" applyProtection="1"/>
    <xf numFmtId="49" fontId="0" fillId="0" borderId="0" xfId="0" applyNumberFormat="1" applyAlignment="1" applyProtection="1">
      <alignment vertical="top"/>
    </xf>
    <xf numFmtId="0" fontId="0" fillId="0" borderId="0" xfId="0" applyAlignment="1" applyProtection="1">
      <alignment horizontal="right" vertical="top"/>
    </xf>
    <xf numFmtId="44" fontId="3" fillId="3" borderId="4" xfId="1" applyFont="1" applyFill="1" applyBorder="1" applyAlignment="1" applyProtection="1">
      <alignment vertical="center"/>
      <protection locked="0"/>
    </xf>
    <xf numFmtId="0" fontId="0" fillId="0" borderId="0" xfId="0" applyFont="1" applyFill="1" applyProtection="1"/>
    <xf numFmtId="0" fontId="0" fillId="0" borderId="6" xfId="0" applyFont="1" applyFill="1" applyBorder="1" applyAlignment="1" applyProtection="1">
      <alignment vertical="center"/>
    </xf>
    <xf numFmtId="0" fontId="0" fillId="0" borderId="0" xfId="0" applyFill="1" applyProtection="1"/>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left" vertical="top" wrapText="1"/>
    </xf>
    <xf numFmtId="0" fontId="0" fillId="0" borderId="0" xfId="0" applyAlignment="1" applyProtection="1">
      <alignment horizontal="left" vertical="center"/>
    </xf>
    <xf numFmtId="0" fontId="0" fillId="0" borderId="0" xfId="0" applyBorder="1" applyAlignment="1" applyProtection="1">
      <alignment horizontal="left" vertical="center"/>
    </xf>
    <xf numFmtId="0" fontId="0" fillId="0" borderId="0" xfId="0" applyFont="1" applyAlignment="1" applyProtection="1">
      <alignment horizontal="left" vertical="top"/>
    </xf>
    <xf numFmtId="0" fontId="0" fillId="0" borderId="0" xfId="0" applyAlignment="1" applyProtection="1">
      <alignment horizontal="left" vertical="top"/>
    </xf>
    <xf numFmtId="0" fontId="0" fillId="0" borderId="0" xfId="0" applyFont="1" applyAlignment="1" applyProtection="1">
      <alignment horizontal="left" vertical="top" wrapText="1"/>
    </xf>
    <xf numFmtId="0" fontId="2" fillId="0" borderId="0" xfId="0" applyFont="1" applyAlignment="1" applyProtection="1">
      <alignment horizontal="left" vertical="top" wrapText="1"/>
    </xf>
    <xf numFmtId="0" fontId="0" fillId="0" borderId="0" xfId="0" applyAlignment="1" applyProtection="1">
      <alignment vertical="center"/>
    </xf>
    <xf numFmtId="0" fontId="11" fillId="0" borderId="0" xfId="0" applyFont="1" applyAlignment="1" applyProtection="1">
      <alignment horizontal="left" vertical="center" wrapText="1"/>
    </xf>
    <xf numFmtId="49" fontId="0" fillId="0" borderId="0" xfId="0" applyNumberFormat="1" applyAlignment="1" applyProtection="1">
      <alignment horizontal="left" vertical="top" wrapText="1"/>
    </xf>
    <xf numFmtId="0" fontId="3" fillId="5" borderId="4" xfId="0" applyFont="1" applyFill="1" applyBorder="1" applyAlignment="1">
      <alignment horizontal="center" vertical="center"/>
    </xf>
    <xf numFmtId="0" fontId="16" fillId="0" borderId="10" xfId="0" applyFont="1" applyBorder="1"/>
    <xf numFmtId="0" fontId="17" fillId="0" borderId="10" xfId="0" applyFont="1" applyFill="1" applyBorder="1" applyAlignment="1">
      <alignment vertical="center"/>
    </xf>
    <xf numFmtId="0" fontId="2" fillId="0" borderId="8" xfId="0" applyFont="1" applyBorder="1" applyAlignment="1" applyProtection="1">
      <alignment horizontal="center" vertical="center" wrapText="1"/>
    </xf>
    <xf numFmtId="0" fontId="0" fillId="0" borderId="19" xfId="0" applyFont="1" applyFill="1" applyBorder="1" applyAlignment="1" applyProtection="1">
      <alignment vertical="center"/>
    </xf>
    <xf numFmtId="0" fontId="16" fillId="0" borderId="10" xfId="0" applyFont="1" applyFill="1" applyBorder="1" applyAlignment="1">
      <alignment vertical="center"/>
    </xf>
    <xf numFmtId="0" fontId="19" fillId="0" borderId="0" xfId="0" applyFont="1"/>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0" fillId="0" borderId="20" xfId="0" applyFill="1" applyBorder="1" applyAlignment="1">
      <alignment vertical="center"/>
    </xf>
    <xf numFmtId="0" fontId="0" fillId="0" borderId="21" xfId="0" applyBorder="1"/>
    <xf numFmtId="0" fontId="0" fillId="0" borderId="0" xfId="0" applyProtection="1">
      <protection locked="0"/>
    </xf>
    <xf numFmtId="0" fontId="0" fillId="3" borderId="0" xfId="0" applyFill="1" applyAlignment="1" applyProtection="1">
      <alignment vertical="center"/>
    </xf>
    <xf numFmtId="0" fontId="20" fillId="0" borderId="0" xfId="0" applyFont="1" applyAlignment="1" applyProtection="1">
      <alignment horizontal="center" vertical="top"/>
    </xf>
    <xf numFmtId="0" fontId="11" fillId="0" borderId="0" xfId="0" applyFont="1" applyAlignment="1" applyProtection="1">
      <alignment vertical="center"/>
    </xf>
    <xf numFmtId="0" fontId="0" fillId="0" borderId="0" xfId="0" applyFont="1" applyFill="1" applyBorder="1" applyAlignment="1" applyProtection="1">
      <alignment horizontal="center" vertical="center" wrapText="1"/>
    </xf>
    <xf numFmtId="0" fontId="2" fillId="0" borderId="0" xfId="0" applyFont="1" applyAlignment="1" applyProtection="1">
      <alignment horizontal="left" vertical="top"/>
    </xf>
    <xf numFmtId="0" fontId="2" fillId="0" borderId="0" xfId="0" applyFont="1" applyAlignment="1" applyProtection="1">
      <alignment vertical="top"/>
    </xf>
    <xf numFmtId="0" fontId="2" fillId="0" borderId="0" xfId="0" applyFont="1" applyBorder="1" applyAlignment="1" applyProtection="1">
      <alignment horizontal="left" vertical="center"/>
    </xf>
    <xf numFmtId="0" fontId="2" fillId="0" borderId="0" xfId="0" quotePrefix="1" applyFont="1" applyAlignment="1" applyProtection="1">
      <alignment horizontal="left" vertical="top"/>
    </xf>
    <xf numFmtId="49" fontId="2" fillId="0" borderId="0" xfId="0" quotePrefix="1" applyNumberFormat="1" applyFont="1" applyAlignment="1" applyProtection="1">
      <alignment horizontal="left" vertical="top"/>
    </xf>
    <xf numFmtId="0" fontId="2" fillId="0" borderId="0" xfId="0" applyFont="1" applyAlignment="1" applyProtection="1">
      <alignment vertical="center" wrapText="1"/>
    </xf>
    <xf numFmtId="164" fontId="2" fillId="0" borderId="0" xfId="0" applyNumberFormat="1" applyFont="1" applyAlignment="1" applyProtection="1">
      <alignment horizontal="left" vertical="top" wrapText="1"/>
    </xf>
    <xf numFmtId="49" fontId="2" fillId="0" borderId="0" xfId="0" quotePrefix="1" applyNumberFormat="1" applyFont="1" applyAlignment="1" applyProtection="1">
      <alignment horizontal="left" vertical="center"/>
    </xf>
    <xf numFmtId="44" fontId="0" fillId="0" borderId="19" xfId="1" applyFont="1" applyBorder="1" applyAlignment="1" applyProtection="1">
      <alignment horizontal="right" vertical="top" wrapText="1"/>
    </xf>
    <xf numFmtId="0" fontId="0" fillId="0" borderId="0" xfId="0" applyAlignment="1" applyProtection="1">
      <alignment vertical="top" wrapText="1"/>
    </xf>
    <xf numFmtId="0" fontId="0" fillId="0" borderId="0" xfId="0" applyFont="1" applyAlignment="1" applyProtection="1">
      <alignment horizontal="center" vertical="center" wrapText="1"/>
    </xf>
    <xf numFmtId="0" fontId="0" fillId="0" borderId="0" xfId="0" applyFont="1" applyAlignment="1" applyProtection="1">
      <alignment horizontal="center" wrapText="1"/>
    </xf>
    <xf numFmtId="0" fontId="0" fillId="0" borderId="0" xfId="0" applyAlignment="1" applyProtection="1"/>
    <xf numFmtId="0" fontId="0" fillId="0" borderId="0" xfId="0" applyFont="1" applyAlignment="1" applyProtection="1">
      <alignment horizontal="left"/>
    </xf>
    <xf numFmtId="49" fontId="2"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left" vertical="top"/>
    </xf>
    <xf numFmtId="0" fontId="0" fillId="0" borderId="0" xfId="0" applyFill="1" applyBorder="1" applyAlignment="1" applyProtection="1">
      <alignment horizontal="left" vertical="center" wrapText="1"/>
    </xf>
    <xf numFmtId="44" fontId="11" fillId="0" borderId="6" xfId="1" applyFont="1" applyFill="1" applyBorder="1" applyAlignment="1" applyProtection="1">
      <alignment vertical="center"/>
    </xf>
    <xf numFmtId="0" fontId="0" fillId="0" borderId="6" xfId="0" applyFill="1" applyBorder="1" applyAlignment="1" applyProtection="1">
      <alignment horizontal="center" vertical="center"/>
    </xf>
    <xf numFmtId="44" fontId="0" fillId="0" borderId="6" xfId="1" applyNumberFormat="1" applyFont="1" applyBorder="1" applyAlignment="1" applyProtection="1"/>
    <xf numFmtId="44" fontId="1" fillId="0" borderId="6" xfId="1" applyNumberFormat="1" applyFont="1" applyBorder="1" applyAlignment="1" applyProtection="1"/>
    <xf numFmtId="44" fontId="0" fillId="0" borderId="6" xfId="1" applyNumberFormat="1" applyFont="1" applyBorder="1" applyAlignment="1" applyProtection="1">
      <alignment horizontal="right"/>
    </xf>
    <xf numFmtId="44" fontId="0" fillId="0" borderId="6" xfId="1" applyNumberFormat="1" applyFont="1" applyFill="1" applyBorder="1" applyAlignment="1" applyProtection="1"/>
    <xf numFmtId="38" fontId="0" fillId="0" borderId="24" xfId="0" applyNumberFormat="1" applyBorder="1" applyAlignment="1" applyProtection="1">
      <alignment horizontal="center" vertical="center"/>
    </xf>
    <xf numFmtId="38" fontId="0" fillId="0" borderId="25" xfId="0" applyNumberFormat="1" applyBorder="1" applyAlignment="1" applyProtection="1">
      <alignment horizontal="center" vertical="center"/>
    </xf>
    <xf numFmtId="38" fontId="0" fillId="0" borderId="26" xfId="0" applyNumberFormat="1" applyBorder="1" applyAlignment="1" applyProtection="1">
      <alignment horizontal="center" vertical="center"/>
    </xf>
    <xf numFmtId="0" fontId="0" fillId="0" borderId="11" xfId="0" applyFont="1" applyFill="1" applyBorder="1" applyAlignment="1" applyProtection="1">
      <alignment horizontal="left" vertical="center" wrapText="1"/>
    </xf>
    <xf numFmtId="38" fontId="3" fillId="3" borderId="16" xfId="0" applyNumberFormat="1" applyFont="1" applyFill="1" applyBorder="1" applyAlignment="1" applyProtection="1">
      <alignment horizontal="center" vertical="center"/>
      <protection locked="0"/>
    </xf>
    <xf numFmtId="38" fontId="3" fillId="3" borderId="17" xfId="0" applyNumberFormat="1" applyFont="1" applyFill="1" applyBorder="1" applyAlignment="1" applyProtection="1">
      <alignment horizontal="center" vertical="center"/>
      <protection locked="0"/>
    </xf>
    <xf numFmtId="38" fontId="3" fillId="3" borderId="22" xfId="0" applyNumberFormat="1" applyFont="1" applyFill="1" applyBorder="1" applyAlignment="1" applyProtection="1">
      <alignment horizontal="center" vertical="center"/>
      <protection locked="0"/>
    </xf>
    <xf numFmtId="38" fontId="3" fillId="3" borderId="18"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xf>
    <xf numFmtId="44" fontId="11" fillId="0" borderId="6" xfId="1" applyNumberFormat="1" applyFont="1" applyFill="1" applyBorder="1" applyAlignment="1" applyProtection="1"/>
    <xf numFmtId="0" fontId="0" fillId="0" borderId="0" xfId="0" applyAlignment="1" applyProtection="1">
      <alignment horizontal="left" vertical="center" wrapText="1"/>
    </xf>
    <xf numFmtId="0" fontId="3" fillId="3" borderId="4" xfId="0" applyFont="1" applyFill="1" applyBorder="1" applyAlignment="1" applyProtection="1">
      <alignment horizontal="left" vertical="center"/>
      <protection locked="0"/>
    </xf>
    <xf numFmtId="0" fontId="23" fillId="0" borderId="0" xfId="0" applyFont="1" applyAlignment="1" applyProtection="1">
      <alignment horizontal="left" vertical="center"/>
    </xf>
    <xf numFmtId="0" fontId="0" fillId="0" borderId="0" xfId="0" applyAlignment="1" applyProtection="1">
      <alignment horizontal="left" vertical="top"/>
    </xf>
    <xf numFmtId="0" fontId="0" fillId="0" borderId="0" xfId="0" applyAlignment="1" applyProtection="1">
      <alignment horizontal="center" vertical="center"/>
    </xf>
    <xf numFmtId="0" fontId="0" fillId="0" borderId="0" xfId="0" applyFont="1" applyAlignment="1" applyProtection="1">
      <alignment horizontal="left" vertical="top" wrapText="1"/>
    </xf>
    <xf numFmtId="0" fontId="2" fillId="0" borderId="0" xfId="0" applyFont="1" applyAlignment="1" applyProtection="1">
      <alignment horizontal="left" vertical="top" wrapText="1"/>
    </xf>
    <xf numFmtId="0" fontId="0" fillId="0" borderId="0" xfId="0" applyAlignment="1" applyProtection="1">
      <alignment horizontal="left" vertical="top" wrapText="1"/>
    </xf>
    <xf numFmtId="0" fontId="5" fillId="3" borderId="4" xfId="0" applyFont="1" applyFill="1" applyBorder="1" applyAlignment="1" applyProtection="1">
      <alignment horizontal="left" vertical="center" wrapText="1"/>
      <protection locked="0"/>
    </xf>
    <xf numFmtId="0" fontId="4" fillId="0" borderId="0" xfId="0" applyFont="1" applyAlignment="1" applyProtection="1">
      <alignment horizontal="right" vertical="center"/>
    </xf>
    <xf numFmtId="0" fontId="5" fillId="3" borderId="5" xfId="0" applyFont="1" applyFill="1" applyBorder="1" applyAlignment="1" applyProtection="1">
      <alignment horizontal="left" vertical="center" wrapText="1"/>
      <protection locked="0"/>
    </xf>
    <xf numFmtId="0" fontId="2" fillId="0" borderId="0" xfId="0" applyFont="1" applyAlignment="1" applyProtection="1">
      <alignment horizontal="left" vertical="top"/>
    </xf>
    <xf numFmtId="0" fontId="0" fillId="0" borderId="0" xfId="0" applyAlignment="1" applyProtection="1">
      <alignment horizontal="left" vertical="center"/>
    </xf>
    <xf numFmtId="0" fontId="7" fillId="3" borderId="4" xfId="2" applyFont="1" applyFill="1" applyBorder="1" applyAlignment="1" applyProtection="1">
      <alignment horizontal="left" vertical="center" wrapText="1"/>
      <protection locked="0"/>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3" borderId="4"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xf>
    <xf numFmtId="0" fontId="0" fillId="0" borderId="0" xfId="0" applyBorder="1" applyAlignment="1" applyProtection="1">
      <alignment horizontal="left" vertical="center"/>
    </xf>
    <xf numFmtId="0" fontId="3" fillId="3" borderId="6" xfId="0" applyFont="1" applyFill="1" applyBorder="1" applyAlignment="1" applyProtection="1">
      <alignment horizontal="left" vertical="center" wrapText="1"/>
    </xf>
    <xf numFmtId="0" fontId="11" fillId="0" borderId="0" xfId="0" applyFont="1" applyAlignment="1" applyProtection="1">
      <alignment horizontal="left" vertical="center" wrapText="1"/>
    </xf>
    <xf numFmtId="0" fontId="0" fillId="0" borderId="0" xfId="0" applyFill="1" applyAlignment="1" applyProtection="1">
      <alignment horizontal="left" vertical="center"/>
    </xf>
    <xf numFmtId="0" fontId="18" fillId="0" borderId="0" xfId="0" applyFont="1" applyAlignment="1" applyProtection="1">
      <alignment horizontal="left" vertical="center" wrapText="1"/>
    </xf>
    <xf numFmtId="0" fontId="2" fillId="0" borderId="8" xfId="0" applyFont="1" applyBorder="1" applyAlignment="1" applyProtection="1">
      <alignment horizontal="left"/>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0" borderId="23" xfId="0" applyBorder="1" applyAlignment="1" applyProtection="1">
      <alignment horizontal="left" vertical="center"/>
    </xf>
    <xf numFmtId="0" fontId="0" fillId="0" borderId="0" xfId="0" applyAlignment="1" applyProtection="1">
      <alignment vertical="center"/>
    </xf>
    <xf numFmtId="0" fontId="8" fillId="0" borderId="0" xfId="0" applyFont="1" applyAlignment="1" applyProtection="1">
      <alignment horizontal="left" vertical="top"/>
    </xf>
    <xf numFmtId="0" fontId="0" fillId="0" borderId="27" xfId="0" applyBorder="1" applyAlignment="1" applyProtection="1">
      <alignment horizontal="left" vertical="center"/>
    </xf>
    <xf numFmtId="0" fontId="0" fillId="0" borderId="6" xfId="0" applyBorder="1" applyAlignment="1" applyProtection="1">
      <alignment horizontal="left" vertical="center"/>
    </xf>
    <xf numFmtId="0" fontId="0" fillId="0" borderId="12" xfId="0" applyBorder="1" applyAlignment="1" applyProtection="1">
      <alignment horizontal="left" vertical="center"/>
    </xf>
    <xf numFmtId="0" fontId="0" fillId="0" borderId="13" xfId="0" applyBorder="1" applyAlignment="1" applyProtection="1">
      <alignment horizontal="left" vertical="center"/>
    </xf>
    <xf numFmtId="0" fontId="22" fillId="0" borderId="0" xfId="0" applyFont="1" applyAlignment="1" applyProtection="1">
      <alignment horizontal="left" vertical="center"/>
    </xf>
    <xf numFmtId="0" fontId="8" fillId="0" borderId="0" xfId="0" applyFont="1" applyAlignment="1" applyProtection="1">
      <alignment horizontal="left" vertical="top" wrapText="1"/>
    </xf>
    <xf numFmtId="0" fontId="0" fillId="0" borderId="0" xfId="0" applyFont="1" applyAlignment="1" applyProtection="1">
      <alignment horizontal="left" wrapText="1"/>
    </xf>
    <xf numFmtId="0" fontId="3" fillId="3" borderId="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0" borderId="0" xfId="0" applyFont="1" applyAlignment="1">
      <alignment horizontal="left" wrapText="1"/>
    </xf>
    <xf numFmtId="49" fontId="0" fillId="0" borderId="0" xfId="0" applyNumberFormat="1" applyAlignment="1" applyProtection="1">
      <alignment horizontal="left" vertical="top" wrapText="1"/>
    </xf>
    <xf numFmtId="0" fontId="3" fillId="3" borderId="4" xfId="0" applyFont="1" applyFill="1" applyBorder="1" applyAlignment="1" applyProtection="1">
      <alignment horizontal="left" vertical="top"/>
      <protection locked="0"/>
    </xf>
    <xf numFmtId="0" fontId="0" fillId="0" borderId="0" xfId="0" applyNumberFormat="1" applyFont="1" applyFill="1" applyAlignment="1" applyProtection="1">
      <alignment horizontal="left" wrapText="1"/>
    </xf>
    <xf numFmtId="49" fontId="2" fillId="2" borderId="1"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cellXfs>
  <cellStyles count="3">
    <cellStyle name="Currency" xfId="1" builtinId="4"/>
    <cellStyle name="Hyperlink" xfId="2" builtinId="8"/>
    <cellStyle name="Normal" xfId="0" builtinId="0"/>
  </cellStyles>
  <dxfs count="77">
    <dxf>
      <fill>
        <patternFill>
          <bgColor theme="9" tint="0.79998168889431442"/>
        </patternFill>
      </fill>
    </dxf>
    <dxf>
      <font>
        <color rgb="FFC00000"/>
      </font>
    </dxf>
    <dxf>
      <font>
        <color rgb="FFC00000"/>
      </font>
    </dxf>
    <dxf>
      <font>
        <color rgb="FFC00000"/>
      </font>
    </dxf>
    <dxf>
      <font>
        <color rgb="FFC00000"/>
      </font>
      <fill>
        <patternFill>
          <bgColor rgb="FFFFE6FF"/>
        </patternFill>
      </fill>
    </dxf>
    <dxf>
      <font>
        <color theme="0"/>
      </font>
    </dxf>
    <dxf>
      <font>
        <color rgb="FFC00000"/>
      </font>
    </dxf>
    <dxf>
      <font>
        <color rgb="FFC00000"/>
      </font>
      <fill>
        <patternFill>
          <bgColor rgb="FFFFE6FF"/>
        </patternFill>
      </fill>
    </dxf>
    <dxf>
      <font>
        <color theme="0" tint="-0.34998626667073579"/>
      </font>
    </dxf>
    <dxf>
      <fill>
        <patternFill>
          <bgColor theme="9" tint="0.79998168889431442"/>
        </patternFill>
      </fill>
    </dxf>
    <dxf>
      <font>
        <color theme="0" tint="-0.14996795556505021"/>
      </font>
      <fill>
        <patternFill patternType="darkUp">
          <fgColor theme="0" tint="-0.24994659260841701"/>
        </patternFill>
      </fill>
    </dxf>
    <dxf>
      <font>
        <b val="0"/>
        <i val="0"/>
        <color theme="0" tint="-0.34998626667073579"/>
      </font>
    </dxf>
    <dxf>
      <font>
        <color rgb="FFC00000"/>
      </font>
    </dxf>
    <dxf>
      <font>
        <b val="0"/>
        <i/>
        <color theme="1"/>
      </font>
    </dxf>
    <dxf>
      <font>
        <color theme="0" tint="-0.34998626667073579"/>
      </font>
    </dxf>
    <dxf>
      <font>
        <color auto="1"/>
      </font>
    </dxf>
    <dxf>
      <fill>
        <patternFill>
          <bgColor theme="9" tint="0.79998168889431442"/>
        </patternFill>
      </fill>
    </dxf>
    <dxf>
      <font>
        <color rgb="FFC00000"/>
      </font>
      <fill>
        <patternFill>
          <bgColor rgb="FFFFE6FF"/>
        </patternFill>
      </fill>
    </dxf>
    <dxf>
      <font>
        <color theme="0" tint="-0.34998626667073579"/>
      </font>
    </dxf>
    <dxf>
      <fill>
        <patternFill>
          <bgColor theme="9" tint="0.79998168889431442"/>
        </patternFill>
      </fill>
    </dxf>
    <dxf>
      <fill>
        <patternFill>
          <bgColor theme="9" tint="0.79998168889431442"/>
        </patternFill>
      </fill>
    </dxf>
    <dxf>
      <font>
        <color theme="0" tint="-0.14996795556505021"/>
      </font>
      <fill>
        <patternFill patternType="lightUp">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C00000"/>
      </font>
      <fill>
        <patternFill>
          <bgColor rgb="FFFFE6FF"/>
        </patternFill>
      </fill>
    </dxf>
    <dxf>
      <fill>
        <patternFill>
          <bgColor theme="9" tint="0.79998168889431442"/>
        </patternFill>
      </fill>
    </dxf>
    <dxf>
      <font>
        <color theme="0" tint="-0.34998626667073579"/>
      </font>
    </dxf>
    <dxf>
      <font>
        <color theme="0" tint="-0.14996795556505021"/>
      </font>
      <fill>
        <patternFill patternType="lightUp">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strike val="0"/>
        <color rgb="FFFF0000"/>
      </font>
      <fill>
        <patternFill patternType="solid">
          <bgColor rgb="FFFFCCFF"/>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C00000"/>
      </font>
      <fill>
        <patternFill patternType="none">
          <bgColor auto="1"/>
        </patternFill>
      </fill>
    </dxf>
    <dxf>
      <font>
        <color auto="1"/>
      </font>
      <fill>
        <patternFill>
          <bgColor theme="9" tint="0.79998168889431442"/>
        </patternFill>
      </fill>
    </dxf>
    <dxf>
      <font>
        <color rgb="FFC00000"/>
      </font>
      <fill>
        <patternFill>
          <bgColor rgb="FFFFE6FF"/>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s>
  <tableStyles count="0" defaultTableStyle="TableStyleMedium2" defaultPivotStyle="PivotStyleLight16"/>
  <colors>
    <mruColors>
      <color rgb="FF0000FF"/>
      <color rgb="FFFFE6FF"/>
      <color rgb="FFFFFFEB"/>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Data 1'!$C$132" lockText="1" noThreeD="1"/>
</file>

<file path=xl/ctrlProps/ctrlProp2.xml><?xml version="1.0" encoding="utf-8"?>
<formControlPr xmlns="http://schemas.microsoft.com/office/spreadsheetml/2009/9/main" objectType="CheckBox" fmlaLink="'Data 1'!$C$13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11</xdr:row>
          <xdr:rowOff>12700</xdr:rowOff>
        </xdr:from>
        <xdr:to>
          <xdr:col>3</xdr:col>
          <xdr:colOff>241300</xdr:colOff>
          <xdr:row>11</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12700</xdr:rowOff>
        </xdr:from>
        <xdr:to>
          <xdr:col>3</xdr:col>
          <xdr:colOff>241300</xdr:colOff>
          <xdr:row>12</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36094-5059-466A-9B41-E36CFD8D5AA3}">
  <sheetPr codeName="Sheet7"/>
  <dimension ref="A1:D158"/>
  <sheetViews>
    <sheetView workbookViewId="0">
      <selection activeCell="C60" sqref="C60"/>
    </sheetView>
  </sheetViews>
  <sheetFormatPr defaultRowHeight="14.5" x14ac:dyDescent="0.35"/>
  <cols>
    <col min="1" max="1" width="49.81640625" bestFit="1" customWidth="1"/>
    <col min="2" max="2" width="3.7265625" customWidth="1"/>
    <col min="3" max="3" width="31.1796875" customWidth="1"/>
    <col min="4" max="4" width="21.26953125" customWidth="1"/>
  </cols>
  <sheetData>
    <row r="1" spans="1:4" x14ac:dyDescent="0.35">
      <c r="C1" t="s">
        <v>215</v>
      </c>
      <c r="D1" s="75" t="s">
        <v>214</v>
      </c>
    </row>
    <row r="3" spans="1:4" x14ac:dyDescent="0.35">
      <c r="A3" s="6" t="s">
        <v>159</v>
      </c>
      <c r="C3" s="81" t="s">
        <v>296</v>
      </c>
    </row>
    <row r="4" spans="1:4" x14ac:dyDescent="0.35">
      <c r="A4" s="7" t="s">
        <v>6</v>
      </c>
    </row>
    <row r="5" spans="1:4" x14ac:dyDescent="0.35">
      <c r="A5" s="7" t="s">
        <v>160</v>
      </c>
    </row>
    <row r="6" spans="1:4" x14ac:dyDescent="0.35">
      <c r="A6" s="7" t="s">
        <v>161</v>
      </c>
    </row>
    <row r="7" spans="1:4" x14ac:dyDescent="0.35">
      <c r="A7" s="7" t="s">
        <v>162</v>
      </c>
    </row>
    <row r="8" spans="1:4" x14ac:dyDescent="0.35">
      <c r="A8" s="7" t="s">
        <v>163</v>
      </c>
    </row>
    <row r="9" spans="1:4" x14ac:dyDescent="0.35">
      <c r="A9" s="7" t="s">
        <v>164</v>
      </c>
    </row>
    <row r="10" spans="1:4" x14ac:dyDescent="0.35">
      <c r="A10" s="7" t="s">
        <v>165</v>
      </c>
    </row>
    <row r="11" spans="1:4" x14ac:dyDescent="0.35">
      <c r="A11" s="7" t="s">
        <v>166</v>
      </c>
    </row>
    <row r="12" spans="1:4" x14ac:dyDescent="0.35">
      <c r="A12" s="8" t="s">
        <v>167</v>
      </c>
    </row>
    <row r="13" spans="1:4" x14ac:dyDescent="0.35">
      <c r="A13" s="7" t="s">
        <v>168</v>
      </c>
    </row>
    <row r="14" spans="1:4" x14ac:dyDescent="0.35">
      <c r="A14" s="7" t="s">
        <v>169</v>
      </c>
    </row>
    <row r="15" spans="1:4" x14ac:dyDescent="0.35">
      <c r="A15" s="7" t="s">
        <v>170</v>
      </c>
    </row>
    <row r="16" spans="1:4" x14ac:dyDescent="0.35">
      <c r="A16" s="7" t="s">
        <v>171</v>
      </c>
    </row>
    <row r="17" spans="1:1" x14ac:dyDescent="0.35">
      <c r="A17" s="7" t="s">
        <v>172</v>
      </c>
    </row>
    <row r="18" spans="1:1" x14ac:dyDescent="0.35">
      <c r="A18" s="7" t="s">
        <v>173</v>
      </c>
    </row>
    <row r="19" spans="1:1" x14ac:dyDescent="0.35">
      <c r="A19" s="7" t="s">
        <v>174</v>
      </c>
    </row>
    <row r="20" spans="1:1" x14ac:dyDescent="0.35">
      <c r="A20" s="7" t="s">
        <v>175</v>
      </c>
    </row>
    <row r="21" spans="1:1" x14ac:dyDescent="0.35">
      <c r="A21" s="7" t="s">
        <v>176</v>
      </c>
    </row>
    <row r="22" spans="1:1" x14ac:dyDescent="0.35">
      <c r="A22" s="7" t="s">
        <v>177</v>
      </c>
    </row>
    <row r="23" spans="1:1" x14ac:dyDescent="0.35">
      <c r="A23" s="7" t="s">
        <v>178</v>
      </c>
    </row>
    <row r="24" spans="1:1" x14ac:dyDescent="0.35">
      <c r="A24" s="7" t="s">
        <v>179</v>
      </c>
    </row>
    <row r="25" spans="1:1" x14ac:dyDescent="0.35">
      <c r="A25" s="7" t="s">
        <v>180</v>
      </c>
    </row>
    <row r="26" spans="1:1" x14ac:dyDescent="0.35">
      <c r="A26" s="7" t="s">
        <v>181</v>
      </c>
    </row>
    <row r="27" spans="1:1" x14ac:dyDescent="0.35">
      <c r="A27" s="7" t="s">
        <v>182</v>
      </c>
    </row>
    <row r="28" spans="1:1" x14ac:dyDescent="0.35">
      <c r="A28" s="7" t="s">
        <v>183</v>
      </c>
    </row>
    <row r="29" spans="1:1" x14ac:dyDescent="0.35">
      <c r="A29" s="7" t="s">
        <v>184</v>
      </c>
    </row>
    <row r="30" spans="1:1" x14ac:dyDescent="0.35">
      <c r="A30" s="7" t="s">
        <v>185</v>
      </c>
    </row>
    <row r="31" spans="1:1" x14ac:dyDescent="0.35">
      <c r="A31" s="7" t="s">
        <v>186</v>
      </c>
    </row>
    <row r="32" spans="1:1" x14ac:dyDescent="0.35">
      <c r="A32" s="7" t="s">
        <v>187</v>
      </c>
    </row>
    <row r="33" spans="1:1" x14ac:dyDescent="0.35">
      <c r="A33" s="7" t="s">
        <v>188</v>
      </c>
    </row>
    <row r="34" spans="1:1" x14ac:dyDescent="0.35">
      <c r="A34" s="7" t="s">
        <v>189</v>
      </c>
    </row>
    <row r="35" spans="1:1" x14ac:dyDescent="0.35">
      <c r="A35" s="7" t="s">
        <v>190</v>
      </c>
    </row>
    <row r="36" spans="1:1" x14ac:dyDescent="0.35">
      <c r="A36" s="7" t="s">
        <v>191</v>
      </c>
    </row>
    <row r="37" spans="1:1" x14ac:dyDescent="0.35">
      <c r="A37" s="7" t="s">
        <v>192</v>
      </c>
    </row>
    <row r="38" spans="1:1" x14ac:dyDescent="0.35">
      <c r="A38" s="7" t="s">
        <v>193</v>
      </c>
    </row>
    <row r="39" spans="1:1" x14ac:dyDescent="0.35">
      <c r="A39" s="7" t="s">
        <v>194</v>
      </c>
    </row>
    <row r="40" spans="1:1" x14ac:dyDescent="0.35">
      <c r="A40" s="7" t="s">
        <v>195</v>
      </c>
    </row>
    <row r="41" spans="1:1" x14ac:dyDescent="0.35">
      <c r="A41" s="7" t="s">
        <v>196</v>
      </c>
    </row>
    <row r="42" spans="1:1" x14ac:dyDescent="0.35">
      <c r="A42" s="7" t="s">
        <v>197</v>
      </c>
    </row>
    <row r="43" spans="1:1" x14ac:dyDescent="0.35">
      <c r="A43" s="7" t="s">
        <v>198</v>
      </c>
    </row>
    <row r="44" spans="1:1" x14ac:dyDescent="0.35">
      <c r="A44" s="7" t="s">
        <v>199</v>
      </c>
    </row>
    <row r="45" spans="1:1" x14ac:dyDescent="0.35">
      <c r="A45" s="7" t="s">
        <v>200</v>
      </c>
    </row>
    <row r="46" spans="1:1" x14ac:dyDescent="0.35">
      <c r="A46" s="7" t="s">
        <v>201</v>
      </c>
    </row>
    <row r="47" spans="1:1" x14ac:dyDescent="0.35">
      <c r="A47" s="7" t="s">
        <v>202</v>
      </c>
    </row>
    <row r="48" spans="1:1" x14ac:dyDescent="0.35">
      <c r="A48" s="7" t="s">
        <v>203</v>
      </c>
    </row>
    <row r="49" spans="1:3" x14ac:dyDescent="0.35">
      <c r="A49" s="7" t="s">
        <v>204</v>
      </c>
    </row>
    <row r="50" spans="1:3" x14ac:dyDescent="0.35">
      <c r="A50" s="7" t="s">
        <v>205</v>
      </c>
    </row>
    <row r="51" spans="1:3" x14ac:dyDescent="0.35">
      <c r="A51" s="7" t="s">
        <v>206</v>
      </c>
    </row>
    <row r="52" spans="1:3" x14ac:dyDescent="0.35">
      <c r="A52" s="7" t="s">
        <v>207</v>
      </c>
    </row>
    <row r="53" spans="1:3" x14ac:dyDescent="0.35">
      <c r="A53" s="7" t="s">
        <v>208</v>
      </c>
    </row>
    <row r="54" spans="1:3" x14ac:dyDescent="0.35">
      <c r="A54" s="7" t="s">
        <v>209</v>
      </c>
    </row>
    <row r="55" spans="1:3" x14ac:dyDescent="0.35">
      <c r="A55" s="7" t="s">
        <v>210</v>
      </c>
    </row>
    <row r="58" spans="1:3" x14ac:dyDescent="0.35">
      <c r="A58" s="6" t="s">
        <v>320</v>
      </c>
      <c r="C58" s="81" t="s">
        <v>296</v>
      </c>
    </row>
    <row r="59" spans="1:3" x14ac:dyDescent="0.35">
      <c r="A59" t="s">
        <v>211</v>
      </c>
      <c r="C59" t="str">
        <f>IF(Authorized_Contact_Last_Name="","not yet answered",IF(Authorized_Contact_Middle_Initial&lt;&gt;"",CONCATENATE(Authorized_Contact_First_Name," ",Authorized_Contact_Middle_Initial," ",Authorized_Contact_Last_Name),CONCATENATE(Authorized_Contact_First_Name," ",Authorized_Contact_Last_Name)))</f>
        <v>not yet answered</v>
      </c>
    </row>
    <row r="61" spans="1:3" x14ac:dyDescent="0.35">
      <c r="A61" s="76" t="s">
        <v>288</v>
      </c>
      <c r="C61" s="81" t="s">
        <v>297</v>
      </c>
    </row>
    <row r="62" spans="1:3" x14ac:dyDescent="0.35">
      <c r="A62" s="7" t="s">
        <v>6</v>
      </c>
    </row>
    <row r="63" spans="1:3" x14ac:dyDescent="0.35">
      <c r="A63" s="7" t="s">
        <v>224</v>
      </c>
    </row>
    <row r="64" spans="1:3" x14ac:dyDescent="0.35">
      <c r="A64" s="7" t="s">
        <v>225</v>
      </c>
    </row>
    <row r="65" spans="1:1" x14ac:dyDescent="0.35">
      <c r="A65" s="7" t="s">
        <v>226</v>
      </c>
    </row>
    <row r="66" spans="1:1" x14ac:dyDescent="0.35">
      <c r="A66" s="7" t="s">
        <v>227</v>
      </c>
    </row>
    <row r="67" spans="1:1" x14ac:dyDescent="0.35">
      <c r="A67" s="7" t="s">
        <v>228</v>
      </c>
    </row>
    <row r="68" spans="1:1" x14ac:dyDescent="0.35">
      <c r="A68" s="7" t="s">
        <v>222</v>
      </c>
    </row>
    <row r="69" spans="1:1" x14ac:dyDescent="0.35">
      <c r="A69" s="7" t="s">
        <v>229</v>
      </c>
    </row>
    <row r="70" spans="1:1" x14ac:dyDescent="0.35">
      <c r="A70" s="7" t="s">
        <v>230</v>
      </c>
    </row>
    <row r="71" spans="1:1" x14ac:dyDescent="0.35">
      <c r="A71" s="7" t="s">
        <v>231</v>
      </c>
    </row>
    <row r="72" spans="1:1" x14ac:dyDescent="0.35">
      <c r="A72" s="7" t="s">
        <v>232</v>
      </c>
    </row>
    <row r="73" spans="1:1" x14ac:dyDescent="0.35">
      <c r="A73" s="7" t="s">
        <v>233</v>
      </c>
    </row>
    <row r="74" spans="1:1" x14ac:dyDescent="0.35">
      <c r="A74" s="7" t="s">
        <v>234</v>
      </c>
    </row>
    <row r="75" spans="1:1" x14ac:dyDescent="0.35">
      <c r="A75" s="7" t="s">
        <v>235</v>
      </c>
    </row>
    <row r="76" spans="1:1" x14ac:dyDescent="0.35">
      <c r="A76" s="7" t="s">
        <v>236</v>
      </c>
    </row>
    <row r="77" spans="1:1" x14ac:dyDescent="0.35">
      <c r="A77" s="7" t="s">
        <v>237</v>
      </c>
    </row>
    <row r="78" spans="1:1" x14ac:dyDescent="0.35">
      <c r="A78" s="7" t="s">
        <v>238</v>
      </c>
    </row>
    <row r="79" spans="1:1" x14ac:dyDescent="0.35">
      <c r="A79" s="7" t="s">
        <v>239</v>
      </c>
    </row>
    <row r="80" spans="1:1" x14ac:dyDescent="0.35">
      <c r="A80" s="7" t="s">
        <v>240</v>
      </c>
    </row>
    <row r="81" spans="1:1" x14ac:dyDescent="0.35">
      <c r="A81" s="7" t="s">
        <v>241</v>
      </c>
    </row>
    <row r="82" spans="1:1" x14ac:dyDescent="0.35">
      <c r="A82" s="7" t="s">
        <v>242</v>
      </c>
    </row>
    <row r="83" spans="1:1" x14ac:dyDescent="0.35">
      <c r="A83" s="7" t="s">
        <v>243</v>
      </c>
    </row>
    <row r="84" spans="1:1" x14ac:dyDescent="0.35">
      <c r="A84" s="7" t="s">
        <v>244</v>
      </c>
    </row>
    <row r="85" spans="1:1" x14ac:dyDescent="0.35">
      <c r="A85" s="7" t="s">
        <v>245</v>
      </c>
    </row>
    <row r="86" spans="1:1" x14ac:dyDescent="0.35">
      <c r="A86" s="7" t="s">
        <v>246</v>
      </c>
    </row>
    <row r="87" spans="1:1" x14ac:dyDescent="0.35">
      <c r="A87" s="7" t="s">
        <v>247</v>
      </c>
    </row>
    <row r="88" spans="1:1" x14ac:dyDescent="0.35">
      <c r="A88" s="7" t="s">
        <v>248</v>
      </c>
    </row>
    <row r="89" spans="1:1" x14ac:dyDescent="0.35">
      <c r="A89" s="7" t="s">
        <v>249</v>
      </c>
    </row>
    <row r="90" spans="1:1" x14ac:dyDescent="0.35">
      <c r="A90" s="7" t="s">
        <v>250</v>
      </c>
    </row>
    <row r="91" spans="1:1" x14ac:dyDescent="0.35">
      <c r="A91" s="7" t="s">
        <v>251</v>
      </c>
    </row>
    <row r="92" spans="1:1" x14ac:dyDescent="0.35">
      <c r="A92" s="7" t="s">
        <v>252</v>
      </c>
    </row>
    <row r="93" spans="1:1" x14ac:dyDescent="0.35">
      <c r="A93" s="7" t="s">
        <v>253</v>
      </c>
    </row>
    <row r="94" spans="1:1" x14ac:dyDescent="0.35">
      <c r="A94" s="7" t="s">
        <v>254</v>
      </c>
    </row>
    <row r="95" spans="1:1" x14ac:dyDescent="0.35">
      <c r="A95" s="7" t="s">
        <v>255</v>
      </c>
    </row>
    <row r="96" spans="1:1" x14ac:dyDescent="0.35">
      <c r="A96" s="7" t="s">
        <v>256</v>
      </c>
    </row>
    <row r="97" spans="1:1" x14ac:dyDescent="0.35">
      <c r="A97" s="7" t="s">
        <v>257</v>
      </c>
    </row>
    <row r="98" spans="1:1" x14ac:dyDescent="0.35">
      <c r="A98" s="7" t="s">
        <v>223</v>
      </c>
    </row>
    <row r="99" spans="1:1" x14ac:dyDescent="0.35">
      <c r="A99" s="7" t="s">
        <v>258</v>
      </c>
    </row>
    <row r="100" spans="1:1" x14ac:dyDescent="0.35">
      <c r="A100" s="7" t="s">
        <v>259</v>
      </c>
    </row>
    <row r="101" spans="1:1" x14ac:dyDescent="0.35">
      <c r="A101" s="7" t="s">
        <v>260</v>
      </c>
    </row>
    <row r="102" spans="1:1" x14ac:dyDescent="0.35">
      <c r="A102" s="7" t="s">
        <v>261</v>
      </c>
    </row>
    <row r="103" spans="1:1" x14ac:dyDescent="0.35">
      <c r="A103" s="7" t="s">
        <v>262</v>
      </c>
    </row>
    <row r="104" spans="1:1" x14ac:dyDescent="0.35">
      <c r="A104" s="7" t="s">
        <v>263</v>
      </c>
    </row>
    <row r="105" spans="1:1" x14ac:dyDescent="0.35">
      <c r="A105" s="7" t="s">
        <v>212</v>
      </c>
    </row>
    <row r="106" spans="1:1" x14ac:dyDescent="0.35">
      <c r="A106" s="7" t="s">
        <v>264</v>
      </c>
    </row>
    <row r="107" spans="1:1" x14ac:dyDescent="0.35">
      <c r="A107" s="7" t="s">
        <v>265</v>
      </c>
    </row>
    <row r="108" spans="1:1" x14ac:dyDescent="0.35">
      <c r="A108" s="7" t="s">
        <v>266</v>
      </c>
    </row>
    <row r="109" spans="1:1" x14ac:dyDescent="0.35">
      <c r="A109" s="7" t="s">
        <v>267</v>
      </c>
    </row>
    <row r="110" spans="1:1" x14ac:dyDescent="0.35">
      <c r="A110" s="7" t="s">
        <v>268</v>
      </c>
    </row>
    <row r="111" spans="1:1" x14ac:dyDescent="0.35">
      <c r="A111" s="7" t="s">
        <v>269</v>
      </c>
    </row>
    <row r="112" spans="1:1" x14ac:dyDescent="0.35">
      <c r="A112" s="7" t="s">
        <v>270</v>
      </c>
    </row>
    <row r="113" spans="1:1" x14ac:dyDescent="0.35">
      <c r="A113" s="7" t="s">
        <v>271</v>
      </c>
    </row>
    <row r="114" spans="1:1" x14ac:dyDescent="0.35">
      <c r="A114" s="7" t="s">
        <v>272</v>
      </c>
    </row>
    <row r="115" spans="1:1" x14ac:dyDescent="0.35">
      <c r="A115" s="7" t="s">
        <v>273</v>
      </c>
    </row>
    <row r="116" spans="1:1" x14ac:dyDescent="0.35">
      <c r="A116" s="7" t="s">
        <v>274</v>
      </c>
    </row>
    <row r="117" spans="1:1" x14ac:dyDescent="0.35">
      <c r="A117" s="7" t="s">
        <v>275</v>
      </c>
    </row>
    <row r="118" spans="1:1" x14ac:dyDescent="0.35">
      <c r="A118" s="7" t="s">
        <v>276</v>
      </c>
    </row>
    <row r="119" spans="1:1" x14ac:dyDescent="0.35">
      <c r="A119" s="7" t="s">
        <v>277</v>
      </c>
    </row>
    <row r="120" spans="1:1" x14ac:dyDescent="0.35">
      <c r="A120" s="7" t="s">
        <v>278</v>
      </c>
    </row>
    <row r="121" spans="1:1" x14ac:dyDescent="0.35">
      <c r="A121" s="7" t="s">
        <v>279</v>
      </c>
    </row>
    <row r="122" spans="1:1" x14ac:dyDescent="0.35">
      <c r="A122" s="7" t="s">
        <v>280</v>
      </c>
    </row>
    <row r="123" spans="1:1" x14ac:dyDescent="0.35">
      <c r="A123" s="7" t="s">
        <v>281</v>
      </c>
    </row>
    <row r="124" spans="1:1" x14ac:dyDescent="0.35">
      <c r="A124" s="7" t="s">
        <v>282</v>
      </c>
    </row>
    <row r="125" spans="1:1" x14ac:dyDescent="0.35">
      <c r="A125" s="7" t="s">
        <v>283</v>
      </c>
    </row>
    <row r="126" spans="1:1" x14ac:dyDescent="0.35">
      <c r="A126" s="7" t="s">
        <v>284</v>
      </c>
    </row>
    <row r="127" spans="1:1" x14ac:dyDescent="0.35">
      <c r="A127" s="7" t="s">
        <v>285</v>
      </c>
    </row>
    <row r="128" spans="1:1" x14ac:dyDescent="0.35">
      <c r="A128" s="7" t="s">
        <v>286</v>
      </c>
    </row>
    <row r="129" spans="1:3" x14ac:dyDescent="0.35">
      <c r="A129" s="7" t="s">
        <v>287</v>
      </c>
    </row>
    <row r="131" spans="1:3" x14ac:dyDescent="0.35">
      <c r="A131" s="80" t="s">
        <v>300</v>
      </c>
      <c r="C131" s="81" t="s">
        <v>299</v>
      </c>
    </row>
    <row r="132" spans="1:3" x14ac:dyDescent="0.35">
      <c r="A132" s="84" t="s">
        <v>301</v>
      </c>
      <c r="C132" s="86" t="b">
        <v>0</v>
      </c>
    </row>
    <row r="133" spans="1:3" x14ac:dyDescent="0.35">
      <c r="A133" s="85" t="s">
        <v>302</v>
      </c>
      <c r="C133" s="86" t="b">
        <v>0</v>
      </c>
    </row>
    <row r="135" spans="1:3" x14ac:dyDescent="0.35">
      <c r="A135" s="76" t="s">
        <v>217</v>
      </c>
      <c r="C135" s="81" t="s">
        <v>298</v>
      </c>
    </row>
    <row r="136" spans="1:3" x14ac:dyDescent="0.35">
      <c r="A136" s="7" t="s">
        <v>6</v>
      </c>
    </row>
    <row r="137" spans="1:3" x14ac:dyDescent="0.35">
      <c r="A137" s="7" t="s">
        <v>218</v>
      </c>
    </row>
    <row r="138" spans="1:3" x14ac:dyDescent="0.35">
      <c r="A138" s="7" t="s">
        <v>219</v>
      </c>
    </row>
    <row r="140" spans="1:3" x14ac:dyDescent="0.35">
      <c r="A140" s="80" t="s">
        <v>304</v>
      </c>
      <c r="C140" s="81" t="s">
        <v>298</v>
      </c>
    </row>
    <row r="141" spans="1:3" x14ac:dyDescent="0.35">
      <c r="A141" s="7" t="str">
        <f>IF(DevType='Data 1'!A138,"(not applicable)","&lt;select one&gt;")</f>
        <v>&lt;select one&gt;</v>
      </c>
    </row>
    <row r="142" spans="1:3" x14ac:dyDescent="0.35">
      <c r="A142" s="7" t="s">
        <v>292</v>
      </c>
    </row>
    <row r="143" spans="1:3" x14ac:dyDescent="0.35">
      <c r="A143" s="7" t="s">
        <v>293</v>
      </c>
    </row>
    <row r="145" spans="1:3" x14ac:dyDescent="0.35">
      <c r="A145" s="80" t="s">
        <v>317</v>
      </c>
      <c r="C145" s="81" t="s">
        <v>316</v>
      </c>
    </row>
    <row r="146" spans="1:3" x14ac:dyDescent="0.35">
      <c r="A146" s="7" t="s">
        <v>6</v>
      </c>
    </row>
    <row r="147" spans="1:3" x14ac:dyDescent="0.35">
      <c r="A147" s="7" t="s">
        <v>292</v>
      </c>
    </row>
    <row r="148" spans="1:3" x14ac:dyDescent="0.35">
      <c r="A148" s="7" t="s">
        <v>293</v>
      </c>
    </row>
    <row r="149" spans="1:3" x14ac:dyDescent="0.35">
      <c r="A149" s="7" t="s">
        <v>318</v>
      </c>
    </row>
    <row r="155" spans="1:3" x14ac:dyDescent="0.35">
      <c r="A155" s="77" t="s">
        <v>303</v>
      </c>
    </row>
    <row r="156" spans="1:3" x14ac:dyDescent="0.35">
      <c r="A156" s="7" t="s">
        <v>6</v>
      </c>
    </row>
    <row r="157" spans="1:3" x14ac:dyDescent="0.35">
      <c r="A157" s="7" t="s">
        <v>292</v>
      </c>
    </row>
    <row r="158" spans="1:3" x14ac:dyDescent="0.35">
      <c r="A158" s="7" t="s">
        <v>293</v>
      </c>
    </row>
  </sheetData>
  <conditionalFormatting sqref="A62:A129 A132:A133 A136:A138 A156:A158">
    <cfRule type="expression" dxfId="76" priority="8">
      <formula>ROUND(COUNTA($A62:$A$272)/2,0)=COUNTA($A62:$A$272)/2</formula>
    </cfRule>
  </conditionalFormatting>
  <conditionalFormatting sqref="A5:A55">
    <cfRule type="expression" dxfId="75" priority="64">
      <formula>ROUND(COUNTA($A5:$A$84)/2,0)=COUNTA($A5:$A$84)/2</formula>
    </cfRule>
  </conditionalFormatting>
  <conditionalFormatting sqref="A141:A143">
    <cfRule type="expression" dxfId="74" priority="3">
      <formula>ROUND(COUNTA($A141:$A$272)/2,0)=COUNTA($A141:$A$272)/2</formula>
    </cfRule>
  </conditionalFormatting>
  <conditionalFormatting sqref="A146:A148">
    <cfRule type="expression" dxfId="73" priority="2">
      <formula>ROUND(COUNTA($A146:$A$272)/2,0)=COUNTA($A146:$A$272)/2</formula>
    </cfRule>
  </conditionalFormatting>
  <conditionalFormatting sqref="A149">
    <cfRule type="expression" dxfId="72" priority="1">
      <formula>ROUND(COUNTA($A149:$A$272)/2,0)=COUNTA($A149:$A$272)/2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32795-3EEE-40AD-81EC-0D9C6305C0ED}">
  <sheetPr codeName="Sheet1">
    <pageSetUpPr fitToPage="1"/>
  </sheetPr>
  <dimension ref="A1:M58"/>
  <sheetViews>
    <sheetView showGridLines="0" tabSelected="1" topLeftCell="A10" zoomScaleNormal="100" workbookViewId="0">
      <selection activeCell="C18" sqref="C18:H18"/>
    </sheetView>
  </sheetViews>
  <sheetFormatPr defaultColWidth="9.1796875" defaultRowHeight="14.5" x14ac:dyDescent="0.35"/>
  <cols>
    <col min="1" max="1" width="4.26953125" style="20" customWidth="1"/>
    <col min="2" max="4" width="4.26953125" style="12" customWidth="1"/>
    <col min="5" max="5" width="13.81640625" style="12" customWidth="1"/>
    <col min="6" max="6" width="30.7265625" style="12" customWidth="1"/>
    <col min="7" max="7" width="19" style="12" customWidth="1"/>
    <col min="8" max="8" width="30.7265625" style="12" customWidth="1"/>
    <col min="9" max="16384" width="9.1796875" style="12"/>
  </cols>
  <sheetData>
    <row r="1" spans="1:13" ht="20.149999999999999" customHeight="1" x14ac:dyDescent="0.35">
      <c r="A1" s="124" t="s">
        <v>137</v>
      </c>
      <c r="B1" s="124"/>
      <c r="C1" s="124"/>
      <c r="D1" s="124"/>
      <c r="E1" s="124"/>
      <c r="F1" s="124"/>
      <c r="G1" s="124"/>
      <c r="H1" s="124"/>
    </row>
    <row r="2" spans="1:13" ht="20.149999999999999" customHeight="1" x14ac:dyDescent="0.35">
      <c r="A2" s="124"/>
      <c r="B2" s="124"/>
      <c r="C2" s="124"/>
      <c r="D2" s="124"/>
      <c r="E2" s="124"/>
      <c r="F2" s="124"/>
      <c r="G2" s="124"/>
      <c r="H2" s="124"/>
    </row>
    <row r="3" spans="1:13" s="72" customFormat="1" ht="14.5" customHeight="1" thickBot="1" x14ac:dyDescent="0.4">
      <c r="A3" s="64"/>
      <c r="B3" s="64"/>
      <c r="C3" s="64"/>
      <c r="D3" s="64"/>
      <c r="E3" s="64"/>
      <c r="F3" s="64"/>
      <c r="G3" s="64"/>
      <c r="H3" s="64"/>
    </row>
    <row r="4" spans="1:13" ht="35.25" customHeight="1" thickBot="1" x14ac:dyDescent="0.4">
      <c r="A4" s="140" t="s">
        <v>0</v>
      </c>
      <c r="B4" s="141"/>
      <c r="C4" s="141"/>
      <c r="D4" s="141"/>
      <c r="E4" s="141"/>
      <c r="F4" s="141"/>
      <c r="G4" s="141"/>
      <c r="H4" s="142"/>
    </row>
    <row r="5" spans="1:13" s="72" customFormat="1" ht="14.5" customHeight="1" x14ac:dyDescent="0.35">
      <c r="A5" s="83"/>
      <c r="B5" s="83"/>
      <c r="C5" s="83"/>
      <c r="D5" s="83"/>
      <c r="E5" s="83"/>
      <c r="F5" s="83"/>
      <c r="G5" s="83"/>
      <c r="H5" s="83"/>
    </row>
    <row r="6" spans="1:13" ht="80.150000000000006" customHeight="1" x14ac:dyDescent="0.35">
      <c r="A6" s="124" t="s">
        <v>1</v>
      </c>
      <c r="B6" s="124"/>
      <c r="C6" s="124"/>
      <c r="D6" s="124"/>
      <c r="E6" s="124"/>
      <c r="F6" s="124"/>
      <c r="G6" s="124"/>
      <c r="H6" s="124"/>
    </row>
    <row r="7" spans="1:13" s="72" customFormat="1" ht="14.5" customHeight="1" thickBot="1" x14ac:dyDescent="0.4">
      <c r="A7" s="64"/>
      <c r="B7" s="64"/>
      <c r="C7" s="64"/>
      <c r="D7" s="64"/>
      <c r="E7" s="64"/>
      <c r="F7" s="64"/>
      <c r="G7" s="64"/>
      <c r="H7" s="64"/>
    </row>
    <row r="8" spans="1:13" ht="42.75" customHeight="1" thickBot="1" x14ac:dyDescent="0.4">
      <c r="A8" s="140" t="s">
        <v>2</v>
      </c>
      <c r="B8" s="141"/>
      <c r="C8" s="141"/>
      <c r="D8" s="141"/>
      <c r="E8" s="141"/>
      <c r="F8" s="141"/>
      <c r="G8" s="141"/>
      <c r="H8" s="142"/>
    </row>
    <row r="9" spans="1:13" s="72" customFormat="1" ht="14.5" customHeight="1" x14ac:dyDescent="0.35">
      <c r="A9" s="83"/>
      <c r="B9" s="83"/>
      <c r="C9" s="83"/>
      <c r="D9" s="83"/>
      <c r="E9" s="83"/>
      <c r="F9" s="83"/>
      <c r="G9" s="83"/>
      <c r="H9" s="83"/>
    </row>
    <row r="10" spans="1:13" ht="80.150000000000006" customHeight="1" x14ac:dyDescent="0.35">
      <c r="A10" s="131" t="s">
        <v>64</v>
      </c>
      <c r="B10" s="131"/>
      <c r="C10" s="131"/>
      <c r="D10" s="131"/>
      <c r="E10" s="131"/>
      <c r="F10" s="131"/>
      <c r="G10" s="131"/>
      <c r="H10" s="131"/>
    </row>
    <row r="11" spans="1:13" s="72" customFormat="1" ht="10.4" customHeight="1" x14ac:dyDescent="0.35">
      <c r="A11" s="65"/>
      <c r="B11" s="65"/>
      <c r="C11" s="65"/>
      <c r="D11" s="65"/>
      <c r="E11" s="65"/>
      <c r="F11" s="65"/>
      <c r="G11" s="65"/>
      <c r="H11" s="65"/>
    </row>
    <row r="12" spans="1:13" ht="20.149999999999999" customHeight="1" x14ac:dyDescent="0.35">
      <c r="A12" s="66" t="s">
        <v>157</v>
      </c>
      <c r="B12" s="14"/>
      <c r="C12" s="14"/>
      <c r="D12" s="14"/>
      <c r="E12" s="64"/>
      <c r="F12" s="146" t="s">
        <v>158</v>
      </c>
      <c r="G12" s="146"/>
      <c r="H12" s="14"/>
    </row>
    <row r="13" spans="1:13" ht="14.5" customHeight="1" thickBot="1" x14ac:dyDescent="0.4">
      <c r="A13" s="15"/>
      <c r="B13" s="16"/>
      <c r="C13" s="16"/>
      <c r="D13" s="16"/>
      <c r="E13" s="17"/>
      <c r="F13" s="17"/>
      <c r="G13" s="17"/>
      <c r="H13" s="18"/>
      <c r="J13" s="17"/>
      <c r="K13" s="19"/>
      <c r="L13" s="19"/>
      <c r="M13" s="17"/>
    </row>
    <row r="14" spans="1:13" ht="37.5" customHeight="1" thickBot="1" x14ac:dyDescent="0.4">
      <c r="A14" s="140" t="s">
        <v>3</v>
      </c>
      <c r="B14" s="141"/>
      <c r="C14" s="141"/>
      <c r="D14" s="141"/>
      <c r="E14" s="141"/>
      <c r="F14" s="141"/>
      <c r="G14" s="141"/>
      <c r="H14" s="142"/>
    </row>
    <row r="15" spans="1:13" s="72" customFormat="1" ht="14.5" customHeight="1" x14ac:dyDescent="0.35">
      <c r="A15" s="83"/>
      <c r="B15" s="82"/>
      <c r="C15" s="82"/>
      <c r="D15" s="82"/>
      <c r="E15" s="82"/>
      <c r="F15" s="82"/>
      <c r="G15" s="82"/>
      <c r="H15" s="82"/>
    </row>
    <row r="16" spans="1:13" x14ac:dyDescent="0.35">
      <c r="A16" s="93" t="s">
        <v>4</v>
      </c>
      <c r="B16" s="144" t="s">
        <v>5</v>
      </c>
      <c r="C16" s="144"/>
      <c r="D16" s="144"/>
      <c r="E16" s="144"/>
      <c r="F16" s="144"/>
      <c r="G16" s="144"/>
      <c r="H16" s="144"/>
    </row>
    <row r="17" spans="1:10" x14ac:dyDescent="0.35">
      <c r="B17" s="94" t="s">
        <v>9</v>
      </c>
      <c r="C17" s="136" t="s">
        <v>138</v>
      </c>
      <c r="D17" s="136"/>
      <c r="E17" s="136"/>
      <c r="F17" s="136"/>
      <c r="G17" s="136"/>
      <c r="H17" s="136"/>
    </row>
    <row r="18" spans="1:10" ht="30" customHeight="1" x14ac:dyDescent="0.35">
      <c r="C18" s="143"/>
      <c r="D18" s="143"/>
      <c r="E18" s="143"/>
      <c r="F18" s="143"/>
      <c r="G18" s="143"/>
      <c r="H18" s="143"/>
    </row>
    <row r="19" spans="1:10" ht="14.5" customHeight="1" x14ac:dyDescent="0.35">
      <c r="C19" s="145" t="s">
        <v>65</v>
      </c>
      <c r="D19" s="145"/>
      <c r="E19" s="145"/>
      <c r="F19" s="145"/>
      <c r="G19" s="145"/>
      <c r="H19" s="145"/>
    </row>
    <row r="20" spans="1:10" s="72" customFormat="1" ht="10.4" customHeight="1" x14ac:dyDescent="0.35">
      <c r="A20" s="62"/>
      <c r="C20" s="67"/>
      <c r="D20" s="67"/>
      <c r="E20" s="67"/>
      <c r="F20" s="67"/>
      <c r="G20" s="67"/>
      <c r="H20" s="67"/>
    </row>
    <row r="21" spans="1:10" ht="35.15" customHeight="1" x14ac:dyDescent="0.35">
      <c r="B21" s="95" t="s">
        <v>58</v>
      </c>
      <c r="C21" s="139" t="s">
        <v>139</v>
      </c>
      <c r="D21" s="139"/>
      <c r="E21" s="139"/>
      <c r="F21" s="139"/>
      <c r="G21" s="139"/>
      <c r="H21" s="139"/>
    </row>
    <row r="22" spans="1:10" s="72" customFormat="1" ht="10.4" customHeight="1" x14ac:dyDescent="0.35">
      <c r="A22" s="62"/>
      <c r="B22" s="21"/>
      <c r="C22" s="63"/>
      <c r="D22" s="63"/>
      <c r="E22" s="63"/>
      <c r="F22" s="63"/>
      <c r="G22" s="63"/>
      <c r="H22" s="63"/>
    </row>
    <row r="23" spans="1:10" ht="20.149999999999999" customHeight="1" x14ac:dyDescent="0.35">
      <c r="B23" s="95" t="s">
        <v>60</v>
      </c>
      <c r="C23" s="138" t="s">
        <v>140</v>
      </c>
      <c r="D23" s="138"/>
      <c r="E23" s="138"/>
      <c r="F23" s="138"/>
      <c r="G23" s="138"/>
      <c r="H23" s="138"/>
    </row>
    <row r="24" spans="1:10" ht="35.15" customHeight="1" x14ac:dyDescent="0.35">
      <c r="C24" s="92" t="s">
        <v>118</v>
      </c>
      <c r="D24" s="139" t="s">
        <v>117</v>
      </c>
      <c r="E24" s="139"/>
      <c r="F24" s="139"/>
      <c r="G24" s="139"/>
      <c r="H24" s="139"/>
    </row>
    <row r="25" spans="1:10" ht="50.15" customHeight="1" x14ac:dyDescent="0.35">
      <c r="C25" s="92" t="s">
        <v>119</v>
      </c>
      <c r="D25" s="139" t="s">
        <v>220</v>
      </c>
      <c r="E25" s="139"/>
      <c r="F25" s="139"/>
      <c r="G25" s="139"/>
      <c r="H25" s="139"/>
    </row>
    <row r="26" spans="1:10" ht="20.25" customHeight="1" x14ac:dyDescent="0.35">
      <c r="C26" s="91" t="s">
        <v>120</v>
      </c>
      <c r="D26" s="127" t="s">
        <v>128</v>
      </c>
      <c r="E26" s="127"/>
      <c r="F26" s="127"/>
      <c r="G26" s="127"/>
      <c r="H26" s="127"/>
    </row>
    <row r="27" spans="1:10" ht="35.15" customHeight="1" x14ac:dyDescent="0.35">
      <c r="C27" s="23"/>
      <c r="D27" s="129" t="s">
        <v>221</v>
      </c>
      <c r="E27" s="130"/>
      <c r="F27" s="130"/>
      <c r="G27" s="130"/>
      <c r="H27" s="130"/>
    </row>
    <row r="28" spans="1:10" ht="20.149999999999999" customHeight="1" x14ac:dyDescent="0.35">
      <c r="C28" s="96" t="s">
        <v>127</v>
      </c>
      <c r="D28" s="124" t="s">
        <v>121</v>
      </c>
      <c r="E28" s="124"/>
      <c r="F28" s="124"/>
      <c r="G28" s="124"/>
      <c r="H28" s="124"/>
    </row>
    <row r="29" spans="1:10" x14ac:dyDescent="0.35">
      <c r="D29" s="125" t="s">
        <v>6</v>
      </c>
      <c r="E29" s="125"/>
      <c r="F29" s="126" t="s">
        <v>122</v>
      </c>
      <c r="G29" s="126"/>
      <c r="H29" s="126"/>
    </row>
    <row r="30" spans="1:10" ht="20.149999999999999" customHeight="1" x14ac:dyDescent="0.35">
      <c r="C30" s="24"/>
      <c r="D30" s="124" t="s">
        <v>7</v>
      </c>
      <c r="E30" s="124"/>
      <c r="F30" s="124"/>
      <c r="G30" s="124"/>
      <c r="H30" s="124"/>
    </row>
    <row r="31" spans="1:10" ht="30" customHeight="1" x14ac:dyDescent="0.35">
      <c r="D31" s="69" t="s">
        <v>123</v>
      </c>
      <c r="E31" s="124" t="s">
        <v>124</v>
      </c>
      <c r="F31" s="124"/>
      <c r="G31" s="124"/>
      <c r="H31" s="124"/>
    </row>
    <row r="32" spans="1:10" x14ac:dyDescent="0.35">
      <c r="E32" s="125" t="s">
        <v>6</v>
      </c>
      <c r="F32" s="125"/>
      <c r="G32" s="128"/>
      <c r="H32" s="128"/>
      <c r="J32" s="72"/>
    </row>
    <row r="33" spans="1:10" ht="20.149999999999999" customHeight="1" x14ac:dyDescent="0.35">
      <c r="D33" s="69" t="s">
        <v>125</v>
      </c>
      <c r="E33" s="131" t="s">
        <v>126</v>
      </c>
      <c r="F33" s="131"/>
      <c r="G33" s="131"/>
      <c r="H33" s="131"/>
      <c r="I33" s="24"/>
      <c r="J33" s="72"/>
    </row>
    <row r="34" spans="1:10" x14ac:dyDescent="0.35">
      <c r="E34" s="125" t="s">
        <v>6</v>
      </c>
      <c r="F34" s="125"/>
      <c r="G34" s="128"/>
      <c r="H34" s="128"/>
    </row>
    <row r="35" spans="1:10" s="72" customFormat="1" x14ac:dyDescent="0.35"/>
    <row r="36" spans="1:10" s="26" customFormat="1" x14ac:dyDescent="0.35">
      <c r="A36" s="97" t="s">
        <v>129</v>
      </c>
      <c r="B36" s="135" t="s">
        <v>8</v>
      </c>
      <c r="C36" s="135"/>
      <c r="D36" s="135"/>
      <c r="E36" s="135"/>
      <c r="F36" s="135"/>
      <c r="G36" s="135"/>
      <c r="H36" s="135"/>
    </row>
    <row r="37" spans="1:10" x14ac:dyDescent="0.35">
      <c r="B37" s="94" t="s">
        <v>9</v>
      </c>
      <c r="C37" s="127" t="s">
        <v>10</v>
      </c>
      <c r="D37" s="127"/>
      <c r="E37" s="127"/>
      <c r="F37" s="127"/>
      <c r="G37" s="127"/>
      <c r="H37" s="127"/>
    </row>
    <row r="38" spans="1:10" x14ac:dyDescent="0.35">
      <c r="C38" s="133" t="s">
        <v>11</v>
      </c>
      <c r="D38" s="133"/>
      <c r="E38" s="133"/>
      <c r="F38" s="9"/>
      <c r="G38" s="27" t="s">
        <v>12</v>
      </c>
      <c r="H38" s="9"/>
    </row>
    <row r="39" spans="1:10" x14ac:dyDescent="0.35">
      <c r="C39" s="133" t="s">
        <v>13</v>
      </c>
      <c r="D39" s="133"/>
      <c r="E39" s="133"/>
      <c r="F39" s="10"/>
      <c r="G39" s="28"/>
      <c r="H39" s="28"/>
    </row>
    <row r="40" spans="1:10" x14ac:dyDescent="0.35">
      <c r="C40" s="133" t="s">
        <v>14</v>
      </c>
      <c r="D40" s="133"/>
      <c r="E40" s="133"/>
      <c r="F40" s="132"/>
      <c r="G40" s="132"/>
      <c r="H40" s="132"/>
    </row>
    <row r="41" spans="1:10" ht="46.5" customHeight="1" x14ac:dyDescent="0.35">
      <c r="C41" s="133" t="s">
        <v>15</v>
      </c>
      <c r="D41" s="133"/>
      <c r="E41" s="133"/>
      <c r="F41" s="134"/>
      <c r="G41" s="134"/>
      <c r="H41" s="134"/>
    </row>
    <row r="42" spans="1:10" x14ac:dyDescent="0.35">
      <c r="C42" s="133" t="s">
        <v>16</v>
      </c>
      <c r="D42" s="133"/>
      <c r="E42" s="133"/>
      <c r="F42" s="10"/>
      <c r="G42" s="29"/>
      <c r="H42" s="30"/>
    </row>
    <row r="43" spans="1:10" x14ac:dyDescent="0.35">
      <c r="C43" s="133" t="s">
        <v>17</v>
      </c>
      <c r="D43" s="133"/>
      <c r="E43" s="133"/>
      <c r="F43" s="1" t="s">
        <v>6</v>
      </c>
      <c r="G43" s="29"/>
      <c r="H43" s="30"/>
    </row>
    <row r="44" spans="1:10" x14ac:dyDescent="0.35">
      <c r="C44" s="133" t="s">
        <v>18</v>
      </c>
      <c r="D44" s="133"/>
      <c r="E44" s="133"/>
      <c r="F44" s="2"/>
      <c r="G44" s="29"/>
      <c r="H44" s="30"/>
    </row>
    <row r="45" spans="1:10" x14ac:dyDescent="0.35">
      <c r="C45" s="133" t="s">
        <v>19</v>
      </c>
      <c r="D45" s="133"/>
      <c r="E45" s="133"/>
      <c r="F45" s="3"/>
      <c r="G45" s="27" t="s">
        <v>20</v>
      </c>
      <c r="H45" s="4"/>
    </row>
    <row r="46" spans="1:10" x14ac:dyDescent="0.35">
      <c r="C46" s="133" t="s">
        <v>21</v>
      </c>
      <c r="D46" s="133"/>
      <c r="E46" s="133"/>
      <c r="F46" s="137"/>
      <c r="G46" s="132"/>
      <c r="H46" s="132"/>
    </row>
    <row r="47" spans="1:10" x14ac:dyDescent="0.35">
      <c r="E47" s="25"/>
      <c r="H47" s="25"/>
    </row>
    <row r="48" spans="1:10" x14ac:dyDescent="0.35">
      <c r="B48" s="98" t="s">
        <v>58</v>
      </c>
      <c r="C48" s="136" t="s">
        <v>22</v>
      </c>
      <c r="D48" s="136"/>
      <c r="E48" s="136"/>
      <c r="F48" s="136"/>
      <c r="G48" s="136"/>
      <c r="H48" s="136"/>
    </row>
    <row r="49" spans="3:8" x14ac:dyDescent="0.35">
      <c r="C49" s="133" t="s">
        <v>11</v>
      </c>
      <c r="D49" s="133"/>
      <c r="E49" s="133"/>
      <c r="F49" s="9"/>
      <c r="G49" s="27" t="s">
        <v>12</v>
      </c>
      <c r="H49" s="9"/>
    </row>
    <row r="50" spans="3:8" x14ac:dyDescent="0.35">
      <c r="C50" s="133" t="s">
        <v>13</v>
      </c>
      <c r="D50" s="133"/>
      <c r="E50" s="133"/>
      <c r="F50" s="10"/>
      <c r="G50" s="29"/>
      <c r="H50" s="29"/>
    </row>
    <row r="51" spans="3:8" x14ac:dyDescent="0.35">
      <c r="C51" s="133" t="s">
        <v>14</v>
      </c>
      <c r="D51" s="133"/>
      <c r="E51" s="133"/>
      <c r="F51" s="132"/>
      <c r="G51" s="132"/>
      <c r="H51" s="132"/>
    </row>
    <row r="52" spans="3:8" ht="45" customHeight="1" x14ac:dyDescent="0.35">
      <c r="C52" s="133" t="s">
        <v>15</v>
      </c>
      <c r="D52" s="133"/>
      <c r="E52" s="133"/>
      <c r="F52" s="134"/>
      <c r="G52" s="134"/>
      <c r="H52" s="134"/>
    </row>
    <row r="53" spans="3:8" x14ac:dyDescent="0.35">
      <c r="C53" s="133" t="s">
        <v>16</v>
      </c>
      <c r="D53" s="133"/>
      <c r="E53" s="133"/>
      <c r="F53" s="10"/>
      <c r="G53" s="29"/>
      <c r="H53" s="29"/>
    </row>
    <row r="54" spans="3:8" x14ac:dyDescent="0.35">
      <c r="C54" s="133" t="s">
        <v>17</v>
      </c>
      <c r="D54" s="133"/>
      <c r="E54" s="133"/>
      <c r="F54" s="1" t="s">
        <v>6</v>
      </c>
      <c r="G54" s="29"/>
      <c r="H54" s="29"/>
    </row>
    <row r="55" spans="3:8" x14ac:dyDescent="0.35">
      <c r="C55" s="133" t="s">
        <v>18</v>
      </c>
      <c r="D55" s="133"/>
      <c r="E55" s="133"/>
      <c r="F55" s="2"/>
      <c r="G55" s="29"/>
      <c r="H55" s="29"/>
    </row>
    <row r="56" spans="3:8" x14ac:dyDescent="0.35">
      <c r="C56" s="133" t="s">
        <v>19</v>
      </c>
      <c r="D56" s="133"/>
      <c r="E56" s="133"/>
      <c r="F56" s="3"/>
      <c r="G56" s="27" t="s">
        <v>20</v>
      </c>
      <c r="H56" s="4"/>
    </row>
    <row r="57" spans="3:8" x14ac:dyDescent="0.35">
      <c r="C57" s="133" t="s">
        <v>21</v>
      </c>
      <c r="D57" s="133"/>
      <c r="E57" s="133"/>
      <c r="F57" s="132"/>
      <c r="G57" s="132"/>
      <c r="H57" s="132"/>
    </row>
    <row r="58" spans="3:8" ht="10.4" customHeight="1" x14ac:dyDescent="0.35">
      <c r="E58" s="31"/>
      <c r="F58" s="32"/>
      <c r="G58" s="25"/>
      <c r="H58" s="25"/>
    </row>
  </sheetData>
  <sheetProtection algorithmName="SHA-512" hashValue="+2kbU/OsAvxybcN3oAI4G0PouS+UEQrLLy4cGsOlqypMdNWXkY60hDcX2Wj/ju0BdIpBMJ/4dZa8JNfuBtac/w==" saltValue="RnA19+Eq3/aTN8hbZIvrGg==" spinCount="100000" sheet="1" objects="1" scenarios="1" formatRows="0" selectLockedCells="1"/>
  <mergeCells count="54">
    <mergeCell ref="C23:H23"/>
    <mergeCell ref="D24:H24"/>
    <mergeCell ref="D25:H25"/>
    <mergeCell ref="C21:H21"/>
    <mergeCell ref="A1:H2"/>
    <mergeCell ref="A4:H4"/>
    <mergeCell ref="A6:H6"/>
    <mergeCell ref="A8:H8"/>
    <mergeCell ref="A14:H14"/>
    <mergeCell ref="A10:H10"/>
    <mergeCell ref="C18:H18"/>
    <mergeCell ref="C17:H17"/>
    <mergeCell ref="B16:H16"/>
    <mergeCell ref="C19:H19"/>
    <mergeCell ref="F12:G12"/>
    <mergeCell ref="C39:E39"/>
    <mergeCell ref="B36:H36"/>
    <mergeCell ref="C37:H37"/>
    <mergeCell ref="C38:E38"/>
    <mergeCell ref="C48:H48"/>
    <mergeCell ref="C40:E40"/>
    <mergeCell ref="F40:H40"/>
    <mergeCell ref="C41:E41"/>
    <mergeCell ref="F41:H41"/>
    <mergeCell ref="C42:E42"/>
    <mergeCell ref="C43:E43"/>
    <mergeCell ref="C44:E44"/>
    <mergeCell ref="C45:E45"/>
    <mergeCell ref="C46:E46"/>
    <mergeCell ref="F46:H46"/>
    <mergeCell ref="F57:H57"/>
    <mergeCell ref="C49:E49"/>
    <mergeCell ref="C50:E50"/>
    <mergeCell ref="C51:E51"/>
    <mergeCell ref="F51:H51"/>
    <mergeCell ref="C52:E52"/>
    <mergeCell ref="F52:H52"/>
    <mergeCell ref="C53:E53"/>
    <mergeCell ref="C54:E54"/>
    <mergeCell ref="C55:E55"/>
    <mergeCell ref="C56:E56"/>
    <mergeCell ref="C57:E57"/>
    <mergeCell ref="G34:H34"/>
    <mergeCell ref="E33:H33"/>
    <mergeCell ref="E34:F34"/>
    <mergeCell ref="D30:H30"/>
    <mergeCell ref="E31:H31"/>
    <mergeCell ref="E32:F32"/>
    <mergeCell ref="D28:H28"/>
    <mergeCell ref="D29:E29"/>
    <mergeCell ref="F29:H29"/>
    <mergeCell ref="D26:H26"/>
    <mergeCell ref="G32:H32"/>
    <mergeCell ref="D27:H27"/>
  </mergeCells>
  <conditionalFormatting sqref="F51:H51">
    <cfRule type="cellIs" dxfId="56" priority="43" operator="notEqual">
      <formula>""</formula>
    </cfRule>
  </conditionalFormatting>
  <conditionalFormatting sqref="F38">
    <cfRule type="cellIs" dxfId="55" priority="26" operator="notEqual">
      <formula>""</formula>
    </cfRule>
  </conditionalFormatting>
  <conditionalFormatting sqref="F49">
    <cfRule type="cellIs" dxfId="54" priority="40" operator="notEqual">
      <formula>""</formula>
    </cfRule>
  </conditionalFormatting>
  <conditionalFormatting sqref="F50">
    <cfRule type="cellIs" dxfId="53" priority="42" operator="notEqual">
      <formula>""</formula>
    </cfRule>
  </conditionalFormatting>
  <conditionalFormatting sqref="F53">
    <cfRule type="cellIs" dxfId="52" priority="45" operator="notEqual">
      <formula>""</formula>
    </cfRule>
  </conditionalFormatting>
  <conditionalFormatting sqref="F55">
    <cfRule type="cellIs" dxfId="51" priority="47" operator="notEqual">
      <formula>""</formula>
    </cfRule>
  </conditionalFormatting>
  <conditionalFormatting sqref="F52:H52">
    <cfRule type="cellIs" dxfId="50" priority="44" operator="notEqual">
      <formula>""</formula>
    </cfRule>
  </conditionalFormatting>
  <conditionalFormatting sqref="F56 H56">
    <cfRule type="cellIs" dxfId="49" priority="48" operator="notEqual">
      <formula>""</formula>
    </cfRule>
  </conditionalFormatting>
  <conditionalFormatting sqref="H38">
    <cfRule type="cellIs" dxfId="48" priority="27" operator="notEqual">
      <formula>""</formula>
    </cfRule>
  </conditionalFormatting>
  <conditionalFormatting sqref="F57:H57">
    <cfRule type="cellIs" dxfId="47" priority="49" operator="notEqual">
      <formula>""</formula>
    </cfRule>
  </conditionalFormatting>
  <conditionalFormatting sqref="H49">
    <cfRule type="cellIs" dxfId="46" priority="41" operator="notEqual">
      <formula>""</formula>
    </cfRule>
  </conditionalFormatting>
  <conditionalFormatting sqref="E32:F32">
    <cfRule type="cellIs" dxfId="45" priority="20" operator="notEqual">
      <formula>"&lt;select one&gt;"</formula>
    </cfRule>
  </conditionalFormatting>
  <conditionalFormatting sqref="E34:F34">
    <cfRule type="cellIs" dxfId="44" priority="19" operator="notEqual">
      <formula>"&lt;select one&gt;"</formula>
    </cfRule>
  </conditionalFormatting>
  <conditionalFormatting sqref="F12">
    <cfRule type="cellIs" dxfId="43" priority="16" operator="notEqual">
      <formula>""</formula>
    </cfRule>
  </conditionalFormatting>
  <conditionalFormatting sqref="F40:H40">
    <cfRule type="cellIs" dxfId="42" priority="9" operator="notEqual">
      <formula>""</formula>
    </cfRule>
  </conditionalFormatting>
  <conditionalFormatting sqref="F39">
    <cfRule type="cellIs" dxfId="41" priority="8" operator="notEqual">
      <formula>""</formula>
    </cfRule>
  </conditionalFormatting>
  <conditionalFormatting sqref="F42">
    <cfRule type="cellIs" dxfId="40" priority="11" operator="notEqual">
      <formula>""</formula>
    </cfRule>
  </conditionalFormatting>
  <conditionalFormatting sqref="F44">
    <cfRule type="cellIs" dxfId="39" priority="13" operator="notEqual">
      <formula>""</formula>
    </cfRule>
  </conditionalFormatting>
  <conditionalFormatting sqref="F46">
    <cfRule type="cellIs" dxfId="38" priority="15" operator="notEqual">
      <formula>""</formula>
    </cfRule>
  </conditionalFormatting>
  <conditionalFormatting sqref="F41:H41">
    <cfRule type="cellIs" dxfId="37" priority="10" operator="notEqual">
      <formula>""</formula>
    </cfRule>
  </conditionalFormatting>
  <conditionalFormatting sqref="F45 H45">
    <cfRule type="cellIs" dxfId="36" priority="14" operator="notEqual">
      <formula>""</formula>
    </cfRule>
  </conditionalFormatting>
  <conditionalFormatting sqref="F43">
    <cfRule type="cellIs" dxfId="35" priority="12" operator="notEqual">
      <formula>"&lt;select one&gt;"</formula>
    </cfRule>
  </conditionalFormatting>
  <conditionalFormatting sqref="F54">
    <cfRule type="cellIs" dxfId="34" priority="7" operator="notEqual">
      <formula>"&lt;select one&gt;"</formula>
    </cfRule>
  </conditionalFormatting>
  <conditionalFormatting sqref="D29:E29">
    <cfRule type="cellIs" dxfId="33" priority="6" operator="notEqual">
      <formula>"&lt;select one&gt;"</formula>
    </cfRule>
  </conditionalFormatting>
  <conditionalFormatting sqref="E32:F32 E34:F34">
    <cfRule type="expression" dxfId="32" priority="3">
      <formula>$D$29="No"</formula>
    </cfRule>
  </conditionalFormatting>
  <conditionalFormatting sqref="D30:H34">
    <cfRule type="expression" dxfId="31" priority="4">
      <formula>$D$29&lt;&gt;"Yes"</formula>
    </cfRule>
  </conditionalFormatting>
  <conditionalFormatting sqref="C18:H18">
    <cfRule type="cellIs" dxfId="30" priority="1" operator="notEqual">
      <formula>""</formula>
    </cfRule>
  </conditionalFormatting>
  <dataValidations count="1">
    <dataValidation type="list" allowBlank="1" showInputMessage="1" showErrorMessage="1" sqref="D29 E32 E34" xr:uid="{4DDEFDD8-0479-4DC3-A293-D54B6A89216C}">
      <formula1>"&lt;select one&gt;, Yes, No"</formula1>
    </dataValidation>
  </dataValidations>
  <pageMargins left="0.7" right="0.7" top="0.75" bottom="0.75" header="0.3" footer="0.3"/>
  <pageSetup scale="81" fitToHeight="0" orientation="portrait" verticalDpi="0" r:id="rId1"/>
  <headerFooter>
    <oddHeader>&amp;C&amp;"-,Bold"&amp;14&amp;K7030A0Exhibit A to RFA 2023-105 Financing to Build Smaller Permanent Supportive Housing Properties for Persons with Developmental Disabilities</oddHeader>
    <oddFooter>&amp;LRFA 2023-105&amp;R'&amp;A' worksheet tab: Page &amp;P of &amp;N</oddFooter>
  </headerFooter>
  <ignoredErrors>
    <ignoredError sqref="B37 B4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BF7F8C1C-45D6-4DA5-92B5-D943D8237EDF}">
          <x14:formula1>
            <xm:f>'Data 1'!$A$4:$A$55</xm:f>
          </x14:formula1>
          <xm:sqref>F43 F54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81B7B-90AA-4B83-94C7-C3E5B6D5BE33}">
  <sheetPr codeName="Sheet2">
    <pageSetUpPr fitToPage="1"/>
  </sheetPr>
  <dimension ref="A1:L70"/>
  <sheetViews>
    <sheetView showGridLines="0" zoomScaleNormal="100" zoomScaleSheetLayoutView="100" workbookViewId="0">
      <selection activeCell="B4" sqref="B4:I4"/>
    </sheetView>
  </sheetViews>
  <sheetFormatPr defaultColWidth="9.1796875" defaultRowHeight="14.5" x14ac:dyDescent="0.35"/>
  <cols>
    <col min="1" max="1" width="4.26953125" style="22" customWidth="1"/>
    <col min="2" max="4" width="4.26953125" style="12" customWidth="1"/>
    <col min="5" max="5" width="18.54296875" style="12" customWidth="1"/>
    <col min="6" max="8" width="17.7265625" style="12" customWidth="1"/>
    <col min="9" max="9" width="22.54296875" style="12" customWidth="1"/>
    <col min="10" max="10" width="9.1796875" style="12"/>
    <col min="11" max="11" width="36.54296875" style="12" bestFit="1" customWidth="1"/>
    <col min="12" max="16384" width="9.1796875" style="12"/>
  </cols>
  <sheetData>
    <row r="1" spans="1:12" ht="35.9" customHeight="1" thickBot="1" x14ac:dyDescent="0.4">
      <c r="A1" s="140" t="s">
        <v>23</v>
      </c>
      <c r="B1" s="141"/>
      <c r="C1" s="141"/>
      <c r="D1" s="141"/>
      <c r="E1" s="141"/>
      <c r="F1" s="141"/>
      <c r="G1" s="141"/>
      <c r="H1" s="141"/>
      <c r="I1" s="142"/>
    </row>
    <row r="2" spans="1:12" s="33" customFormat="1" ht="14.5" customHeight="1" x14ac:dyDescent="0.35">
      <c r="A2" s="22"/>
      <c r="B2" s="12"/>
      <c r="C2" s="12"/>
      <c r="D2" s="12"/>
      <c r="E2" s="12"/>
      <c r="F2" s="12"/>
      <c r="G2" s="12"/>
      <c r="H2" s="12"/>
      <c r="I2" s="12"/>
    </row>
    <row r="3" spans="1:12" s="26" customFormat="1" ht="20.149999999999999" customHeight="1" x14ac:dyDescent="0.35">
      <c r="A3" s="91" t="s">
        <v>4</v>
      </c>
      <c r="B3" s="26" t="s">
        <v>44</v>
      </c>
    </row>
    <row r="4" spans="1:12" s="26" customFormat="1" ht="17.5" customHeight="1" x14ac:dyDescent="0.35">
      <c r="A4" s="34"/>
      <c r="B4" s="143"/>
      <c r="C4" s="143"/>
      <c r="D4" s="143"/>
      <c r="E4" s="143"/>
      <c r="F4" s="143"/>
      <c r="G4" s="143"/>
      <c r="H4" s="143"/>
      <c r="I4" s="143"/>
    </row>
    <row r="5" spans="1:12" s="26" customFormat="1" ht="10.4" customHeight="1" x14ac:dyDescent="0.35">
      <c r="A5" s="68"/>
      <c r="B5" s="117"/>
      <c r="C5" s="117"/>
      <c r="D5" s="117"/>
      <c r="E5" s="117"/>
      <c r="F5" s="117"/>
      <c r="G5" s="117"/>
      <c r="H5" s="117"/>
      <c r="I5" s="117"/>
    </row>
    <row r="6" spans="1:12" s="26" customFormat="1" ht="17.5" customHeight="1" x14ac:dyDescent="0.35">
      <c r="A6" s="91" t="s">
        <v>48</v>
      </c>
      <c r="B6" s="26" t="s">
        <v>130</v>
      </c>
      <c r="I6" s="11" t="s">
        <v>6</v>
      </c>
      <c r="J6" s="36"/>
    </row>
    <row r="7" spans="1:12" s="26" customFormat="1" ht="6.75" customHeight="1" x14ac:dyDescent="0.35">
      <c r="A7" s="68"/>
      <c r="B7" s="36"/>
      <c r="C7" s="36"/>
      <c r="D7" s="36"/>
      <c r="E7" s="36"/>
      <c r="F7" s="36"/>
      <c r="G7" s="36"/>
      <c r="H7" s="37"/>
      <c r="I7" s="79"/>
      <c r="J7" s="36"/>
    </row>
    <row r="8" spans="1:12" s="36" customFormat="1" ht="20.149999999999999" customHeight="1" x14ac:dyDescent="0.35">
      <c r="A8" s="35"/>
      <c r="B8" s="36" t="s">
        <v>291</v>
      </c>
      <c r="H8" s="37"/>
      <c r="I8" s="60" t="str">
        <f>IF(OR(County="West Palm Beach",County="Broward",County="Miami-Dade"),"Yes","No")</f>
        <v>No</v>
      </c>
    </row>
    <row r="9" spans="1:12" s="36" customFormat="1" ht="10.4" customHeight="1" x14ac:dyDescent="0.35">
      <c r="A9" s="35"/>
      <c r="H9" s="37"/>
      <c r="I9" s="79"/>
    </row>
    <row r="10" spans="1:12" s="26" customFormat="1" ht="30" customHeight="1" x14ac:dyDescent="0.35">
      <c r="A10" s="91" t="s">
        <v>49</v>
      </c>
      <c r="B10" s="139" t="s">
        <v>131</v>
      </c>
      <c r="C10" s="139"/>
      <c r="D10" s="139"/>
      <c r="E10" s="139"/>
      <c r="F10" s="139"/>
      <c r="G10" s="139"/>
      <c r="H10" s="139"/>
      <c r="I10" s="11" t="s">
        <v>6</v>
      </c>
      <c r="J10" s="36"/>
    </row>
    <row r="11" spans="1:12" ht="20.149999999999999" customHeight="1" x14ac:dyDescent="0.35">
      <c r="B11" s="124" t="s">
        <v>132</v>
      </c>
      <c r="C11" s="124"/>
      <c r="D11" s="124"/>
      <c r="E11" s="124"/>
      <c r="F11" s="124"/>
      <c r="G11" s="124"/>
      <c r="H11" s="124"/>
      <c r="I11" s="124"/>
      <c r="K11" s="41"/>
      <c r="L11" s="41"/>
    </row>
    <row r="12" spans="1:12" ht="20.149999999999999" customHeight="1" x14ac:dyDescent="0.35">
      <c r="A12" s="88" t="str">
        <f>IF('Data 1'!C132=TRUE,"Yes","No")</f>
        <v>No</v>
      </c>
      <c r="B12" s="87"/>
      <c r="C12" s="39" t="s">
        <v>9</v>
      </c>
      <c r="D12" s="124" t="s">
        <v>133</v>
      </c>
      <c r="E12" s="124"/>
      <c r="F12" s="124"/>
      <c r="G12" s="124"/>
      <c r="H12" s="124"/>
      <c r="I12" s="124"/>
      <c r="J12" s="24"/>
      <c r="K12" s="41"/>
      <c r="L12" s="41"/>
    </row>
    <row r="13" spans="1:12" ht="50.15" customHeight="1" x14ac:dyDescent="0.35">
      <c r="A13" s="88" t="str">
        <f>IF('Data 1'!C133=TRUE,"Yes","No")</f>
        <v>No</v>
      </c>
      <c r="B13" s="87"/>
      <c r="C13" s="40" t="s">
        <v>58</v>
      </c>
      <c r="D13" s="124" t="s">
        <v>134</v>
      </c>
      <c r="E13" s="124"/>
      <c r="F13" s="124"/>
      <c r="G13" s="124"/>
      <c r="H13" s="124"/>
      <c r="I13" s="124"/>
    </row>
    <row r="14" spans="1:12" s="72" customFormat="1" ht="10.4" customHeight="1" x14ac:dyDescent="0.35">
      <c r="A14" s="38"/>
      <c r="C14" s="74"/>
      <c r="D14" s="64"/>
      <c r="E14" s="64"/>
      <c r="F14" s="64"/>
      <c r="G14" s="64"/>
      <c r="H14" s="64"/>
      <c r="I14" s="64"/>
    </row>
    <row r="15" spans="1:12" ht="20.149999999999999" customHeight="1" x14ac:dyDescent="0.35">
      <c r="A15" s="92" t="s">
        <v>50</v>
      </c>
      <c r="B15" s="138" t="s">
        <v>45</v>
      </c>
      <c r="C15" s="138"/>
      <c r="D15" s="138"/>
      <c r="E15" s="138"/>
      <c r="F15" s="138"/>
      <c r="G15" s="138"/>
      <c r="H15" s="138"/>
      <c r="I15" s="138"/>
    </row>
    <row r="16" spans="1:12" ht="20.149999999999999" customHeight="1" x14ac:dyDescent="0.35">
      <c r="B16" s="154" t="s">
        <v>46</v>
      </c>
      <c r="C16" s="154"/>
      <c r="D16" s="154"/>
      <c r="E16" s="154"/>
      <c r="F16" s="154"/>
      <c r="G16" s="154"/>
      <c r="H16" s="154"/>
      <c r="I16" s="154"/>
    </row>
    <row r="17" spans="1:11" ht="80.150000000000006" customHeight="1" x14ac:dyDescent="0.35">
      <c r="B17" s="143"/>
      <c r="C17" s="143"/>
      <c r="D17" s="143"/>
      <c r="E17" s="143"/>
      <c r="F17" s="143"/>
      <c r="G17" s="143"/>
      <c r="H17" s="143"/>
      <c r="I17" s="143"/>
    </row>
    <row r="18" spans="1:11" s="41" customFormat="1" ht="10.4" customHeight="1" x14ac:dyDescent="0.35">
      <c r="A18" s="148"/>
      <c r="B18" s="148"/>
      <c r="C18" s="148"/>
      <c r="D18" s="148"/>
      <c r="E18" s="148"/>
      <c r="F18" s="148"/>
      <c r="G18" s="148"/>
      <c r="H18" s="148"/>
      <c r="I18" s="148"/>
    </row>
    <row r="19" spans="1:11" ht="17.5" customHeight="1" x14ac:dyDescent="0.35">
      <c r="B19" s="12" t="s">
        <v>47</v>
      </c>
      <c r="F19" s="125"/>
      <c r="G19" s="125"/>
      <c r="H19" s="125"/>
      <c r="I19" s="125"/>
    </row>
    <row r="20" spans="1:11" ht="20.149999999999999" customHeight="1" x14ac:dyDescent="0.35">
      <c r="B20" s="155" t="s">
        <v>24</v>
      </c>
      <c r="C20" s="155"/>
      <c r="D20" s="155"/>
      <c r="E20" s="155"/>
      <c r="F20" s="155"/>
      <c r="G20" s="155"/>
      <c r="H20" s="155"/>
      <c r="I20" s="155"/>
    </row>
    <row r="21" spans="1:11" s="72" customFormat="1" ht="6.75" customHeight="1" x14ac:dyDescent="0.35">
      <c r="A21" s="22"/>
      <c r="B21" s="68"/>
      <c r="C21" s="68"/>
      <c r="D21" s="68"/>
      <c r="E21" s="68"/>
      <c r="F21" s="68"/>
      <c r="G21" s="68"/>
      <c r="H21" s="68"/>
      <c r="I21" s="68"/>
    </row>
    <row r="22" spans="1:11" ht="35.15" customHeight="1" x14ac:dyDescent="0.35">
      <c r="A22" s="92" t="s">
        <v>51</v>
      </c>
      <c r="B22" s="139" t="s">
        <v>141</v>
      </c>
      <c r="C22" s="139"/>
      <c r="D22" s="139"/>
      <c r="E22" s="139"/>
      <c r="F22" s="139"/>
      <c r="G22" s="139"/>
      <c r="H22" s="139"/>
      <c r="I22" s="139"/>
    </row>
    <row r="23" spans="1:11" ht="17.5" customHeight="1" x14ac:dyDescent="0.35">
      <c r="B23" s="143" t="s">
        <v>6</v>
      </c>
      <c r="C23" s="143"/>
      <c r="D23" s="143"/>
      <c r="E23" s="143"/>
      <c r="F23" s="128"/>
      <c r="G23" s="128"/>
      <c r="H23" s="128"/>
      <c r="I23" s="128"/>
      <c r="K23" s="41"/>
    </row>
    <row r="24" spans="1:11" s="72" customFormat="1" ht="6.25" customHeight="1" x14ac:dyDescent="0.35">
      <c r="A24" s="22"/>
      <c r="K24" s="41"/>
    </row>
    <row r="25" spans="1:11" ht="35.15" customHeight="1" x14ac:dyDescent="0.35">
      <c r="B25" s="124" t="s">
        <v>25</v>
      </c>
      <c r="C25" s="124"/>
      <c r="D25" s="124"/>
      <c r="E25" s="124"/>
      <c r="F25" s="124"/>
      <c r="G25" s="124"/>
      <c r="H25" s="124"/>
      <c r="I25" s="124"/>
      <c r="K25" s="72"/>
    </row>
    <row r="26" spans="1:11" ht="17.5" customHeight="1" x14ac:dyDescent="0.35">
      <c r="B26" s="125" t="s">
        <v>6</v>
      </c>
      <c r="C26" s="125"/>
      <c r="D26" s="125"/>
      <c r="E26" s="125"/>
      <c r="F26" s="72"/>
      <c r="G26" s="72"/>
      <c r="H26" s="72"/>
      <c r="I26" s="72"/>
    </row>
    <row r="27" spans="1:11" ht="36" customHeight="1" x14ac:dyDescent="0.35">
      <c r="B27" s="149" t="s">
        <v>307</v>
      </c>
      <c r="C27" s="149"/>
      <c r="D27" s="149"/>
      <c r="E27" s="149"/>
      <c r="F27" s="149"/>
      <c r="G27" s="149"/>
      <c r="H27" s="149"/>
      <c r="I27" s="149"/>
    </row>
    <row r="28" spans="1:11" s="72" customFormat="1" ht="6.75" customHeight="1" x14ac:dyDescent="0.35">
      <c r="A28" s="22"/>
      <c r="B28" s="64"/>
      <c r="C28" s="64"/>
      <c r="D28" s="64"/>
      <c r="E28" s="64"/>
      <c r="F28" s="64"/>
      <c r="G28" s="64"/>
      <c r="H28" s="64"/>
      <c r="I28" s="64"/>
    </row>
    <row r="29" spans="1:11" ht="30" customHeight="1" x14ac:dyDescent="0.35">
      <c r="A29" s="92" t="s">
        <v>56</v>
      </c>
      <c r="B29" s="139" t="s">
        <v>294</v>
      </c>
      <c r="C29" s="139"/>
      <c r="D29" s="139"/>
      <c r="E29" s="139"/>
      <c r="F29" s="139"/>
      <c r="G29" s="139"/>
      <c r="H29" s="139"/>
      <c r="I29" s="139"/>
    </row>
    <row r="30" spans="1:11" s="72" customFormat="1" ht="10.4" customHeight="1" x14ac:dyDescent="0.35">
      <c r="A30" s="22"/>
      <c r="B30" s="63"/>
      <c r="C30" s="63"/>
      <c r="D30" s="63"/>
      <c r="E30" s="63"/>
      <c r="F30" s="63"/>
      <c r="G30" s="63"/>
      <c r="H30" s="63"/>
      <c r="I30" s="63"/>
    </row>
    <row r="31" spans="1:11" ht="30" customHeight="1" x14ac:dyDescent="0.35">
      <c r="B31" s="42"/>
      <c r="C31" s="150" t="s">
        <v>295</v>
      </c>
      <c r="D31" s="150"/>
      <c r="E31" s="150"/>
      <c r="F31" s="150"/>
      <c r="G31" s="78" t="s">
        <v>315</v>
      </c>
      <c r="H31" s="78" t="s">
        <v>311</v>
      </c>
      <c r="I31" s="72"/>
      <c r="K31" s="72"/>
    </row>
    <row r="32" spans="1:11" s="72" customFormat="1" ht="17.5" customHeight="1" x14ac:dyDescent="0.35">
      <c r="A32" s="22"/>
      <c r="B32" s="89"/>
      <c r="C32" s="158" t="s">
        <v>305</v>
      </c>
      <c r="D32" s="159"/>
      <c r="E32" s="159"/>
      <c r="F32" s="159"/>
      <c r="G32" s="118"/>
      <c r="H32" s="114">
        <f>IF(DevType="Supported Living Units",N(SLU_Units_SF)*1,0)</f>
        <v>0</v>
      </c>
    </row>
    <row r="33" spans="1:11" ht="17.5" customHeight="1" x14ac:dyDescent="0.35">
      <c r="B33" s="89"/>
      <c r="C33" s="151" t="s">
        <v>135</v>
      </c>
      <c r="D33" s="152"/>
      <c r="E33" s="152"/>
      <c r="F33" s="152"/>
      <c r="G33" s="119"/>
      <c r="H33" s="115">
        <f>IF(DevType="Supported Living Units",N(SLU_Units_DX)*2,0)</f>
        <v>0</v>
      </c>
      <c r="I33" s="72"/>
      <c r="K33" s="72"/>
    </row>
    <row r="34" spans="1:11" ht="17.5" customHeight="1" x14ac:dyDescent="0.35">
      <c r="B34" s="89"/>
      <c r="C34" s="151" t="s">
        <v>136</v>
      </c>
      <c r="D34" s="152"/>
      <c r="E34" s="152"/>
      <c r="F34" s="152"/>
      <c r="G34" s="119"/>
      <c r="H34" s="115">
        <f>IF(DevType="Supported Living Units",N(SLU_Units_TX)*3,0)</f>
        <v>0</v>
      </c>
      <c r="I34" s="72"/>
      <c r="K34" s="72"/>
    </row>
    <row r="35" spans="1:11" s="72" customFormat="1" ht="17.5" customHeight="1" x14ac:dyDescent="0.35">
      <c r="A35" s="22"/>
      <c r="B35" s="89"/>
      <c r="C35" s="151" t="s">
        <v>312</v>
      </c>
      <c r="D35" s="152"/>
      <c r="E35" s="152"/>
      <c r="F35" s="153"/>
      <c r="G35" s="120"/>
      <c r="H35" s="115">
        <f>IF(DevType="Supported Living Units",N(SLU_Units_Other_4)*4,0)</f>
        <v>0</v>
      </c>
    </row>
    <row r="36" spans="1:11" s="72" customFormat="1" ht="17.5" customHeight="1" x14ac:dyDescent="0.35">
      <c r="A36" s="22"/>
      <c r="B36" s="89"/>
      <c r="C36" s="151" t="s">
        <v>313</v>
      </c>
      <c r="D36" s="152"/>
      <c r="E36" s="152"/>
      <c r="F36" s="153"/>
      <c r="G36" s="120"/>
      <c r="H36" s="115">
        <f>IF(DevType="Supported Living Units",N(SLU_Units_Other_5)*5,0)</f>
        <v>0</v>
      </c>
    </row>
    <row r="37" spans="1:11" ht="17.5" customHeight="1" x14ac:dyDescent="0.35">
      <c r="B37" s="72"/>
      <c r="C37" s="156" t="s">
        <v>314</v>
      </c>
      <c r="D37" s="157"/>
      <c r="E37" s="157"/>
      <c r="F37" s="157"/>
      <c r="G37" s="121"/>
      <c r="H37" s="116">
        <f>IF(DevType="Supported Living Units",N(SLU_Units_Other_6)*6,0)</f>
        <v>0</v>
      </c>
      <c r="I37" s="72"/>
    </row>
    <row r="38" spans="1:11" ht="30" customHeight="1" x14ac:dyDescent="0.35">
      <c r="B38" s="124" t="s">
        <v>306</v>
      </c>
      <c r="C38" s="124"/>
      <c r="D38" s="124"/>
      <c r="E38" s="124"/>
      <c r="F38" s="124"/>
      <c r="G38" s="124"/>
      <c r="H38" s="124"/>
      <c r="I38" s="124"/>
    </row>
    <row r="39" spans="1:11" s="72" customFormat="1" ht="10.4" customHeight="1" x14ac:dyDescent="0.35">
      <c r="A39" s="22"/>
      <c r="B39" s="64"/>
      <c r="C39" s="64"/>
      <c r="D39" s="64"/>
      <c r="E39" s="64"/>
      <c r="F39" s="64"/>
      <c r="G39" s="64"/>
      <c r="H39" s="64"/>
      <c r="I39" s="64"/>
    </row>
    <row r="40" spans="1:11" ht="14.5" customHeight="1" x14ac:dyDescent="0.35">
      <c r="A40" s="92" t="s">
        <v>142</v>
      </c>
      <c r="B40" s="139" t="s">
        <v>216</v>
      </c>
      <c r="C40" s="139"/>
      <c r="D40" s="139"/>
      <c r="E40" s="139"/>
      <c r="F40" s="139"/>
      <c r="G40" s="139"/>
      <c r="H40" s="139"/>
      <c r="I40" s="139"/>
    </row>
    <row r="41" spans="1:11" s="26" customFormat="1" ht="17.5" customHeight="1" x14ac:dyDescent="0.35">
      <c r="A41" s="43"/>
      <c r="B41" s="125" t="s">
        <v>6</v>
      </c>
      <c r="C41" s="125"/>
      <c r="D41" s="125"/>
      <c r="E41" s="125"/>
      <c r="F41" s="160" t="str">
        <f>IF(AND($B$23="Supported Living Units",$B$41="Combination"),"The Development will be considered Shared Housing for purposes of the RFA.",IF($B$23="Community Residential Home","Note:  All Community Residential Homes are Shared Housing.",""))</f>
        <v/>
      </c>
      <c r="G41" s="160"/>
      <c r="H41" s="160"/>
      <c r="I41" s="160"/>
      <c r="K41" s="72"/>
    </row>
    <row r="42" spans="1:11" s="26" customFormat="1" ht="10.4" customHeight="1" x14ac:dyDescent="0.35">
      <c r="A42" s="43"/>
      <c r="B42" s="72"/>
      <c r="C42" s="72"/>
      <c r="D42" s="72"/>
      <c r="E42" s="72"/>
      <c r="K42" s="72"/>
    </row>
    <row r="43" spans="1:11" s="26" customFormat="1" ht="50.15" customHeight="1" x14ac:dyDescent="0.35">
      <c r="A43" s="92" t="s">
        <v>143</v>
      </c>
      <c r="B43" s="139" t="s">
        <v>144</v>
      </c>
      <c r="C43" s="139"/>
      <c r="D43" s="139"/>
      <c r="E43" s="139"/>
      <c r="F43" s="139"/>
      <c r="G43" s="139"/>
      <c r="H43" s="139"/>
      <c r="I43" s="139"/>
    </row>
    <row r="44" spans="1:11" s="26" customFormat="1" ht="30" customHeight="1" x14ac:dyDescent="0.35">
      <c r="A44" s="43"/>
      <c r="B44" s="125"/>
      <c r="C44" s="125"/>
      <c r="D44" s="125"/>
      <c r="E44" s="125"/>
      <c r="F44" s="139" t="str">
        <f>IF(AND(DevType="Supported Living Units",$B$41="No"),"Funding for Supported Living Units with Non-Shared Housing does not depend upon the number of Residents.","")</f>
        <v/>
      </c>
      <c r="G44" s="139"/>
      <c r="H44" s="139"/>
      <c r="I44" s="139"/>
    </row>
    <row r="45" spans="1:11" s="26" customFormat="1" ht="10.4" customHeight="1" x14ac:dyDescent="0.35">
      <c r="A45" s="22"/>
      <c r="B45" s="64"/>
      <c r="C45" s="64"/>
      <c r="D45" s="64"/>
      <c r="E45" s="64"/>
      <c r="F45" s="64"/>
      <c r="G45" s="64"/>
      <c r="H45" s="64"/>
      <c r="I45" s="64"/>
    </row>
    <row r="46" spans="1:11" s="26" customFormat="1" ht="17.5" customHeight="1" x14ac:dyDescent="0.35">
      <c r="A46" s="92" t="s">
        <v>145</v>
      </c>
      <c r="B46" s="129" t="s">
        <v>319</v>
      </c>
      <c r="C46" s="129"/>
      <c r="D46" s="129"/>
      <c r="E46" s="129"/>
      <c r="F46" s="129"/>
      <c r="G46" s="129"/>
      <c r="H46" s="129"/>
      <c r="I46" s="122" t="str">
        <f>IF(DevType="Community Residential Home",1,IF(DevType="Supported Living Units",IF(G32&gt;0,1,MIN(SUM(H32:H37),6)),""))</f>
        <v/>
      </c>
      <c r="J46" s="12"/>
    </row>
    <row r="47" spans="1:11" s="26" customFormat="1" ht="50.15" customHeight="1" x14ac:dyDescent="0.35">
      <c r="A47" s="92"/>
      <c r="B47" s="129" t="str">
        <f>IF(DevType="Community Residential Home","Community Residential Homes are considered one Unit for the purposes of this RFA.",IF(DevType="Supported Living Units",IF(SLU_Units_SF&gt;0,"In Developments consisting of Supported Living Units, the maximum is one Unit if the Development Type of Single Family is selected."&amp;IF(SLU_Units_SF&gt;1," The input in the table in 4.f. above indicates more than 1 Single Family home was identified. Consequently, the total Units of the proposed Development has been capped at one."," The Applicant indicated 1 Single Family Unit.")&amp;IF(COUNTIF(G32:G37,"&gt;0")&gt;1," With Single Family Development Type selected, the Single Family limit is the most restrictive limit.",""),"In Developments consisting of Supported Living Units, the maximum is six Units in the Development."&amp;IF(SUM(H33:H37)&gt;6," The input"&amp;IF(COUNTIF(G33:G37,"&gt;0")&gt;1,"s","")&amp;" in the table in 4.f. above indicate"&amp;IF(COUNTIF(G33:G37,"&gt;0")&gt;1,"","s")&amp;" a total unit count greater than 6 Units. Consequently, the total Units of the proposed Development has been capped at six."," The Applicant indicated "&amp;SUM(H33:H37)&amp;" Unit"&amp;IF(SUM(H33:H37)&gt;1,"s","")&amp;".")),""))</f>
        <v/>
      </c>
      <c r="C47" s="129"/>
      <c r="D47" s="129"/>
      <c r="E47" s="129"/>
      <c r="F47" s="129"/>
      <c r="G47" s="129"/>
      <c r="H47" s="129"/>
      <c r="I47" s="129"/>
      <c r="J47" s="72"/>
    </row>
    <row r="48" spans="1:11" s="47" customFormat="1" ht="14.5" customHeight="1" thickBot="1" x14ac:dyDescent="0.4">
      <c r="A48" s="44"/>
      <c r="B48" s="45"/>
      <c r="C48" s="46"/>
      <c r="D48" s="46"/>
      <c r="E48" s="46"/>
      <c r="F48" s="46"/>
      <c r="G48" s="46"/>
      <c r="H48" s="37"/>
    </row>
    <row r="49" spans="1:9" ht="35.9" customHeight="1" thickBot="1" x14ac:dyDescent="0.4">
      <c r="A49" s="140" t="s">
        <v>26</v>
      </c>
      <c r="B49" s="141"/>
      <c r="C49" s="141"/>
      <c r="D49" s="141"/>
      <c r="E49" s="141"/>
      <c r="F49" s="141"/>
      <c r="G49" s="141"/>
      <c r="H49" s="141"/>
      <c r="I49" s="142"/>
    </row>
    <row r="50" spans="1:9" s="72" customFormat="1" ht="14.5" customHeight="1" x14ac:dyDescent="0.35">
      <c r="A50" s="83"/>
      <c r="B50" s="83"/>
      <c r="C50" s="83"/>
      <c r="D50" s="83"/>
      <c r="E50" s="83"/>
      <c r="F50" s="83"/>
      <c r="G50" s="83"/>
      <c r="H50" s="83"/>
      <c r="I50" s="83"/>
    </row>
    <row r="51" spans="1:9" ht="20.149999999999999" customHeight="1" x14ac:dyDescent="0.35">
      <c r="A51" s="124" t="s">
        <v>27</v>
      </c>
      <c r="B51" s="124"/>
      <c r="C51" s="124"/>
      <c r="D51" s="124"/>
      <c r="E51" s="124"/>
      <c r="F51" s="124"/>
      <c r="G51" s="124"/>
      <c r="H51" s="124"/>
      <c r="I51" s="124"/>
    </row>
    <row r="52" spans="1:9" s="72" customFormat="1" ht="14.5" customHeight="1" thickBot="1" x14ac:dyDescent="0.4">
      <c r="A52" s="64"/>
      <c r="B52" s="64"/>
      <c r="C52" s="64"/>
      <c r="D52" s="64"/>
      <c r="E52" s="64"/>
      <c r="F52" s="64"/>
      <c r="G52" s="64"/>
      <c r="H52" s="64"/>
      <c r="I52" s="64"/>
    </row>
    <row r="53" spans="1:9" ht="35.9" customHeight="1" thickBot="1" x14ac:dyDescent="0.4">
      <c r="A53" s="140" t="s">
        <v>66</v>
      </c>
      <c r="B53" s="141"/>
      <c r="C53" s="141"/>
      <c r="D53" s="141"/>
      <c r="E53" s="141"/>
      <c r="F53" s="141"/>
      <c r="G53" s="141"/>
      <c r="H53" s="141"/>
      <c r="I53" s="142"/>
    </row>
    <row r="54" spans="1:9" s="72" customFormat="1" ht="14.5" customHeight="1" x14ac:dyDescent="0.35">
      <c r="A54" s="83"/>
      <c r="B54" s="83"/>
      <c r="C54" s="83"/>
      <c r="D54" s="83"/>
      <c r="E54" s="83"/>
      <c r="F54" s="83"/>
      <c r="G54" s="83"/>
      <c r="H54" s="83"/>
      <c r="I54" s="83"/>
    </row>
    <row r="55" spans="1:9" ht="14.5" customHeight="1" x14ac:dyDescent="0.35">
      <c r="A55" s="71" t="s">
        <v>4</v>
      </c>
      <c r="B55" s="124" t="s">
        <v>67</v>
      </c>
      <c r="C55" s="124"/>
      <c r="D55" s="124"/>
      <c r="E55" s="124"/>
      <c r="F55" s="124"/>
      <c r="G55" s="124"/>
      <c r="H55" s="124"/>
      <c r="I55" s="124"/>
    </row>
    <row r="56" spans="1:9" ht="14.5" customHeight="1" x14ac:dyDescent="0.35">
      <c r="A56" s="14"/>
      <c r="B56" s="124" t="s">
        <v>146</v>
      </c>
      <c r="C56" s="124"/>
      <c r="D56" s="124"/>
      <c r="E56" s="124"/>
      <c r="F56" s="124"/>
      <c r="G56" s="124"/>
      <c r="H56" s="124"/>
      <c r="I56" s="124"/>
    </row>
    <row r="57" spans="1:9" s="72" customFormat="1" ht="10.4" customHeight="1" x14ac:dyDescent="0.35">
      <c r="A57" s="65"/>
      <c r="B57" s="64"/>
      <c r="C57" s="64"/>
      <c r="D57" s="64"/>
      <c r="E57" s="64"/>
      <c r="F57" s="64"/>
      <c r="G57" s="64"/>
      <c r="H57" s="64"/>
      <c r="I57" s="64"/>
    </row>
    <row r="58" spans="1:9" ht="14.5" customHeight="1" x14ac:dyDescent="0.35">
      <c r="A58" s="71" t="s">
        <v>48</v>
      </c>
      <c r="B58" s="124" t="s">
        <v>68</v>
      </c>
      <c r="C58" s="124"/>
      <c r="D58" s="124"/>
      <c r="E58" s="124"/>
      <c r="F58" s="124"/>
      <c r="G58" s="124"/>
      <c r="H58" s="124"/>
      <c r="I58" s="124"/>
    </row>
    <row r="59" spans="1:9" ht="14.5" customHeight="1" x14ac:dyDescent="0.35">
      <c r="A59" s="40"/>
      <c r="B59" s="124" t="s">
        <v>147</v>
      </c>
      <c r="C59" s="124"/>
      <c r="D59" s="124"/>
      <c r="E59" s="124"/>
      <c r="F59" s="124"/>
      <c r="G59" s="124"/>
      <c r="H59" s="124"/>
      <c r="I59" s="124"/>
    </row>
    <row r="60" spans="1:9" ht="14.5" customHeight="1" x14ac:dyDescent="0.35">
      <c r="A60" s="40"/>
      <c r="B60" s="124" t="s">
        <v>148</v>
      </c>
      <c r="C60" s="124"/>
      <c r="D60" s="124"/>
      <c r="E60" s="124"/>
      <c r="F60" s="124"/>
      <c r="G60" s="124"/>
      <c r="H60" s="124"/>
      <c r="I60" s="124"/>
    </row>
    <row r="61" spans="1:9" ht="14.5" customHeight="1" x14ac:dyDescent="0.35">
      <c r="A61" s="40"/>
      <c r="B61" s="124" t="s">
        <v>149</v>
      </c>
      <c r="C61" s="124"/>
      <c r="D61" s="124"/>
      <c r="E61" s="124"/>
      <c r="F61" s="124"/>
      <c r="G61" s="124"/>
      <c r="H61" s="124"/>
      <c r="I61" s="124"/>
    </row>
    <row r="62" spans="1:9" s="72" customFormat="1" ht="14.5" customHeight="1" thickBot="1" x14ac:dyDescent="0.4">
      <c r="A62" s="74"/>
      <c r="B62" s="64"/>
      <c r="C62" s="64"/>
      <c r="D62" s="64"/>
      <c r="E62" s="64"/>
      <c r="F62" s="64"/>
      <c r="G62" s="64"/>
      <c r="H62" s="64"/>
      <c r="I62" s="64"/>
    </row>
    <row r="63" spans="1:9" ht="35.9" customHeight="1" thickBot="1" x14ac:dyDescent="0.4">
      <c r="A63" s="140" t="s">
        <v>69</v>
      </c>
      <c r="B63" s="141"/>
      <c r="C63" s="141"/>
      <c r="D63" s="141"/>
      <c r="E63" s="141"/>
      <c r="F63" s="141"/>
      <c r="G63" s="141"/>
      <c r="H63" s="141"/>
      <c r="I63" s="142"/>
    </row>
    <row r="64" spans="1:9" s="72" customFormat="1" ht="14.5" customHeight="1" x14ac:dyDescent="0.35">
      <c r="A64" s="90"/>
      <c r="B64" s="90"/>
      <c r="C64" s="90"/>
      <c r="D64" s="90"/>
      <c r="E64" s="90"/>
      <c r="F64" s="90"/>
      <c r="G64" s="90"/>
      <c r="H64" s="90"/>
      <c r="I64" s="90"/>
    </row>
    <row r="65" spans="1:9" ht="14.5" customHeight="1" x14ac:dyDescent="0.35">
      <c r="A65" s="147" t="s">
        <v>71</v>
      </c>
      <c r="B65" s="147"/>
      <c r="C65" s="147"/>
      <c r="D65" s="147"/>
      <c r="E65" s="147"/>
      <c r="F65" s="147"/>
      <c r="G65" s="147"/>
      <c r="H65" s="147"/>
      <c r="I65" s="147"/>
    </row>
    <row r="66" spans="1:9" s="72" customFormat="1" ht="14.5" customHeight="1" thickBot="1" x14ac:dyDescent="0.4">
      <c r="A66" s="73"/>
      <c r="B66" s="73"/>
      <c r="C66" s="73"/>
      <c r="D66" s="73"/>
      <c r="E66" s="73"/>
      <c r="F66" s="73"/>
      <c r="G66" s="73"/>
      <c r="H66" s="73"/>
      <c r="I66" s="73"/>
    </row>
    <row r="67" spans="1:9" ht="35.9" customHeight="1" thickBot="1" x14ac:dyDescent="0.4">
      <c r="A67" s="140" t="s">
        <v>70</v>
      </c>
      <c r="B67" s="141"/>
      <c r="C67" s="141"/>
      <c r="D67" s="141"/>
      <c r="E67" s="141"/>
      <c r="F67" s="141"/>
      <c r="G67" s="141"/>
      <c r="H67" s="141"/>
      <c r="I67" s="142"/>
    </row>
    <row r="68" spans="1:9" s="72" customFormat="1" ht="14.5" customHeight="1" x14ac:dyDescent="0.35">
      <c r="A68" s="90"/>
      <c r="B68" s="90"/>
      <c r="C68" s="90"/>
      <c r="D68" s="90"/>
      <c r="E68" s="90"/>
      <c r="F68" s="90"/>
      <c r="G68" s="90"/>
      <c r="H68" s="90"/>
      <c r="I68" s="90"/>
    </row>
    <row r="69" spans="1:9" ht="14.5" customHeight="1" x14ac:dyDescent="0.35">
      <c r="A69" s="124" t="s">
        <v>72</v>
      </c>
      <c r="B69" s="124"/>
      <c r="C69" s="124"/>
      <c r="D69" s="124"/>
      <c r="E69" s="124"/>
      <c r="F69" s="124"/>
      <c r="G69" s="124"/>
      <c r="H69" s="124"/>
      <c r="I69" s="124"/>
    </row>
    <row r="70" spans="1:9" ht="14.5" customHeight="1" x14ac:dyDescent="0.35"/>
  </sheetData>
  <sheetProtection algorithmName="SHA-512" hashValue="KDR9zpjtgRJwF4irBv8AY3S0OSRrRxu8Qrk2+leVvzW5YRBvGc/klCt2BVGS/7gcSKbxS/mIVSB489+WpJoczA==" saltValue="Fw5yZCZN4R7D9XuAfRjMdw==" spinCount="100000" sheet="1" objects="1" scenarios="1" formatRows="0" selectLockedCells="1"/>
  <mergeCells count="48">
    <mergeCell ref="B47:I47"/>
    <mergeCell ref="C37:F37"/>
    <mergeCell ref="C34:F34"/>
    <mergeCell ref="C33:F33"/>
    <mergeCell ref="C32:F32"/>
    <mergeCell ref="B38:I38"/>
    <mergeCell ref="B44:E44"/>
    <mergeCell ref="F44:I44"/>
    <mergeCell ref="B41:E41"/>
    <mergeCell ref="F41:I41"/>
    <mergeCell ref="B40:I40"/>
    <mergeCell ref="C31:F31"/>
    <mergeCell ref="C35:F35"/>
    <mergeCell ref="C36:F36"/>
    <mergeCell ref="B46:H46"/>
    <mergeCell ref="A1:I1"/>
    <mergeCell ref="B15:I15"/>
    <mergeCell ref="B16:I16"/>
    <mergeCell ref="B11:I11"/>
    <mergeCell ref="B10:H10"/>
    <mergeCell ref="D12:I12"/>
    <mergeCell ref="D13:I13"/>
    <mergeCell ref="B4:I4"/>
    <mergeCell ref="B43:I43"/>
    <mergeCell ref="F19:I19"/>
    <mergeCell ref="B20:I20"/>
    <mergeCell ref="B29:I29"/>
    <mergeCell ref="B17:I17"/>
    <mergeCell ref="A18:I18"/>
    <mergeCell ref="B25:I25"/>
    <mergeCell ref="B27:I27"/>
    <mergeCell ref="F23:I23"/>
    <mergeCell ref="B22:I22"/>
    <mergeCell ref="B23:E23"/>
    <mergeCell ref="B26:E26"/>
    <mergeCell ref="A69:I69"/>
    <mergeCell ref="A49:I49"/>
    <mergeCell ref="A63:I63"/>
    <mergeCell ref="A67:I67"/>
    <mergeCell ref="A51:I51"/>
    <mergeCell ref="A65:I65"/>
    <mergeCell ref="B59:I59"/>
    <mergeCell ref="B60:I60"/>
    <mergeCell ref="B61:I61"/>
    <mergeCell ref="A53:I53"/>
    <mergeCell ref="B56:I56"/>
    <mergeCell ref="B58:I58"/>
    <mergeCell ref="B55:I55"/>
  </mergeCells>
  <conditionalFormatting sqref="I6">
    <cfRule type="cellIs" dxfId="29" priority="38" stopIfTrue="1" operator="equal">
      <formula>""</formula>
    </cfRule>
    <cfRule type="cellIs" dxfId="28" priority="39" operator="notEqual">
      <formula>"&lt;select one&gt;"</formula>
    </cfRule>
  </conditionalFormatting>
  <conditionalFormatting sqref="B17 F19">
    <cfRule type="cellIs" dxfId="27" priority="36" operator="notEqual">
      <formula>""</formula>
    </cfRule>
  </conditionalFormatting>
  <conditionalFormatting sqref="B23:E23">
    <cfRule type="expression" dxfId="26" priority="34">
      <formula>$B$23&lt;&gt;"&lt;select one&gt;"</formula>
    </cfRule>
  </conditionalFormatting>
  <conditionalFormatting sqref="B26">
    <cfRule type="expression" dxfId="25" priority="26">
      <formula>$B$23="Supported Living Units"</formula>
    </cfRule>
    <cfRule type="cellIs" dxfId="24" priority="33" operator="notEqual">
      <formula>"&lt;select one&gt;"</formula>
    </cfRule>
  </conditionalFormatting>
  <conditionalFormatting sqref="B44">
    <cfRule type="cellIs" dxfId="23" priority="32" operator="notEqual">
      <formula>""</formula>
    </cfRule>
  </conditionalFormatting>
  <conditionalFormatting sqref="H48">
    <cfRule type="cellIs" dxfId="22" priority="29" operator="notEqual">
      <formula>""</formula>
    </cfRule>
  </conditionalFormatting>
  <conditionalFormatting sqref="B44:E44">
    <cfRule type="expression" dxfId="21" priority="28">
      <formula>$B$41="No"</formula>
    </cfRule>
  </conditionalFormatting>
  <conditionalFormatting sqref="B41">
    <cfRule type="cellIs" dxfId="20" priority="27" operator="notEqual">
      <formula>"&lt;select one&gt;"</formula>
    </cfRule>
  </conditionalFormatting>
  <conditionalFormatting sqref="I10">
    <cfRule type="cellIs" dxfId="19" priority="22" operator="notEqual">
      <formula>"&lt;select one&gt;"</formula>
    </cfRule>
  </conditionalFormatting>
  <conditionalFormatting sqref="B11:I13">
    <cfRule type="expression" dxfId="18" priority="20">
      <formula>$I$10&lt;&gt;"Yes"</formula>
    </cfRule>
  </conditionalFormatting>
  <conditionalFormatting sqref="B12:I13">
    <cfRule type="expression" dxfId="17" priority="10">
      <formula>AND($A$12="Yes",$A$13="Yes")</formula>
    </cfRule>
    <cfRule type="expression" dxfId="16" priority="19">
      <formula>$A12="Yes"</formula>
    </cfRule>
  </conditionalFormatting>
  <conditionalFormatting sqref="B27:I27">
    <cfRule type="expression" dxfId="15" priority="18">
      <formula>AND($B$26="Yes",$B$23="Community Residential Home")</formula>
    </cfRule>
  </conditionalFormatting>
  <conditionalFormatting sqref="B25:I26">
    <cfRule type="expression" dxfId="14" priority="17">
      <formula>$B$23&lt;&gt;"Community Residential Home"</formula>
    </cfRule>
  </conditionalFormatting>
  <conditionalFormatting sqref="F41:I41">
    <cfRule type="expression" dxfId="13" priority="12">
      <formula>AND($B$23="Community Residential Home",$B$41="Yes")</formula>
    </cfRule>
    <cfRule type="expression" dxfId="12" priority="13">
      <formula>AND($B$23="Community Residential Home",$B$41&lt;&gt;"Yes")</formula>
    </cfRule>
    <cfRule type="expression" dxfId="11" priority="16">
      <formula>AND($B$23&lt;&gt;"Community Residential Home",$B$41&lt;&gt;"Combination")</formula>
    </cfRule>
  </conditionalFormatting>
  <conditionalFormatting sqref="G32:G37">
    <cfRule type="expression" dxfId="10" priority="5">
      <formula>DevType&lt;&gt;"Supported Living Units"</formula>
    </cfRule>
    <cfRule type="cellIs" dxfId="9" priority="15" operator="notEqual">
      <formula>""</formula>
    </cfRule>
  </conditionalFormatting>
  <conditionalFormatting sqref="B29:I38">
    <cfRule type="expression" dxfId="8" priority="14">
      <formula>$B$23&lt;&gt;"Supported Living Units"</formula>
    </cfRule>
  </conditionalFormatting>
  <conditionalFormatting sqref="G32 G35 G36 G37">
    <cfRule type="cellIs" dxfId="7" priority="11" operator="greaterThan">
      <formula>1</formula>
    </cfRule>
  </conditionalFormatting>
  <conditionalFormatting sqref="B38:I38">
    <cfRule type="expression" dxfId="6" priority="9">
      <formula>AND($B$23="Supported Living Units",$G$32&gt;1)</formula>
    </cfRule>
  </conditionalFormatting>
  <conditionalFormatting sqref="H32:H37">
    <cfRule type="cellIs" dxfId="5" priority="7" operator="equal">
      <formula>0</formula>
    </cfRule>
  </conditionalFormatting>
  <conditionalFormatting sqref="G32:H37">
    <cfRule type="expression" dxfId="4" priority="8">
      <formula>AND(N($G32)&gt;0,SUM($H$32:$H$37)&gt;6)</formula>
    </cfRule>
  </conditionalFormatting>
  <conditionalFormatting sqref="B41:E41">
    <cfRule type="expression" dxfId="3" priority="6">
      <formula>AND($B$23="Community Residential Home",OR($B$41="No",$B$41="Combination"))</formula>
    </cfRule>
  </conditionalFormatting>
  <conditionalFormatting sqref="B47:I47">
    <cfRule type="expression" dxfId="2" priority="3">
      <formula>IFERROR(FIND("restrictive",$B$47),0)&gt;0</formula>
    </cfRule>
    <cfRule type="expression" dxfId="1" priority="4">
      <formula>IFERROR(FIND("Consequently",$B$47),0)&gt;0</formula>
    </cfRule>
  </conditionalFormatting>
  <conditionalFormatting sqref="B4:I4">
    <cfRule type="cellIs" dxfId="0" priority="1" operator="notEqual">
      <formula>""</formula>
    </cfRule>
  </conditionalFormatting>
  <dataValidations count="7">
    <dataValidation type="list" allowBlank="1" showInputMessage="1" showErrorMessage="1" sqref="I10" xr:uid="{A942E3A6-2261-442D-B74E-F6CBBF7CEDEE}">
      <formula1>"&lt;select one&gt;, Yes, No"</formula1>
    </dataValidation>
    <dataValidation type="list" allowBlank="1" showInputMessage="1" showErrorMessage="1" sqref="H7:H9" xr:uid="{0A43F226-DF30-4999-BC0C-8E2C5FEE3555}">
      <formula1>DS_Counties_DDMenu</formula1>
    </dataValidation>
    <dataValidation type="whole" allowBlank="1" showInputMessage="1" showErrorMessage="1" sqref="G32 G35 G36 G37" xr:uid="{6FEACE46-5B10-4234-945F-BAED15D15D0B}">
      <formula1>0</formula1>
      <formula2>1</formula2>
    </dataValidation>
    <dataValidation type="whole" allowBlank="1" showInputMessage="1" showErrorMessage="1" sqref="G33" xr:uid="{3A324EA4-706F-4B90-85FE-B59CE64139F6}">
      <formula1>0</formula1>
      <formula2>3</formula2>
    </dataValidation>
    <dataValidation type="whole" allowBlank="1" showInputMessage="1" showErrorMessage="1" sqref="G34" xr:uid="{C561B312-D3D3-4C1F-AD61-DC451EB89FD6}">
      <formula1>0</formula1>
      <formula2>2</formula2>
    </dataValidation>
    <dataValidation type="whole" allowBlank="1" showInputMessage="1" showErrorMessage="1" sqref="I46" xr:uid="{B756D595-3AA1-4A03-9FA1-7A6A813AB9E9}">
      <formula1>0</formula1>
      <formula2>6</formula2>
    </dataValidation>
    <dataValidation type="custom" allowBlank="1" showInputMessage="1" showErrorMessage="1" sqref="B44:E44" xr:uid="{729C9AE8-9EC7-4442-AA2C-6675D317D619}">
      <formula1>OR(AND(DevType="Community Residential Home",$B$44&lt;7),AND(DevType="Supported Living Units",$B$44&lt;11))</formula1>
    </dataValidation>
  </dataValidations>
  <pageMargins left="0.7" right="0.7" top="0.75" bottom="0.75" header="0.3" footer="0.3"/>
  <pageSetup scale="81" fitToHeight="0" orientation="portrait" verticalDpi="0" r:id="rId1"/>
  <headerFooter>
    <oddHeader>&amp;C&amp;"-,Bold"&amp;14&amp;K7030A0Exhibit A to RFA 2023-105 Financing to Build Smaller Permanent Supportive Housing Properties for Persons with Developmental Disabilities</oddHeader>
    <oddFooter>&amp;LRFA 2023-105&amp;R'&amp;A' worksheet tab: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locked="0" defaultSize="0" autoFill="0" autoLine="0" autoPict="0">
                <anchor moveWithCells="1">
                  <from>
                    <xdr:col>1</xdr:col>
                    <xdr:colOff>38100</xdr:colOff>
                    <xdr:row>11</xdr:row>
                    <xdr:rowOff>12700</xdr:rowOff>
                  </from>
                  <to>
                    <xdr:col>3</xdr:col>
                    <xdr:colOff>241300</xdr:colOff>
                    <xdr:row>11</xdr:row>
                    <xdr:rowOff>228600</xdr:rowOff>
                  </to>
                </anchor>
              </controlPr>
            </control>
          </mc:Choice>
        </mc:AlternateContent>
        <mc:AlternateContent xmlns:mc="http://schemas.openxmlformats.org/markup-compatibility/2006">
          <mc:Choice Requires="x14">
            <control shapeId="3078" r:id="rId5" name="Check Box 6">
              <controlPr locked="0" defaultSize="0" autoFill="0" autoLine="0" autoPict="0">
                <anchor moveWithCells="1">
                  <from>
                    <xdr:col>1</xdr:col>
                    <xdr:colOff>38100</xdr:colOff>
                    <xdr:row>12</xdr:row>
                    <xdr:rowOff>12700</xdr:rowOff>
                  </from>
                  <to>
                    <xdr:col>3</xdr:col>
                    <xdr:colOff>241300</xdr:colOff>
                    <xdr:row>12</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AF63F52F-A69F-4EC6-8655-7AF0D30C8204}">
          <x14:formula1>
            <xm:f>'Data 1'!$A$62:$A$129</xm:f>
          </x14:formula1>
          <xm:sqref>I6</xm:sqref>
        </x14:dataValidation>
        <x14:dataValidation type="list" allowBlank="1" showInputMessage="1" showErrorMessage="1" xr:uid="{6805A53B-5038-4028-A600-9DAE891B2E69}">
          <x14:formula1>
            <xm:f>'Data 1'!$A$136:$A$138</xm:f>
          </x14:formula1>
          <xm:sqref>B23:E23</xm:sqref>
        </x14:dataValidation>
        <x14:dataValidation type="list" allowBlank="1" showInputMessage="1" showErrorMessage="1" xr:uid="{BA3655F9-041B-4836-8531-7056388831DC}">
          <x14:formula1>
            <xm:f>'Data 1'!$A$141:$A$143</xm:f>
          </x14:formula1>
          <xm:sqref>B26:E26</xm:sqref>
        </x14:dataValidation>
        <x14:dataValidation type="list" allowBlank="1" showInputMessage="1" showErrorMessage="1" xr:uid="{8E2BA852-0523-4D95-AB17-C7470FBB84C8}">
          <x14:formula1>
            <xm:f>'Data 1'!$A$146:$A$149</xm:f>
          </x14:formula1>
          <xm:sqref>B41:E41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4508-84C3-4875-B641-E4EF3322C394}">
  <sheetPr codeName="Sheet3">
    <pageSetUpPr fitToPage="1"/>
  </sheetPr>
  <dimension ref="A1:J39"/>
  <sheetViews>
    <sheetView showGridLines="0" zoomScaleNormal="100" zoomScaleSheetLayoutView="100" workbookViewId="0">
      <selection activeCell="H22" sqref="H22"/>
    </sheetView>
  </sheetViews>
  <sheetFormatPr defaultColWidth="9.1796875" defaultRowHeight="14.5" x14ac:dyDescent="0.35"/>
  <cols>
    <col min="1" max="1" width="4.26953125" style="22" customWidth="1"/>
    <col min="2" max="2" width="4.26953125" style="13" customWidth="1"/>
    <col min="3" max="4" width="4.26953125" style="48" customWidth="1"/>
    <col min="5" max="5" width="21" style="48" customWidth="1"/>
    <col min="6" max="6" width="45.1796875" style="48" customWidth="1"/>
    <col min="7" max="7" width="5.1796875" style="48" customWidth="1"/>
    <col min="8" max="8" width="23" style="48" customWidth="1"/>
    <col min="9" max="10" width="9.1796875" style="48" customWidth="1"/>
    <col min="11" max="16384" width="9.1796875" style="48"/>
  </cols>
  <sheetData>
    <row r="1" spans="1:9" ht="35.9" customHeight="1" thickBot="1" x14ac:dyDescent="0.4">
      <c r="A1" s="140" t="s">
        <v>73</v>
      </c>
      <c r="B1" s="141"/>
      <c r="C1" s="141"/>
      <c r="D1" s="141"/>
      <c r="E1" s="141"/>
      <c r="F1" s="141"/>
      <c r="G1" s="141"/>
      <c r="H1" s="142"/>
    </row>
    <row r="2" spans="1:9" ht="14.5" customHeight="1" x14ac:dyDescent="0.35">
      <c r="A2" s="90"/>
      <c r="B2" s="90"/>
      <c r="C2" s="90"/>
      <c r="D2" s="90"/>
      <c r="E2" s="90"/>
      <c r="F2" s="90"/>
      <c r="G2" s="90"/>
      <c r="H2" s="90"/>
    </row>
    <row r="3" spans="1:9" ht="30" customHeight="1" x14ac:dyDescent="0.35">
      <c r="A3" s="131" t="s">
        <v>31</v>
      </c>
      <c r="B3" s="131"/>
      <c r="C3" s="131"/>
      <c r="D3" s="131"/>
      <c r="E3" s="131"/>
      <c r="F3" s="131"/>
      <c r="G3" s="131"/>
      <c r="H3" s="131"/>
    </row>
    <row r="4" spans="1:9" ht="6.25" customHeight="1" x14ac:dyDescent="0.35">
      <c r="A4" s="65"/>
      <c r="B4" s="65"/>
      <c r="C4" s="65"/>
      <c r="D4" s="65"/>
      <c r="E4" s="65"/>
      <c r="F4" s="65"/>
      <c r="G4" s="65"/>
      <c r="H4" s="65"/>
    </row>
    <row r="5" spans="1:9" s="50" customFormat="1" ht="17.5" customHeight="1" x14ac:dyDescent="0.35">
      <c r="A5" s="92" t="s">
        <v>4</v>
      </c>
      <c r="B5" s="104" t="s">
        <v>52</v>
      </c>
      <c r="C5" s="68"/>
      <c r="D5" s="68"/>
      <c r="E5" s="68"/>
      <c r="F5" s="68"/>
      <c r="G5" s="49"/>
      <c r="H5" s="123">
        <f>IF(AND(DevType="Community Residential Home",number_of_Residents&lt;=3),305000,IF(AND(DevType="Community Residential Home",number_of_Residents=4),390000,IF(AND(DevType="Community Residential Home",number_of_Residents=5),485000,IF(AND(DevType="Community Residential Home",number_of_Residents=6),585000,IF(AND(DevType="Supported Living Units",OR(Shared_Housing="Yes",Shared_Housing="Combination"),number_of_Residents&lt;=3),305000,IF(AND(DevType="Supported Living Units",OR(Shared_Housing="Yes",Shared_Housing="Combination"),number_of_Residents=4),455000,IF(AND(DevType="Supported Living Units",OR(Shared_Housing="Yes",Shared_Housing="Combination"),number_of_Residents=5),595000,IF(AND(DevType="Supported Living Units",OR(Shared_Housing="Yes",Shared_Housing="Combination"),number_of_Residents&lt;=8),745000,IF(AND(DevType="Supported Living Units",OR(Shared_Housing="Yes",Shared_Housing="Combination"),number_of_Residents&lt;=10),895000,IF(AND(DevType="Supported Living Units",Shared_Housing="No",Total_Units=1),305000,IF(AND(DevType="Supported Living Units",Shared_Housing="No",Total_Units=2),455000,IF(AND(DevType="Supported Living Units",Shared_Housing="No",Total_Units=3),595000,IF(AND(DevType="Supported Living Units",Shared_Housing="No",Total_Units=4),745000,IF(AND(DevType="Supported Living Units",Shared_Housing="No",Total_Units=5),895000,IF(AND(DevType="Supported Living Units",Shared_Housing="No",Total_Units=6),1000000,0)))))))))))))))</f>
        <v>0</v>
      </c>
      <c r="I5" s="59"/>
    </row>
    <row r="6" spans="1:9" ht="14.5" customHeight="1" x14ac:dyDescent="0.35">
      <c r="A6" s="92"/>
      <c r="C6" s="51" t="s">
        <v>30</v>
      </c>
    </row>
    <row r="7" spans="1:9" s="50" customFormat="1" ht="17.5" customHeight="1" x14ac:dyDescent="0.35">
      <c r="A7" s="92" t="s">
        <v>48</v>
      </c>
      <c r="B7" s="104" t="s">
        <v>54</v>
      </c>
      <c r="C7" s="52"/>
      <c r="D7" s="52"/>
      <c r="E7" s="52"/>
      <c r="F7" s="52"/>
      <c r="G7" s="102" t="s">
        <v>308</v>
      </c>
      <c r="H7" s="110">
        <f>IF(Grant_Base_Loan_Amount&gt;0,19200,0)</f>
        <v>0</v>
      </c>
    </row>
    <row r="8" spans="1:9" ht="14.5" customHeight="1" x14ac:dyDescent="0.35">
      <c r="A8" s="92"/>
      <c r="C8" s="51" t="s">
        <v>30</v>
      </c>
      <c r="G8" s="103"/>
      <c r="I8" s="61"/>
    </row>
    <row r="9" spans="1:9" ht="17.5" customHeight="1" x14ac:dyDescent="0.35">
      <c r="A9" s="92" t="s">
        <v>49</v>
      </c>
      <c r="B9" s="104" t="s">
        <v>289</v>
      </c>
      <c r="C9" s="43"/>
      <c r="D9" s="43"/>
      <c r="E9" s="43"/>
      <c r="F9" s="43"/>
      <c r="G9" s="102" t="s">
        <v>308</v>
      </c>
      <c r="H9" s="110">
        <f>IF(AND(Grant_Base_Loan_Amount&gt;0,demolition_involved="Yes",OR(CheckBox_Occupied="Yes",CheckBox_Occ_and_Demolition="Yes")),15000,0)</f>
        <v>0</v>
      </c>
    </row>
    <row r="10" spans="1:9" ht="14.5" customHeight="1" x14ac:dyDescent="0.35">
      <c r="A10" s="92"/>
      <c r="C10" s="51" t="s">
        <v>30</v>
      </c>
      <c r="G10" s="103"/>
    </row>
    <row r="11" spans="1:9" ht="17.5" customHeight="1" x14ac:dyDescent="0.35">
      <c r="A11" s="92" t="s">
        <v>50</v>
      </c>
      <c r="B11" s="104" t="s">
        <v>290</v>
      </c>
      <c r="C11" s="52"/>
      <c r="D11" s="52"/>
      <c r="E11" s="52"/>
      <c r="F11" s="52"/>
      <c r="G11" s="102" t="s">
        <v>308</v>
      </c>
      <c r="H11" s="111">
        <f>IF(AND(Grant_Base_Loan_Amount&gt;0,South_Florida_location="Yes",DevType="Community Residential Home",number_of_Residents=6),100000,IF(AND(Grant_Base_Loan_Amount&gt;0,South_Florida_location="Yes",DevType="Supported Living Units"),MIN(Total_Units*20000,100000),0))</f>
        <v>0</v>
      </c>
    </row>
    <row r="12" spans="1:9" ht="14.5" customHeight="1" x14ac:dyDescent="0.35">
      <c r="A12" s="92"/>
      <c r="C12" s="51" t="s">
        <v>30</v>
      </c>
      <c r="G12" s="103"/>
    </row>
    <row r="13" spans="1:9" ht="17.5" customHeight="1" x14ac:dyDescent="0.35">
      <c r="A13" s="92" t="s">
        <v>51</v>
      </c>
      <c r="B13" s="104" t="s">
        <v>55</v>
      </c>
      <c r="C13" s="43"/>
      <c r="D13" s="43"/>
      <c r="E13" s="43"/>
      <c r="F13" s="43"/>
      <c r="G13" s="102" t="s">
        <v>308</v>
      </c>
      <c r="H13" s="112">
        <f>IF(Grant_Base_Loan_Amount&gt;0,20000,0)</f>
        <v>0</v>
      </c>
    </row>
    <row r="14" spans="1:9" ht="14.5" customHeight="1" x14ac:dyDescent="0.35">
      <c r="A14" s="92"/>
      <c r="B14" s="70"/>
      <c r="C14" s="51" t="s">
        <v>310</v>
      </c>
      <c r="D14" s="70"/>
      <c r="E14" s="70"/>
      <c r="F14" s="70"/>
      <c r="G14" s="70"/>
      <c r="H14" s="99"/>
    </row>
    <row r="15" spans="1:9" ht="30" customHeight="1" x14ac:dyDescent="0.35">
      <c r="A15" s="92" t="s">
        <v>56</v>
      </c>
      <c r="B15" s="162" t="s">
        <v>57</v>
      </c>
      <c r="C15" s="162"/>
      <c r="D15" s="162"/>
      <c r="E15" s="162"/>
      <c r="F15" s="162"/>
      <c r="G15" s="102" t="s">
        <v>309</v>
      </c>
      <c r="H15" s="113">
        <f>IF(H5="need additional information",0,H5+H7+H9+H11+H13)</f>
        <v>0</v>
      </c>
    </row>
    <row r="16" spans="1:9" s="47" customFormat="1" ht="14.5" customHeight="1" thickBot="1" x14ac:dyDescent="0.4">
      <c r="A16" s="44"/>
      <c r="B16" s="45"/>
      <c r="C16" s="46"/>
      <c r="D16" s="46"/>
      <c r="E16" s="46"/>
      <c r="F16" s="46"/>
      <c r="G16" s="46"/>
      <c r="H16" s="37"/>
    </row>
    <row r="17" spans="1:8" ht="35.9" customHeight="1" thickBot="1" x14ac:dyDescent="0.4">
      <c r="A17" s="140" t="s">
        <v>74</v>
      </c>
      <c r="B17" s="141"/>
      <c r="C17" s="141"/>
      <c r="D17" s="141"/>
      <c r="E17" s="141"/>
      <c r="F17" s="141"/>
      <c r="G17" s="141"/>
      <c r="H17" s="142"/>
    </row>
    <row r="18" spans="1:8" ht="14.5" customHeight="1" x14ac:dyDescent="0.35">
      <c r="A18" s="90"/>
      <c r="B18" s="90"/>
      <c r="C18" s="90"/>
      <c r="D18" s="90"/>
      <c r="E18" s="90"/>
      <c r="F18" s="90"/>
      <c r="G18" s="90"/>
      <c r="H18" s="90"/>
    </row>
    <row r="19" spans="1:8" ht="14.5" customHeight="1" x14ac:dyDescent="0.35">
      <c r="A19" s="92" t="s">
        <v>4</v>
      </c>
      <c r="B19" s="130" t="s">
        <v>153</v>
      </c>
      <c r="C19" s="130"/>
      <c r="D19" s="130"/>
      <c r="E19" s="130"/>
      <c r="F19" s="130"/>
      <c r="G19" s="130"/>
      <c r="H19" s="130"/>
    </row>
    <row r="20" spans="1:8" ht="50.15" customHeight="1" x14ac:dyDescent="0.35">
      <c r="B20" s="124" t="s">
        <v>154</v>
      </c>
      <c r="C20" s="124"/>
      <c r="D20" s="124"/>
      <c r="E20" s="124"/>
      <c r="F20" s="124"/>
      <c r="G20" s="124"/>
      <c r="H20" s="124"/>
    </row>
    <row r="21" spans="1:8" ht="6.25" customHeight="1" x14ac:dyDescent="0.35">
      <c r="B21" s="100"/>
      <c r="C21" s="100"/>
      <c r="D21" s="100"/>
      <c r="E21" s="100"/>
      <c r="F21" s="100"/>
      <c r="G21" s="100"/>
      <c r="H21" s="100"/>
    </row>
    <row r="22" spans="1:8" ht="30" customHeight="1" x14ac:dyDescent="0.35">
      <c r="B22" s="105" t="s">
        <v>9</v>
      </c>
      <c r="C22" s="131" t="s">
        <v>53</v>
      </c>
      <c r="D22" s="131"/>
      <c r="E22" s="131"/>
      <c r="F22" s="131"/>
      <c r="G22" s="100"/>
      <c r="H22" s="58"/>
    </row>
    <row r="23" spans="1:8" s="47" customFormat="1" ht="14.5" customHeight="1" x14ac:dyDescent="0.35">
      <c r="A23" s="44"/>
      <c r="B23" s="106"/>
      <c r="C23" s="46"/>
      <c r="D23" s="51" t="s">
        <v>30</v>
      </c>
      <c r="E23" s="46"/>
      <c r="F23" s="46"/>
      <c r="G23" s="46"/>
      <c r="H23" s="37"/>
    </row>
    <row r="24" spans="1:8" ht="30" customHeight="1" x14ac:dyDescent="0.35">
      <c r="B24" s="105" t="s">
        <v>58</v>
      </c>
      <c r="C24" s="131" t="s">
        <v>59</v>
      </c>
      <c r="D24" s="131"/>
      <c r="E24" s="131"/>
      <c r="F24" s="131"/>
      <c r="G24" s="101" t="s">
        <v>308</v>
      </c>
      <c r="H24" s="58"/>
    </row>
    <row r="25" spans="1:8" s="47" customFormat="1" ht="14.5" customHeight="1" x14ac:dyDescent="0.35">
      <c r="A25" s="44"/>
      <c r="B25" s="106"/>
      <c r="C25" s="46"/>
      <c r="D25" s="51" t="s">
        <v>30</v>
      </c>
      <c r="E25" s="46"/>
      <c r="F25" s="46"/>
      <c r="G25" s="107"/>
      <c r="H25" s="37"/>
    </row>
    <row r="26" spans="1:8" ht="30" customHeight="1" x14ac:dyDescent="0.35">
      <c r="B26" s="105" t="s">
        <v>60</v>
      </c>
      <c r="C26" s="131" t="s">
        <v>61</v>
      </c>
      <c r="D26" s="131"/>
      <c r="E26" s="131"/>
      <c r="F26" s="131"/>
      <c r="G26" s="101" t="s">
        <v>308</v>
      </c>
      <c r="H26" s="58"/>
    </row>
    <row r="27" spans="1:8" s="47" customFormat="1" ht="14.5" customHeight="1" x14ac:dyDescent="0.35">
      <c r="A27" s="44"/>
      <c r="B27" s="106"/>
      <c r="C27" s="46"/>
      <c r="D27" s="51" t="s">
        <v>310</v>
      </c>
      <c r="E27" s="46"/>
      <c r="F27" s="46"/>
      <c r="G27" s="107"/>
      <c r="H27" s="37"/>
    </row>
    <row r="28" spans="1:8" ht="30" customHeight="1" x14ac:dyDescent="0.35">
      <c r="B28" s="105" t="s">
        <v>62</v>
      </c>
      <c r="C28" s="131" t="s">
        <v>63</v>
      </c>
      <c r="D28" s="131"/>
      <c r="E28" s="131"/>
      <c r="F28" s="131"/>
      <c r="G28" s="101" t="s">
        <v>309</v>
      </c>
      <c r="H28" s="108">
        <f>N(H22)+N(H24)+N(H26)</f>
        <v>0</v>
      </c>
    </row>
    <row r="29" spans="1:8" ht="20.149999999999999" customHeight="1" x14ac:dyDescent="0.35"/>
    <row r="30" spans="1:8" ht="65.150000000000006" customHeight="1" x14ac:dyDescent="0.35">
      <c r="B30" s="131" t="s">
        <v>29</v>
      </c>
      <c r="C30" s="131"/>
      <c r="D30" s="131"/>
      <c r="E30" s="131"/>
      <c r="F30" s="131"/>
      <c r="G30" s="131"/>
      <c r="H30" s="131"/>
    </row>
    <row r="31" spans="1:8" ht="95.15" customHeight="1" x14ac:dyDescent="0.35">
      <c r="B31" s="131" t="s">
        <v>28</v>
      </c>
      <c r="C31" s="131"/>
      <c r="D31" s="131"/>
      <c r="E31" s="131"/>
      <c r="F31" s="131"/>
      <c r="G31" s="131"/>
      <c r="H31" s="131"/>
    </row>
    <row r="32" spans="1:8" ht="20.149999999999999" customHeight="1" x14ac:dyDescent="0.35">
      <c r="A32" s="92" t="s">
        <v>48</v>
      </c>
      <c r="B32" s="130" t="s">
        <v>155</v>
      </c>
      <c r="C32" s="130"/>
      <c r="D32" s="130"/>
      <c r="E32" s="130"/>
      <c r="F32" s="130"/>
      <c r="G32" s="130"/>
      <c r="H32" s="130"/>
    </row>
    <row r="33" spans="2:10" ht="20.149999999999999" customHeight="1" x14ac:dyDescent="0.35">
      <c r="B33" s="131" t="s">
        <v>156</v>
      </c>
      <c r="C33" s="131"/>
      <c r="D33" s="131"/>
      <c r="E33" s="131"/>
      <c r="F33" s="131"/>
      <c r="G33" s="131"/>
      <c r="H33" s="131"/>
    </row>
    <row r="34" spans="2:10" x14ac:dyDescent="0.35">
      <c r="B34" s="131"/>
      <c r="C34" s="131"/>
      <c r="D34" s="131"/>
      <c r="E34" s="131"/>
      <c r="F34" s="131"/>
      <c r="G34" s="131"/>
      <c r="H34" s="131"/>
    </row>
    <row r="35" spans="2:10" ht="17.5" customHeight="1" x14ac:dyDescent="0.35">
      <c r="B35" s="125" t="s">
        <v>6</v>
      </c>
      <c r="C35" s="125"/>
      <c r="D35" s="125"/>
      <c r="E35" s="125"/>
      <c r="I35" s="61"/>
    </row>
    <row r="37" spans="2:10" ht="17.5" customHeight="1" x14ac:dyDescent="0.35">
      <c r="B37" s="124" t="s">
        <v>213</v>
      </c>
      <c r="C37" s="124"/>
      <c r="D37" s="124"/>
      <c r="E37" s="124"/>
      <c r="F37" s="124"/>
      <c r="G37" s="124"/>
      <c r="H37" s="109" t="str">
        <f>IF(DonationOfLand="Yes","Yes",IF(Grant_Base_Loan_Amount=0,"No",IF(QFA_Cash_Funding_total&gt;=(Grant_Base_Loan_Amount*10%),"Yes","No")))</f>
        <v>No</v>
      </c>
      <c r="J37" s="61"/>
    </row>
    <row r="38" spans="2:10" ht="30" customHeight="1" x14ac:dyDescent="0.35">
      <c r="B38" s="161" t="str">
        <f>IF(AND(Qualified_Fin_Assist_Pref_Met="No",Grant_Base_Loan_Amount&gt;0),"(To qualify for the Qualifying Financial Assistance Preference, the Applicant must either (1) indicate a minimum amount in 10.a.(4) above of "&amp;TEXT(Grant_Base_Loan_Amount*10%,"$#,##0")&amp;" or (2) select a ""Yes"" response to 10.b. above.)","")</f>
        <v/>
      </c>
      <c r="C38" s="161"/>
      <c r="D38" s="161"/>
      <c r="E38" s="161"/>
      <c r="F38" s="161"/>
      <c r="G38" s="161"/>
      <c r="H38" s="161"/>
      <c r="J38" s="61"/>
    </row>
    <row r="39" spans="2:10" ht="10.4" customHeight="1" x14ac:dyDescent="0.35"/>
  </sheetData>
  <sheetProtection algorithmName="SHA-512" hashValue="6A7ROxzNgsjMLjoHgtAjb8pm9nSCxBfL+hgUBlgRdrwD3rQWLb/NVNL7yOdagW+6hEjJiqNNhZy7xixcUZZQ1w==" saltValue="RTrDnWu1daBcYxSUD1OD1Q==" spinCount="100000" sheet="1" objects="1" scenarios="1" formatRows="0" selectLockedCells="1"/>
  <mergeCells count="17">
    <mergeCell ref="A1:H1"/>
    <mergeCell ref="A3:H3"/>
    <mergeCell ref="A17:H17"/>
    <mergeCell ref="B15:F15"/>
    <mergeCell ref="B19:H19"/>
    <mergeCell ref="B20:H20"/>
    <mergeCell ref="B35:E35"/>
    <mergeCell ref="B33:H34"/>
    <mergeCell ref="B32:H32"/>
    <mergeCell ref="B38:H38"/>
    <mergeCell ref="B37:G37"/>
    <mergeCell ref="C28:F28"/>
    <mergeCell ref="C22:F22"/>
    <mergeCell ref="C24:F24"/>
    <mergeCell ref="C26:F26"/>
    <mergeCell ref="B30:H30"/>
    <mergeCell ref="B31:H31"/>
  </mergeCells>
  <conditionalFormatting sqref="H22:H23">
    <cfRule type="cellIs" dxfId="71" priority="11" operator="notEqual">
      <formula>""</formula>
    </cfRule>
  </conditionalFormatting>
  <conditionalFormatting sqref="H24">
    <cfRule type="cellIs" dxfId="70" priority="10" operator="notEqual">
      <formula>""</formula>
    </cfRule>
  </conditionalFormatting>
  <conditionalFormatting sqref="H26">
    <cfRule type="cellIs" dxfId="69" priority="9" operator="notEqual">
      <formula>""</formula>
    </cfRule>
  </conditionalFormatting>
  <conditionalFormatting sqref="B35:E35">
    <cfRule type="expression" dxfId="68" priority="7">
      <formula>$B$35&lt;&gt;"&lt;select one&gt;"</formula>
    </cfRule>
  </conditionalFormatting>
  <conditionalFormatting sqref="H25">
    <cfRule type="cellIs" dxfId="67" priority="6" operator="notEqual">
      <formula>""</formula>
    </cfRule>
  </conditionalFormatting>
  <conditionalFormatting sqref="H27">
    <cfRule type="cellIs" dxfId="66" priority="5" operator="notEqual">
      <formula>""</formula>
    </cfRule>
  </conditionalFormatting>
  <conditionalFormatting sqref="H16">
    <cfRule type="cellIs" dxfId="65" priority="4" operator="notEqual">
      <formula>""</formula>
    </cfRule>
  </conditionalFormatting>
  <conditionalFormatting sqref="G5">
    <cfRule type="cellIs" dxfId="64" priority="60" stopIfTrue="1" operator="greaterThan">
      <formula>$H$127</formula>
    </cfRule>
    <cfRule type="expression" dxfId="63" priority="61">
      <formula>AND(N(G5)&gt;0,N(G5)&lt;=$H1)</formula>
    </cfRule>
  </conditionalFormatting>
  <conditionalFormatting sqref="H37">
    <cfRule type="cellIs" dxfId="62" priority="2" operator="equal">
      <formula>"No"</formula>
    </cfRule>
  </conditionalFormatting>
  <dataValidations count="1">
    <dataValidation type="whole" allowBlank="1" showErrorMessage="1" error="Input is restricted to a whole number." prompt="Any Request Limit entered that exceeds the Maximum Eligible Request Limit will be automatically reduced in the Development Cost Pro Forma tab as well as the Corporation's funding amount per set-aside unit calculations below in the Leveraging section." sqref="G5" xr:uid="{A784E576-EF4F-44F3-AF9F-E7689011B293}">
      <formula1>DS_Request_Minimum</formula1>
      <formula2>DS_Request_Maximum</formula2>
    </dataValidation>
  </dataValidations>
  <pageMargins left="0.7" right="0.7" top="0.75" bottom="0.75" header="0.3" footer="0.3"/>
  <pageSetup scale="81" fitToHeight="0" orientation="portrait" verticalDpi="0" r:id="rId1"/>
  <headerFooter>
    <oddHeader>&amp;C&amp;"-,Bold"&amp;14&amp;K7030A0Exhibit A to RFA 2023-105 Financing to Build Smaller Permanent Supportive Housing Properties for Persons with Developmental Disabilities</oddHeader>
    <oddFooter>&amp;LRFA 2023-105&amp;R'&amp;A' worksheet tab: Page &amp;P of &amp;N</oddFooter>
  </headerFooter>
  <rowBreaks count="1" manualBreakCount="1">
    <brk id="3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A476585-04B8-499E-B5AD-2C1FB71FA074}">
          <x14:formula1>
            <xm:f>'Data 1'!$A$156:$A$158</xm:f>
          </x14:formula1>
          <xm:sqref>B35:E35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740B-F56F-4DDF-BCAD-5B4824360F79}">
  <sheetPr codeName="Sheet4">
    <pageSetUpPr fitToPage="1"/>
  </sheetPr>
  <dimension ref="A1:K19"/>
  <sheetViews>
    <sheetView showGridLines="0" zoomScaleNormal="100" workbookViewId="0">
      <selection activeCell="A8" sqref="A8:J9"/>
    </sheetView>
  </sheetViews>
  <sheetFormatPr defaultColWidth="8.54296875" defaultRowHeight="14.5" x14ac:dyDescent="0.35"/>
  <cols>
    <col min="1" max="1" width="3" style="48" customWidth="1"/>
    <col min="2" max="3" width="3.54296875" style="48" customWidth="1"/>
    <col min="4" max="4" width="4.453125" style="48" customWidth="1"/>
    <col min="5" max="8" width="16.453125" style="48" customWidth="1"/>
    <col min="9" max="9" width="15.7265625" style="48" customWidth="1"/>
    <col min="10" max="10" width="15.453125" style="48" customWidth="1"/>
    <col min="11" max="11" width="8.7265625" style="48" customWidth="1"/>
    <col min="12" max="16384" width="8.54296875" style="48"/>
  </cols>
  <sheetData>
    <row r="1" spans="1:11" ht="35.9" customHeight="1" thickBot="1" x14ac:dyDescent="0.4">
      <c r="A1" s="140" t="s">
        <v>41</v>
      </c>
      <c r="B1" s="141"/>
      <c r="C1" s="141"/>
      <c r="D1" s="141"/>
      <c r="E1" s="141"/>
      <c r="F1" s="141"/>
      <c r="G1" s="141"/>
      <c r="H1" s="141"/>
      <c r="I1" s="141"/>
      <c r="J1" s="142"/>
    </row>
    <row r="2" spans="1:11" ht="14.5" customHeight="1" x14ac:dyDescent="0.35"/>
    <row r="3" spans="1:11" ht="43.5" customHeight="1" x14ac:dyDescent="0.35">
      <c r="A3" s="131" t="s">
        <v>40</v>
      </c>
      <c r="B3" s="131"/>
      <c r="C3" s="131"/>
      <c r="D3" s="131"/>
      <c r="E3" s="131"/>
      <c r="F3" s="131"/>
      <c r="G3" s="131"/>
      <c r="H3" s="131"/>
      <c r="I3" s="131"/>
      <c r="J3" s="131"/>
    </row>
    <row r="4" spans="1:11" ht="17.5" customHeight="1" x14ac:dyDescent="0.35">
      <c r="A4" s="53" t="s">
        <v>37</v>
      </c>
      <c r="B4" s="13" t="s">
        <v>39</v>
      </c>
      <c r="C4" s="14"/>
      <c r="D4" s="14"/>
      <c r="E4" s="14"/>
      <c r="F4" s="14"/>
      <c r="G4" s="14"/>
      <c r="H4" s="14"/>
      <c r="I4" s="14"/>
      <c r="J4" s="14"/>
    </row>
    <row r="5" spans="1:11" ht="17.5" customHeight="1" x14ac:dyDescent="0.35">
      <c r="A5" s="53" t="s">
        <v>37</v>
      </c>
      <c r="B5" s="13" t="s">
        <v>38</v>
      </c>
      <c r="C5" s="14"/>
      <c r="D5" s="14"/>
      <c r="E5" s="14"/>
      <c r="F5" s="14"/>
      <c r="G5" s="14"/>
      <c r="H5" s="14"/>
      <c r="I5" s="14"/>
      <c r="J5" s="14"/>
    </row>
    <row r="6" spans="1:11" ht="29.15" customHeight="1" x14ac:dyDescent="0.35">
      <c r="A6" s="53" t="s">
        <v>37</v>
      </c>
      <c r="B6" s="131" t="s">
        <v>36</v>
      </c>
      <c r="C6" s="131"/>
      <c r="D6" s="131"/>
      <c r="E6" s="131"/>
      <c r="F6" s="131"/>
      <c r="G6" s="131"/>
      <c r="H6" s="131"/>
      <c r="I6" s="131"/>
      <c r="J6" s="131"/>
    </row>
    <row r="7" spans="1:11" ht="10.4" customHeight="1" x14ac:dyDescent="0.35">
      <c r="A7" s="14"/>
      <c r="B7" s="14"/>
      <c r="C7" s="14"/>
      <c r="D7" s="14"/>
      <c r="E7" s="14"/>
      <c r="F7" s="14"/>
      <c r="G7" s="14"/>
      <c r="H7" s="14"/>
      <c r="I7" s="14"/>
      <c r="J7" s="14"/>
      <c r="K7" s="61"/>
    </row>
    <row r="8" spans="1:11" x14ac:dyDescent="0.35">
      <c r="A8" s="164"/>
      <c r="B8" s="164"/>
      <c r="C8" s="164"/>
      <c r="D8" s="164"/>
      <c r="E8" s="164"/>
      <c r="F8" s="164"/>
      <c r="G8" s="164"/>
      <c r="H8" s="164"/>
      <c r="I8" s="164"/>
      <c r="J8" s="164"/>
    </row>
    <row r="9" spans="1:11" x14ac:dyDescent="0.35">
      <c r="A9" s="165"/>
      <c r="B9" s="165"/>
      <c r="C9" s="165"/>
      <c r="D9" s="165"/>
      <c r="E9" s="165"/>
      <c r="F9" s="165"/>
      <c r="G9" s="165"/>
      <c r="H9" s="165"/>
      <c r="I9" s="165"/>
      <c r="J9" s="165"/>
    </row>
    <row r="10" spans="1:11" ht="15" thickBot="1" x14ac:dyDescent="0.4">
      <c r="A10" s="54"/>
      <c r="B10" s="54"/>
      <c r="C10" s="54"/>
      <c r="D10" s="54"/>
      <c r="E10" s="54"/>
    </row>
    <row r="11" spans="1:11" ht="35.9" customHeight="1" thickBot="1" x14ac:dyDescent="0.4">
      <c r="A11" s="140" t="s">
        <v>35</v>
      </c>
      <c r="B11" s="141"/>
      <c r="C11" s="141"/>
      <c r="D11" s="141"/>
      <c r="E11" s="141"/>
      <c r="F11" s="141"/>
      <c r="G11" s="141"/>
      <c r="H11" s="141"/>
      <c r="I11" s="141"/>
      <c r="J11" s="142"/>
    </row>
    <row r="12" spans="1:11" ht="14.5" customHeight="1" x14ac:dyDescent="0.35">
      <c r="A12" s="15"/>
      <c r="B12" s="15"/>
      <c r="C12" s="15"/>
      <c r="D12" s="15"/>
      <c r="E12" s="15"/>
      <c r="F12" s="15"/>
      <c r="G12" s="15"/>
      <c r="H12" s="15"/>
      <c r="I12" s="15"/>
      <c r="J12" s="15"/>
    </row>
    <row r="13" spans="1:11" ht="14.5" customHeight="1" x14ac:dyDescent="0.35">
      <c r="A13" s="22" t="s">
        <v>34</v>
      </c>
      <c r="B13" s="15"/>
      <c r="C13" s="15"/>
      <c r="D13" s="15"/>
      <c r="E13" s="15"/>
      <c r="F13" s="15"/>
      <c r="G13" s="15"/>
      <c r="H13" s="15"/>
      <c r="I13" s="15"/>
      <c r="J13" s="15"/>
    </row>
    <row r="14" spans="1:11" ht="10.4" customHeight="1" thickBot="1" x14ac:dyDescent="0.4"/>
    <row r="15" spans="1:11" ht="35.9" customHeight="1" thickBot="1" x14ac:dyDescent="0.4">
      <c r="A15" s="140" t="s">
        <v>33</v>
      </c>
      <c r="B15" s="141"/>
      <c r="C15" s="141"/>
      <c r="D15" s="141"/>
      <c r="E15" s="141"/>
      <c r="F15" s="141"/>
      <c r="G15" s="141"/>
      <c r="H15" s="141"/>
      <c r="I15" s="141"/>
      <c r="J15" s="142"/>
    </row>
    <row r="16" spans="1:11" ht="14.5" customHeight="1" x14ac:dyDescent="0.35"/>
    <row r="17" spans="1:10" ht="45" customHeight="1" x14ac:dyDescent="0.35">
      <c r="A17" s="131" t="s">
        <v>32</v>
      </c>
      <c r="B17" s="131"/>
      <c r="C17" s="131"/>
      <c r="D17" s="131"/>
      <c r="E17" s="131"/>
      <c r="F17" s="131"/>
      <c r="G17" s="131"/>
      <c r="H17" s="131"/>
      <c r="I17" s="131"/>
      <c r="J17" s="131"/>
    </row>
    <row r="18" spans="1:10" ht="250" customHeight="1" x14ac:dyDescent="0.35">
      <c r="A18" s="143"/>
      <c r="B18" s="143"/>
      <c r="C18" s="143"/>
      <c r="D18" s="143"/>
      <c r="E18" s="143"/>
      <c r="F18" s="143"/>
      <c r="G18" s="143"/>
      <c r="H18" s="143"/>
      <c r="I18" s="143"/>
      <c r="J18" s="143"/>
    </row>
    <row r="19" spans="1:10" ht="409" customHeight="1" x14ac:dyDescent="0.35">
      <c r="A19" s="163"/>
      <c r="B19" s="163"/>
      <c r="C19" s="163"/>
      <c r="D19" s="163"/>
      <c r="E19" s="163"/>
      <c r="F19" s="163"/>
      <c r="G19" s="163"/>
      <c r="H19" s="163"/>
      <c r="I19" s="163"/>
      <c r="J19" s="163"/>
    </row>
  </sheetData>
  <sheetProtection algorithmName="SHA-512" hashValue="dyRpUrG0zWhN7UUWH+uksXjjIeZoHR8fXkN4YbYCi/NDQscMQdgHs+EMEn6OD05xhYy7KFkKARcK+HkSu2TXGg==" saltValue="kCSmVoD16ya6Nxlzh0USgQ==" spinCount="100000" sheet="1" objects="1" scenarios="1" formatRows="0" selectLockedCells="1"/>
  <mergeCells count="9">
    <mergeCell ref="A17:J17"/>
    <mergeCell ref="A18:J18"/>
    <mergeCell ref="A19:J19"/>
    <mergeCell ref="A1:J1"/>
    <mergeCell ref="A3:J3"/>
    <mergeCell ref="B6:J6"/>
    <mergeCell ref="A8:J9"/>
    <mergeCell ref="A11:J11"/>
    <mergeCell ref="A15:J15"/>
  </mergeCells>
  <conditionalFormatting sqref="A8:J9 A18:J18">
    <cfRule type="cellIs" dxfId="61" priority="1" operator="notEqual">
      <formula>""</formula>
    </cfRule>
  </conditionalFormatting>
  <conditionalFormatting sqref="A19:J19">
    <cfRule type="expression" dxfId="60" priority="2">
      <formula>$A$18&lt;&gt;""</formula>
    </cfRule>
  </conditionalFormatting>
  <pageMargins left="0.7" right="0.7" top="0.75" bottom="0.75" header="0.3" footer="0.3"/>
  <pageSetup scale="81" fitToHeight="0" orientation="portrait" cellComments="atEnd" r:id="rId1"/>
  <headerFooter>
    <oddHeader>&amp;C&amp;"-,Bold"&amp;14&amp;K7030A0Exhibit A to RFA 2023-105 Financing to Build Smaller Permanent Supportive Housing Properties for Persons with Developmental Disabilities</oddHeader>
    <oddFooter>&amp;LRFA 2023-105&amp;R&amp;K000000'&amp;A' worksheet tab: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7DEC8-7ACA-4A2F-B67C-1ED5119CD22D}">
  <sheetPr codeName="Sheet5">
    <pageSetUpPr fitToPage="1"/>
  </sheetPr>
  <dimension ref="A1:K12"/>
  <sheetViews>
    <sheetView showGridLines="0" zoomScaleNormal="100" zoomScaleSheetLayoutView="100" workbookViewId="0">
      <pane ySplit="2" topLeftCell="A3" activePane="bottomLeft" state="frozen"/>
      <selection activeCell="B15" sqref="B15"/>
      <selection pane="bottomLeft" activeCell="A2" sqref="A2"/>
    </sheetView>
  </sheetViews>
  <sheetFormatPr defaultColWidth="8.7265625" defaultRowHeight="14.5" x14ac:dyDescent="0.35"/>
  <cols>
    <col min="1" max="1" width="3" customWidth="1"/>
    <col min="2" max="3" width="3.7265625" customWidth="1"/>
    <col min="4" max="6" width="4.453125" customWidth="1"/>
    <col min="7" max="10" width="17.7265625" customWidth="1"/>
    <col min="11" max="11" width="16.81640625" customWidth="1"/>
  </cols>
  <sheetData>
    <row r="1" spans="1:11" ht="35.65" customHeight="1" thickBot="1" x14ac:dyDescent="0.4">
      <c r="A1" s="166" t="s">
        <v>43</v>
      </c>
      <c r="B1" s="167"/>
      <c r="C1" s="167"/>
      <c r="D1" s="167"/>
      <c r="E1" s="167"/>
      <c r="F1" s="167"/>
      <c r="G1" s="167"/>
      <c r="H1" s="167"/>
      <c r="I1" s="167"/>
      <c r="J1" s="167"/>
      <c r="K1" s="168"/>
    </row>
    <row r="3" spans="1:11" ht="14.5" customHeight="1" x14ac:dyDescent="0.35">
      <c r="A3" s="169" t="s">
        <v>42</v>
      </c>
      <c r="B3" s="169"/>
      <c r="C3" s="169"/>
      <c r="D3" s="169"/>
      <c r="E3" s="169"/>
      <c r="F3" s="169"/>
      <c r="G3" s="169"/>
      <c r="H3" s="169"/>
      <c r="I3" s="169"/>
      <c r="J3" s="169"/>
      <c r="K3" s="169"/>
    </row>
    <row r="4" spans="1:11" x14ac:dyDescent="0.35">
      <c r="A4" s="169"/>
      <c r="B4" s="169"/>
      <c r="C4" s="169"/>
      <c r="D4" s="169"/>
      <c r="E4" s="169"/>
      <c r="F4" s="169"/>
      <c r="G4" s="169"/>
      <c r="H4" s="169"/>
      <c r="I4" s="169"/>
      <c r="J4" s="169"/>
      <c r="K4" s="169"/>
    </row>
    <row r="5" spans="1:11" x14ac:dyDescent="0.35">
      <c r="A5" s="169"/>
      <c r="B5" s="169"/>
      <c r="C5" s="169"/>
      <c r="D5" s="169"/>
      <c r="E5" s="169"/>
      <c r="F5" s="169"/>
      <c r="G5" s="169"/>
      <c r="H5" s="169"/>
      <c r="I5" s="169"/>
      <c r="J5" s="169"/>
      <c r="K5" s="169"/>
    </row>
    <row r="6" spans="1:11" x14ac:dyDescent="0.35">
      <c r="A6" s="169"/>
      <c r="B6" s="169"/>
      <c r="C6" s="169"/>
      <c r="D6" s="169"/>
      <c r="E6" s="169"/>
      <c r="F6" s="169"/>
      <c r="G6" s="169"/>
      <c r="H6" s="169"/>
      <c r="I6" s="169"/>
      <c r="J6" s="169"/>
      <c r="K6" s="169"/>
    </row>
    <row r="10" spans="1:11" x14ac:dyDescent="0.35">
      <c r="B10" s="5"/>
    </row>
    <row r="11" spans="1:11" x14ac:dyDescent="0.35">
      <c r="B11" s="5"/>
    </row>
    <row r="12" spans="1:11" x14ac:dyDescent="0.35">
      <c r="B12" s="5"/>
    </row>
  </sheetData>
  <sheetProtection algorithmName="SHA-512" hashValue="OxqU+CK1T3Gqzs5T67bUdVonWckrKqm5STiFo9zHrp/wcCs8UYqeRmlfhVWpvrHmgZCjSjkCba0Vh79seI0JtQ==" saltValue="AMs3NZPAKulPJixyn6WvyQ==" spinCount="100000" sheet="1" objects="1" scenarios="1" formatRows="0" selectLockedCells="1"/>
  <mergeCells count="2">
    <mergeCell ref="A1:K1"/>
    <mergeCell ref="A3:K6"/>
  </mergeCells>
  <pageMargins left="0.7" right="0.7" top="0.75" bottom="0.75" header="0.3" footer="0.3"/>
  <pageSetup scale="81" orientation="portrait" cellComments="atEnd" r:id="rId1"/>
  <headerFooter>
    <oddHeader>&amp;C&amp;"-,Bold"&amp;14&amp;K7030A0Exhibit A to RFA 2023-105 Financing to Build Smaller Permanent Supportive Housing Properties for Persons with Developmental Disabilities</oddHeader>
    <oddFooter>&amp;LRFA 2023-105&amp;R&amp;K000000'&amp;A' worksheet tab: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23977-54FF-48FE-B9E9-82077258A02C}">
  <sheetPr codeName="Sheet6">
    <pageSetUpPr fitToPage="1"/>
  </sheetPr>
  <dimension ref="A1:N32"/>
  <sheetViews>
    <sheetView showGridLines="0" zoomScaleNormal="100" workbookViewId="0">
      <pane ySplit="2" topLeftCell="A3" activePane="bottomLeft" state="frozen"/>
      <selection pane="bottomLeft" activeCell="G28" sqref="G28:K28"/>
    </sheetView>
  </sheetViews>
  <sheetFormatPr defaultColWidth="8.81640625" defaultRowHeight="14.5" x14ac:dyDescent="0.35"/>
  <cols>
    <col min="1" max="1" width="4.1796875" style="55" customWidth="1"/>
    <col min="2" max="2" width="4.1796875" style="56" customWidth="1"/>
    <col min="3" max="4" width="4.1796875" style="55" customWidth="1"/>
    <col min="5" max="10" width="13.54296875" style="55" customWidth="1"/>
    <col min="11" max="11" width="13.453125" style="55" customWidth="1"/>
    <col min="12" max="16384" width="8.81640625" style="55"/>
  </cols>
  <sheetData>
    <row r="1" spans="1:11" ht="35.9" customHeight="1" thickBot="1" x14ac:dyDescent="0.4">
      <c r="A1" s="173" t="s">
        <v>75</v>
      </c>
      <c r="B1" s="174"/>
      <c r="C1" s="174"/>
      <c r="D1" s="174"/>
      <c r="E1" s="174"/>
      <c r="F1" s="174"/>
      <c r="G1" s="174"/>
      <c r="H1" s="174"/>
      <c r="I1" s="174"/>
      <c r="J1" s="174"/>
      <c r="K1" s="175"/>
    </row>
    <row r="3" spans="1:11" ht="65.150000000000006" customHeight="1" x14ac:dyDescent="0.35">
      <c r="A3" s="56" t="s">
        <v>76</v>
      </c>
      <c r="B3" s="170" t="s">
        <v>77</v>
      </c>
      <c r="C3" s="170"/>
      <c r="D3" s="170"/>
      <c r="E3" s="170"/>
      <c r="F3" s="170"/>
      <c r="G3" s="170"/>
      <c r="H3" s="170"/>
      <c r="I3" s="170"/>
      <c r="J3" s="170"/>
      <c r="K3" s="170"/>
    </row>
    <row r="4" spans="1:11" ht="65.150000000000006" customHeight="1" x14ac:dyDescent="0.35">
      <c r="B4" s="39" t="s">
        <v>78</v>
      </c>
      <c r="C4" s="170" t="s">
        <v>79</v>
      </c>
      <c r="D4" s="170"/>
      <c r="E4" s="170"/>
      <c r="F4" s="170"/>
      <c r="G4" s="170"/>
      <c r="H4" s="170"/>
      <c r="I4" s="170"/>
      <c r="J4" s="170"/>
      <c r="K4" s="170"/>
    </row>
    <row r="5" spans="1:11" ht="50.15" customHeight="1" x14ac:dyDescent="0.35">
      <c r="B5" s="39" t="s">
        <v>80</v>
      </c>
      <c r="C5" s="131" t="s">
        <v>81</v>
      </c>
      <c r="D5" s="131"/>
      <c r="E5" s="131"/>
      <c r="F5" s="131"/>
      <c r="G5" s="131"/>
      <c r="H5" s="131"/>
      <c r="I5" s="131"/>
      <c r="J5" s="131"/>
      <c r="K5" s="131"/>
    </row>
    <row r="6" spans="1:11" ht="50.15" customHeight="1" x14ac:dyDescent="0.35">
      <c r="B6" s="39" t="s">
        <v>82</v>
      </c>
      <c r="C6" s="131" t="s">
        <v>83</v>
      </c>
      <c r="D6" s="131"/>
      <c r="E6" s="131"/>
      <c r="F6" s="131"/>
      <c r="G6" s="131"/>
      <c r="H6" s="131"/>
      <c r="I6" s="131"/>
      <c r="J6" s="131"/>
      <c r="K6" s="131"/>
    </row>
    <row r="7" spans="1:11" ht="125.15" customHeight="1" x14ac:dyDescent="0.35">
      <c r="B7" s="39" t="s">
        <v>84</v>
      </c>
      <c r="C7" s="131" t="s">
        <v>85</v>
      </c>
      <c r="D7" s="131"/>
      <c r="E7" s="131"/>
      <c r="F7" s="131"/>
      <c r="G7" s="131"/>
      <c r="H7" s="131"/>
      <c r="I7" s="131"/>
      <c r="J7" s="131"/>
      <c r="K7" s="131"/>
    </row>
    <row r="8" spans="1:11" ht="50.15" customHeight="1" x14ac:dyDescent="0.35">
      <c r="A8" s="39" t="s">
        <v>86</v>
      </c>
      <c r="B8" s="131" t="s">
        <v>87</v>
      </c>
      <c r="C8" s="131"/>
      <c r="D8" s="131"/>
      <c r="E8" s="131"/>
      <c r="F8" s="131"/>
      <c r="G8" s="131"/>
      <c r="H8" s="131"/>
      <c r="I8" s="131"/>
      <c r="J8" s="131"/>
      <c r="K8" s="131"/>
    </row>
    <row r="9" spans="1:11" ht="20.149999999999999" customHeight="1" x14ac:dyDescent="0.35">
      <c r="B9" s="56" t="s">
        <v>78</v>
      </c>
      <c r="C9" s="131" t="s">
        <v>88</v>
      </c>
      <c r="D9" s="131"/>
      <c r="E9" s="131"/>
      <c r="F9" s="131"/>
      <c r="G9" s="131"/>
      <c r="H9" s="131"/>
      <c r="I9" s="131"/>
      <c r="J9" s="131"/>
      <c r="K9" s="131"/>
    </row>
    <row r="10" spans="1:11" ht="80.150000000000006" customHeight="1" x14ac:dyDescent="0.35">
      <c r="B10" s="39" t="s">
        <v>80</v>
      </c>
      <c r="C10" s="131" t="s">
        <v>116</v>
      </c>
      <c r="D10" s="131"/>
      <c r="E10" s="131"/>
      <c r="F10" s="131"/>
      <c r="G10" s="131"/>
      <c r="H10" s="131"/>
      <c r="I10" s="131"/>
      <c r="J10" s="131"/>
      <c r="K10" s="131"/>
    </row>
    <row r="11" spans="1:11" ht="35.15" customHeight="1" x14ac:dyDescent="0.35">
      <c r="B11" s="39" t="s">
        <v>82</v>
      </c>
      <c r="C11" s="131" t="s">
        <v>89</v>
      </c>
      <c r="D11" s="131"/>
      <c r="E11" s="131"/>
      <c r="F11" s="131"/>
      <c r="G11" s="131"/>
      <c r="H11" s="131"/>
      <c r="I11" s="131"/>
      <c r="J11" s="131"/>
      <c r="K11" s="131"/>
    </row>
    <row r="12" spans="1:11" ht="80.150000000000006" customHeight="1" x14ac:dyDescent="0.35">
      <c r="B12" s="39" t="s">
        <v>84</v>
      </c>
      <c r="C12" s="131" t="s">
        <v>90</v>
      </c>
      <c r="D12" s="131"/>
      <c r="E12" s="131"/>
      <c r="F12" s="131"/>
      <c r="G12" s="131"/>
      <c r="H12" s="131"/>
      <c r="I12" s="131"/>
      <c r="J12" s="131"/>
      <c r="K12" s="131"/>
    </row>
    <row r="13" spans="1:11" ht="35.15" customHeight="1" x14ac:dyDescent="0.35">
      <c r="B13" s="39" t="s">
        <v>98</v>
      </c>
      <c r="C13" s="131" t="s">
        <v>91</v>
      </c>
      <c r="D13" s="131"/>
      <c r="E13" s="131"/>
      <c r="F13" s="131"/>
      <c r="G13" s="131"/>
      <c r="H13" s="131"/>
      <c r="I13" s="131"/>
      <c r="J13" s="131"/>
      <c r="K13" s="131"/>
    </row>
    <row r="14" spans="1:11" ht="50.15" customHeight="1" x14ac:dyDescent="0.35">
      <c r="B14" s="39" t="s">
        <v>99</v>
      </c>
      <c r="C14" s="131" t="s">
        <v>92</v>
      </c>
      <c r="D14" s="131"/>
      <c r="E14" s="131"/>
      <c r="F14" s="131"/>
      <c r="G14" s="131"/>
      <c r="H14" s="131"/>
      <c r="I14" s="131"/>
      <c r="J14" s="131"/>
      <c r="K14" s="131"/>
    </row>
    <row r="15" spans="1:11" ht="65.150000000000006" customHeight="1" x14ac:dyDescent="0.35">
      <c r="B15" s="39" t="s">
        <v>100</v>
      </c>
      <c r="C15" s="131" t="s">
        <v>93</v>
      </c>
      <c r="D15" s="131"/>
      <c r="E15" s="131"/>
      <c r="F15" s="131"/>
      <c r="G15" s="131"/>
      <c r="H15" s="131"/>
      <c r="I15" s="131"/>
      <c r="J15" s="131"/>
      <c r="K15" s="131"/>
    </row>
    <row r="16" spans="1:11" ht="20.149999999999999" customHeight="1" x14ac:dyDescent="0.35">
      <c r="B16" s="39" t="s">
        <v>101</v>
      </c>
      <c r="C16" s="131" t="s">
        <v>94</v>
      </c>
      <c r="D16" s="131"/>
      <c r="E16" s="131"/>
      <c r="F16" s="131"/>
      <c r="G16" s="131"/>
      <c r="H16" s="131"/>
      <c r="I16" s="131"/>
      <c r="J16" s="131"/>
      <c r="K16" s="131"/>
    </row>
    <row r="17" spans="1:14" ht="95.15" customHeight="1" x14ac:dyDescent="0.35">
      <c r="B17" s="39" t="s">
        <v>102</v>
      </c>
      <c r="C17" s="131" t="s">
        <v>95</v>
      </c>
      <c r="D17" s="131"/>
      <c r="E17" s="131"/>
      <c r="F17" s="131"/>
      <c r="G17" s="131"/>
      <c r="H17" s="131"/>
      <c r="I17" s="131"/>
      <c r="J17" s="131"/>
      <c r="K17" s="131"/>
    </row>
    <row r="18" spans="1:14" ht="50.15" customHeight="1" x14ac:dyDescent="0.35">
      <c r="B18" s="39" t="s">
        <v>103</v>
      </c>
      <c r="C18" s="131" t="s">
        <v>96</v>
      </c>
      <c r="D18" s="131"/>
      <c r="E18" s="131"/>
      <c r="F18" s="131"/>
      <c r="G18" s="131"/>
      <c r="H18" s="131"/>
      <c r="I18" s="131"/>
      <c r="J18" s="131"/>
      <c r="K18" s="131"/>
    </row>
    <row r="19" spans="1:14" ht="80.150000000000006" customHeight="1" x14ac:dyDescent="0.35">
      <c r="B19" s="39" t="s">
        <v>104</v>
      </c>
      <c r="C19" s="131" t="s">
        <v>97</v>
      </c>
      <c r="D19" s="131"/>
      <c r="E19" s="131"/>
      <c r="F19" s="131"/>
      <c r="G19" s="131"/>
      <c r="H19" s="131"/>
      <c r="I19" s="131"/>
      <c r="J19" s="131"/>
      <c r="K19" s="131"/>
    </row>
    <row r="20" spans="1:14" ht="35.15" customHeight="1" x14ac:dyDescent="0.35">
      <c r="B20" s="39" t="s">
        <v>105</v>
      </c>
      <c r="C20" s="131" t="s">
        <v>109</v>
      </c>
      <c r="D20" s="131"/>
      <c r="E20" s="131"/>
      <c r="F20" s="131"/>
      <c r="G20" s="131"/>
      <c r="H20" s="131"/>
      <c r="I20" s="131"/>
      <c r="J20" s="131"/>
      <c r="K20" s="131"/>
    </row>
    <row r="21" spans="1:14" ht="65.150000000000006" customHeight="1" x14ac:dyDescent="0.35">
      <c r="B21" s="39" t="s">
        <v>106</v>
      </c>
      <c r="C21" s="131" t="s">
        <v>110</v>
      </c>
      <c r="D21" s="131"/>
      <c r="E21" s="131"/>
      <c r="F21" s="131"/>
      <c r="G21" s="131"/>
      <c r="H21" s="131"/>
      <c r="I21" s="131"/>
      <c r="J21" s="131"/>
      <c r="K21" s="131"/>
    </row>
    <row r="22" spans="1:14" ht="35.15" customHeight="1" x14ac:dyDescent="0.35">
      <c r="B22" s="39" t="s">
        <v>107</v>
      </c>
      <c r="C22" s="131" t="s">
        <v>111</v>
      </c>
      <c r="D22" s="131"/>
      <c r="E22" s="131"/>
      <c r="F22" s="131"/>
      <c r="G22" s="131"/>
      <c r="H22" s="131"/>
      <c r="I22" s="131"/>
      <c r="J22" s="131"/>
      <c r="K22" s="131"/>
    </row>
    <row r="23" spans="1:14" ht="35.15" customHeight="1" x14ac:dyDescent="0.35">
      <c r="B23" s="39" t="s">
        <v>108</v>
      </c>
      <c r="C23" s="131" t="s">
        <v>114</v>
      </c>
      <c r="D23" s="131"/>
      <c r="E23" s="131"/>
      <c r="F23" s="131"/>
      <c r="G23" s="131"/>
      <c r="H23" s="131"/>
      <c r="I23" s="131"/>
      <c r="J23" s="131"/>
      <c r="K23" s="131"/>
    </row>
    <row r="24" spans="1:14" ht="80.150000000000006" customHeight="1" x14ac:dyDescent="0.35">
      <c r="B24" s="39" t="s">
        <v>113</v>
      </c>
      <c r="C24" s="170" t="s">
        <v>112</v>
      </c>
      <c r="D24" s="170"/>
      <c r="E24" s="170"/>
      <c r="F24" s="170"/>
      <c r="G24" s="170"/>
      <c r="H24" s="170"/>
      <c r="I24" s="170"/>
      <c r="J24" s="170"/>
      <c r="K24" s="170"/>
    </row>
    <row r="25" spans="1:14" x14ac:dyDescent="0.35">
      <c r="C25" s="131" t="s">
        <v>150</v>
      </c>
      <c r="D25" s="131"/>
      <c r="E25" s="131"/>
      <c r="F25" s="131"/>
      <c r="G25" s="131"/>
      <c r="H25" s="131"/>
      <c r="I25" s="131"/>
      <c r="J25" s="131"/>
      <c r="K25" s="131"/>
    </row>
    <row r="26" spans="1:14" x14ac:dyDescent="0.35">
      <c r="C26" s="131"/>
      <c r="D26" s="131"/>
      <c r="E26" s="131"/>
      <c r="F26" s="131"/>
      <c r="G26" s="131"/>
      <c r="H26" s="131"/>
      <c r="I26" s="131"/>
      <c r="J26" s="131"/>
      <c r="K26" s="131"/>
    </row>
    <row r="27" spans="1:14" x14ac:dyDescent="0.35">
      <c r="C27" s="131"/>
      <c r="D27" s="131"/>
      <c r="E27" s="131"/>
      <c r="F27" s="131"/>
      <c r="G27" s="131"/>
      <c r="H27" s="131"/>
      <c r="I27" s="131"/>
      <c r="J27" s="131"/>
      <c r="K27" s="131"/>
    </row>
    <row r="28" spans="1:14" ht="20.149999999999999" customHeight="1" x14ac:dyDescent="0.35">
      <c r="A28" s="22" t="s">
        <v>151</v>
      </c>
      <c r="G28" s="171"/>
      <c r="H28" s="171"/>
      <c r="I28" s="171"/>
      <c r="J28" s="171"/>
      <c r="K28" s="171"/>
      <c r="L28" s="172" t="str">
        <f>IF(Cert_Signature="","",IF(Cert_Signature=DS_Authorized_Contact_Full_Name,"This Applicant Certification and Acknowledgement Form has been signed by the Authorized Principal Representative as required.","This Applicant Certification and Acknowledgement Form has not been signed by the Authorized Principal Representative."))</f>
        <v/>
      </c>
      <c r="M28" s="172"/>
      <c r="N28" s="172"/>
    </row>
    <row r="29" spans="1:14" ht="20.149999999999999" customHeight="1" x14ac:dyDescent="0.35">
      <c r="B29" s="57" t="s">
        <v>115</v>
      </c>
      <c r="D29" s="171"/>
      <c r="E29" s="171"/>
      <c r="F29" s="171"/>
      <c r="G29" s="171"/>
      <c r="H29" s="171"/>
      <c r="I29" s="171"/>
      <c r="J29" s="171"/>
      <c r="K29" s="171"/>
      <c r="L29" s="172"/>
      <c r="M29" s="172"/>
      <c r="N29" s="172"/>
    </row>
    <row r="30" spans="1:14" ht="10.4" customHeight="1" x14ac:dyDescent="0.35">
      <c r="L30" s="172"/>
      <c r="M30" s="172"/>
      <c r="N30" s="172"/>
    </row>
    <row r="31" spans="1:14" ht="30" customHeight="1" x14ac:dyDescent="0.35">
      <c r="A31" s="170" t="s">
        <v>152</v>
      </c>
      <c r="B31" s="170"/>
      <c r="C31" s="170"/>
      <c r="D31" s="170"/>
      <c r="E31" s="170"/>
      <c r="F31" s="170"/>
      <c r="G31" s="170"/>
      <c r="H31" s="170"/>
      <c r="I31" s="170"/>
      <c r="J31" s="170"/>
      <c r="K31" s="170"/>
      <c r="L31" s="172"/>
      <c r="M31" s="172"/>
      <c r="N31" s="172"/>
    </row>
    <row r="32" spans="1:14" ht="10.4" customHeight="1" x14ac:dyDescent="0.35"/>
  </sheetData>
  <sheetProtection algorithmName="SHA-512" hashValue="MniI/RYgYLFaCTiNf6QirvOjBmm4ocs0u4DycbF6xijLVMx3Bao7eRKAq6scJhZlHn40zAXiohQirffWjRVPig==" saltValue="sCA6bfOHxWm9RHRaz/hIIw==" spinCount="100000" sheet="1" objects="1" scenarios="1" formatRows="0" selectLockedCells="1"/>
  <mergeCells count="28">
    <mergeCell ref="L28:N31"/>
    <mergeCell ref="C7:K7"/>
    <mergeCell ref="A1:K1"/>
    <mergeCell ref="B3:K3"/>
    <mergeCell ref="C4:K4"/>
    <mergeCell ref="C5:K5"/>
    <mergeCell ref="C6:K6"/>
    <mergeCell ref="C19:K19"/>
    <mergeCell ref="B8:K8"/>
    <mergeCell ref="C9:K9"/>
    <mergeCell ref="C10:K10"/>
    <mergeCell ref="C11:K11"/>
    <mergeCell ref="C12:K12"/>
    <mergeCell ref="C13:K13"/>
    <mergeCell ref="C14:K14"/>
    <mergeCell ref="C15:K15"/>
    <mergeCell ref="A31:K31"/>
    <mergeCell ref="C16:K16"/>
    <mergeCell ref="C17:K17"/>
    <mergeCell ref="C18:K18"/>
    <mergeCell ref="G28:K28"/>
    <mergeCell ref="D29:K29"/>
    <mergeCell ref="C20:K20"/>
    <mergeCell ref="C21:K21"/>
    <mergeCell ref="C22:K22"/>
    <mergeCell ref="C23:K23"/>
    <mergeCell ref="C24:K24"/>
    <mergeCell ref="C25:K27"/>
  </mergeCells>
  <conditionalFormatting sqref="G28">
    <cfRule type="cellIs" dxfId="59" priority="3" operator="notEqual">
      <formula>""</formula>
    </cfRule>
  </conditionalFormatting>
  <conditionalFormatting sqref="D29">
    <cfRule type="cellIs" dxfId="58" priority="2" operator="notEqual">
      <formula>""</formula>
    </cfRule>
  </conditionalFormatting>
  <conditionalFormatting sqref="L28">
    <cfRule type="cellIs" dxfId="57" priority="1" operator="equal">
      <formula>"This Applicant Certification and Acknowledgement Form has not been signed by the Authorized Principal Representative."</formula>
    </cfRule>
  </conditionalFormatting>
  <pageMargins left="0.7" right="0.7" top="0.75" bottom="0.75" header="0.3" footer="0.3"/>
  <pageSetup scale="81" fitToHeight="0" orientation="portrait" verticalDpi="1200" r:id="rId1"/>
  <headerFooter>
    <oddHeader>&amp;C&amp;"-,Bold"&amp;14&amp;K7030A0Exhibit A to RFA 2023-105 Financing to Build Smaller Permanent Supportive Housing Properties for Persons with Developmental Disabilities</oddHeader>
    <oddFooter>&amp;LIssued 3-21-23&amp;R'&amp;A' worksheet tab: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45D402-AB0E-4D79-B30D-94561EE6D9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4D056-CAB8-48C3-815A-247A2059F3D9}">
  <ds:schemaRefs>
    <ds:schemaRef ds:uri="68dfe011-c19e-4dbd-a5cd-00e4d25ab099"/>
    <ds:schemaRef ds:uri="http://purl.org/dc/terms/"/>
    <ds:schemaRef ds:uri="ee2a4f69-3a29-4b24-b170-d37fab3647f8"/>
    <ds:schemaRef ds:uri="http://purl.org/dc/elements/1.1/"/>
    <ds:schemaRef ds:uri="http://schemas.microsoft.com/office/2006/documentManagement/types"/>
    <ds:schemaRef ds:uri="http://www.w3.org/XML/1998/namespace"/>
    <ds:schemaRef ds:uri="http://schemas.microsoft.com/office/infopath/2007/PartnerControls"/>
    <ds:schemaRef ds:uri="a84349eb-4374-47bc-83f0-36d288636098"/>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AFDC97C-86B4-4157-B713-413FE6F1EA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72</vt:i4>
      </vt:variant>
    </vt:vector>
  </HeadingPairs>
  <TitlesOfParts>
    <vt:vector size="78" baseType="lpstr">
      <vt:lpstr>General Information</vt:lpstr>
      <vt:lpstr>Proposed Development Info</vt:lpstr>
      <vt:lpstr>Funding</vt:lpstr>
      <vt:lpstr>Additional Information</vt:lpstr>
      <vt:lpstr>Narrative Scoring</vt:lpstr>
      <vt:lpstr>Applicant Certification</vt:lpstr>
      <vt:lpstr>Addenda_Comments</vt:lpstr>
      <vt:lpstr>Addenda_Comments_2</vt:lpstr>
      <vt:lpstr>Application_Fee_Method</vt:lpstr>
      <vt:lpstr>Authorized_Contact_Address</vt:lpstr>
      <vt:lpstr>Authorized_Contact_City</vt:lpstr>
      <vt:lpstr>Authorized_Contact_EMail</vt:lpstr>
      <vt:lpstr>Authorized_Contact_First_Name</vt:lpstr>
      <vt:lpstr>Authorized_Contact_Last_Name</vt:lpstr>
      <vt:lpstr>Authorized_Contact_Middle_Initial</vt:lpstr>
      <vt:lpstr>Authorized_Contact_Phone</vt:lpstr>
      <vt:lpstr>Authorized_Contact_Phone_Ext</vt:lpstr>
      <vt:lpstr>Authorized_Contact_State</vt:lpstr>
      <vt:lpstr>Authorized_Contact_Zip</vt:lpstr>
      <vt:lpstr>Cert_Signature</vt:lpstr>
      <vt:lpstr>CheckBox_Occ_and_Demolition</vt:lpstr>
      <vt:lpstr>CheckBox_Occupied</vt:lpstr>
      <vt:lpstr>Company_Of_Authorized_Contact_Person</vt:lpstr>
      <vt:lpstr>Company_Of_Operational_Contact_Person</vt:lpstr>
      <vt:lpstr>County</vt:lpstr>
      <vt:lpstr>DC_CheckBox_Occ_and_Demolition</vt:lpstr>
      <vt:lpstr>Demographic</vt:lpstr>
      <vt:lpstr>demolition_involved</vt:lpstr>
      <vt:lpstr>Development_Location</vt:lpstr>
      <vt:lpstr>Development_Location_City</vt:lpstr>
      <vt:lpstr>DevType</vt:lpstr>
      <vt:lpstr>DonationOfLand</vt:lpstr>
      <vt:lpstr>DS_Authorized_Contact_Full_Name</vt:lpstr>
      <vt:lpstr>DS_CheckBox_Occupied</vt:lpstr>
      <vt:lpstr>Eligible_Grant_Request_Amount</vt:lpstr>
      <vt:lpstr>Excel_RFA_Number</vt:lpstr>
      <vt:lpstr>Fee_Pmt_Information</vt:lpstr>
      <vt:lpstr>Grant_Base_Loan_Amount</vt:lpstr>
      <vt:lpstr>Grant_Demo_Funding_Amount</vt:lpstr>
      <vt:lpstr>Grant_Generator_Funding_Amount</vt:lpstr>
      <vt:lpstr>Grant_Predev_Funding_Amount</vt:lpstr>
      <vt:lpstr>Grant_South_Florida_Boost_Funding_Amount</vt:lpstr>
      <vt:lpstr>Intensive_Behavior_CRH</vt:lpstr>
      <vt:lpstr>Name_Of_Applicant</vt:lpstr>
      <vt:lpstr>Name_of_proposed_Development</vt:lpstr>
      <vt:lpstr>NP_50pctDevoverhead</vt:lpstr>
      <vt:lpstr>NP_51pct</vt:lpstr>
      <vt:lpstr>NP_FP_Applicant</vt:lpstr>
      <vt:lpstr>number_of_Residents</vt:lpstr>
      <vt:lpstr>Operational_Contact_Address</vt:lpstr>
      <vt:lpstr>Operational_Contact_City</vt:lpstr>
      <vt:lpstr>Operational_Contact_EMail</vt:lpstr>
      <vt:lpstr>Operational_Contact_First_Name</vt:lpstr>
      <vt:lpstr>Operational_Contact_Last_Name</vt:lpstr>
      <vt:lpstr>Operational_Contact_Middle_Initial</vt:lpstr>
      <vt:lpstr>Operational_Contact_Phone</vt:lpstr>
      <vt:lpstr>Operational_Contact_Phone_Ext</vt:lpstr>
      <vt:lpstr>Operational_Contact_State</vt:lpstr>
      <vt:lpstr>Operational_Contact_Zip_Code</vt:lpstr>
      <vt:lpstr>'Applicant Certification'!Print_Area</vt:lpstr>
      <vt:lpstr>Funding!Print_Area</vt:lpstr>
      <vt:lpstr>'General Information'!Print_Area</vt:lpstr>
      <vt:lpstr>'Proposed Development Info'!Print_Area</vt:lpstr>
      <vt:lpstr>'Applicant Certification'!Print_Titles</vt:lpstr>
      <vt:lpstr>QFA_Cash_Funding_approved</vt:lpstr>
      <vt:lpstr>QFA_Cash_Funding_pending</vt:lpstr>
      <vt:lpstr>QFA_Cash_Funding_received</vt:lpstr>
      <vt:lpstr>QFA_Cash_Funding_total</vt:lpstr>
      <vt:lpstr>Qualified_Fin_Assist_Pref_Met</vt:lpstr>
      <vt:lpstr>Shared_Housing</vt:lpstr>
      <vt:lpstr>SLU_Units_DX</vt:lpstr>
      <vt:lpstr>SLU_Units_Other_4</vt:lpstr>
      <vt:lpstr>SLU_Units_Other_5</vt:lpstr>
      <vt:lpstr>SLU_Units_Other_6</vt:lpstr>
      <vt:lpstr>SLU_Units_SF</vt:lpstr>
      <vt:lpstr>SLU_Units_TX</vt:lpstr>
      <vt:lpstr>South_Florida_location</vt:lpstr>
      <vt:lpstr>Total_Units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2023-03-13T21:46:04Z</cp:lastPrinted>
  <dcterms:created xsi:type="dcterms:W3CDTF">2023-02-03T19:56:21Z</dcterms:created>
  <dcterms:modified xsi:type="dcterms:W3CDTF">2023-03-14T12:02:04Z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MediaServiceImageTags">
    <vt:lpwstr/>
  </property>
</Properties>
</file>