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ridahousing.sharepoint.com/sites/MF/allocations/Jeans SharePoint/all Ranking/2024 Spreadsheets/2024-213 Mixed Income/"/>
    </mc:Choice>
  </mc:AlternateContent>
  <xr:revisionPtr revIDLastSave="2" documentId="8_{26F01836-CEB3-4383-834F-97328E01BB06}" xr6:coauthVersionLast="47" xr6:coauthVersionMax="47" xr10:uidLastSave="{6B8E955D-2DE3-49FB-99B0-10043B830A6C}"/>
  <bookViews>
    <workbookView xWindow="-120" yWindow="-120" windowWidth="29040" windowHeight="15720" xr2:uid="{910FC5FF-D559-4B0D-96E3-B9C654E41FB4}"/>
  </bookViews>
  <sheets>
    <sheet name="All Applications" sheetId="1" r:id="rId1"/>
  </sheets>
  <definedNames>
    <definedName name="_xlnm.Print_Titles" localSheetId="0">'All Applications'!$A:$A,'All Applications'!$1:$1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1" l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X68" i="1"/>
  <c r="M68" i="1"/>
  <c r="X67" i="1"/>
  <c r="M67" i="1"/>
  <c r="X66" i="1"/>
  <c r="M66" i="1"/>
  <c r="X65" i="1"/>
  <c r="M65" i="1"/>
  <c r="X64" i="1"/>
  <c r="M64" i="1"/>
  <c r="X63" i="1"/>
  <c r="M63" i="1"/>
  <c r="X62" i="1"/>
  <c r="M62" i="1"/>
  <c r="X61" i="1"/>
  <c r="M61" i="1"/>
  <c r="X59" i="1"/>
  <c r="M59" i="1"/>
  <c r="X58" i="1"/>
  <c r="M58" i="1"/>
  <c r="X57" i="1"/>
  <c r="M57" i="1"/>
  <c r="X56" i="1"/>
  <c r="M56" i="1"/>
  <c r="X55" i="1"/>
  <c r="M55" i="1"/>
  <c r="X54" i="1"/>
  <c r="M54" i="1"/>
  <c r="X53" i="1"/>
  <c r="M53" i="1"/>
  <c r="X52" i="1"/>
  <c r="M52" i="1"/>
  <c r="X51" i="1"/>
  <c r="M51" i="1"/>
  <c r="X50" i="1"/>
  <c r="M50" i="1"/>
  <c r="X49" i="1"/>
  <c r="M49" i="1"/>
  <c r="X48" i="1"/>
  <c r="M48" i="1"/>
  <c r="X47" i="1"/>
  <c r="M47" i="1"/>
  <c r="X46" i="1"/>
  <c r="M46" i="1"/>
  <c r="X45" i="1"/>
  <c r="M45" i="1"/>
  <c r="X44" i="1"/>
  <c r="M44" i="1"/>
  <c r="X43" i="1"/>
  <c r="M43" i="1"/>
  <c r="X42" i="1"/>
  <c r="M42" i="1"/>
  <c r="X41" i="1"/>
  <c r="M41" i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X33" i="1"/>
  <c r="M33" i="1"/>
  <c r="X32" i="1"/>
  <c r="M32" i="1"/>
  <c r="X31" i="1"/>
  <c r="M31" i="1"/>
  <c r="X30" i="1"/>
  <c r="M30" i="1"/>
  <c r="X29" i="1"/>
  <c r="M29" i="1"/>
  <c r="X28" i="1"/>
  <c r="M28" i="1"/>
  <c r="X27" i="1"/>
  <c r="M27" i="1"/>
  <c r="X26" i="1"/>
  <c r="M26" i="1"/>
  <c r="X25" i="1"/>
  <c r="M25" i="1"/>
  <c r="X24" i="1"/>
  <c r="M24" i="1"/>
  <c r="X23" i="1"/>
  <c r="M23" i="1"/>
  <c r="X22" i="1"/>
  <c r="M22" i="1"/>
  <c r="X21" i="1"/>
  <c r="M21" i="1"/>
  <c r="X20" i="1"/>
  <c r="M20" i="1"/>
  <c r="X19" i="1"/>
  <c r="M19" i="1"/>
  <c r="X18" i="1"/>
  <c r="M18" i="1"/>
  <c r="X17" i="1"/>
  <c r="M17" i="1"/>
  <c r="X16" i="1"/>
  <c r="M16" i="1"/>
  <c r="X15" i="1"/>
  <c r="M15" i="1"/>
  <c r="X14" i="1"/>
  <c r="M14" i="1"/>
  <c r="X13" i="1"/>
  <c r="M13" i="1"/>
  <c r="X12" i="1"/>
  <c r="M12" i="1"/>
  <c r="X11" i="1"/>
  <c r="M11" i="1"/>
  <c r="X10" i="1"/>
  <c r="M10" i="1"/>
  <c r="X9" i="1"/>
  <c r="M9" i="1"/>
  <c r="X8" i="1"/>
  <c r="M8" i="1"/>
  <c r="X7" i="1"/>
  <c r="M7" i="1"/>
  <c r="X6" i="1"/>
  <c r="M6" i="1"/>
  <c r="X5" i="1"/>
  <c r="M5" i="1"/>
  <c r="X4" i="1"/>
  <c r="M4" i="1"/>
  <c r="X3" i="1"/>
  <c r="M3" i="1"/>
</calcChain>
</file>

<file path=xl/sharedStrings.xml><?xml version="1.0" encoding="utf-8"?>
<sst xmlns="http://schemas.openxmlformats.org/spreadsheetml/2006/main" count="1274" uniqueCount="345">
  <si>
    <t>Application Number</t>
  </si>
  <si>
    <t>Name of Development</t>
  </si>
  <si>
    <t>County</t>
  </si>
  <si>
    <t>County Size</t>
  </si>
  <si>
    <t>Name of Authorized Principal Representative</t>
  </si>
  <si>
    <t>Name of Developer</t>
  </si>
  <si>
    <t>Dev Category</t>
  </si>
  <si>
    <t>Development Type</t>
  </si>
  <si>
    <t>Demo</t>
  </si>
  <si>
    <t>Units</t>
  </si>
  <si>
    <t>Live Local SAIL Base Request Amount</t>
  </si>
  <si>
    <t>ELI Request Amount</t>
  </si>
  <si>
    <t>Total Live Local SAIL Request Amount (SAIL plus ELI)</t>
  </si>
  <si>
    <t>MMRB Request Amount</t>
  </si>
  <si>
    <t>4% HC Request Amount</t>
  </si>
  <si>
    <t>9% HC Request Amount</t>
  </si>
  <si>
    <t>Eligible For Funding?</t>
  </si>
  <si>
    <t>Priority Level</t>
  </si>
  <si>
    <t>Total Points</t>
  </si>
  <si>
    <t>Publicly Owned Lands Development Goal</t>
  </si>
  <si>
    <t>Youth Aging Out of Foster Care Goal</t>
  </si>
  <si>
    <t>Florida Keys Area Goal</t>
  </si>
  <si>
    <t>Mixed-Use Development</t>
  </si>
  <si>
    <t>Elderly, Mixed-Use  Development</t>
  </si>
  <si>
    <t>Urban In-Fill Development</t>
  </si>
  <si>
    <t>Tier Level</t>
  </si>
  <si>
    <t>Corporation Funding PSAU</t>
  </si>
  <si>
    <t>A/B/C Leveraging</t>
  </si>
  <si>
    <t>Proximity Funding Preference</t>
  </si>
  <si>
    <t>Florida Job Creation Preference</t>
  </si>
  <si>
    <t>Lottery Number</t>
  </si>
  <si>
    <t>Fund?</t>
  </si>
  <si>
    <t>Eligible Applications</t>
  </si>
  <si>
    <t>2025-292S</t>
  </si>
  <si>
    <t>Pinellas Heights II</t>
  </si>
  <si>
    <t>Pinellas</t>
  </si>
  <si>
    <t>L</t>
  </si>
  <si>
    <t>Brian Evjen</t>
  </si>
  <si>
    <t>Newstar Development, LLC; PCHA Development, LLC</t>
  </si>
  <si>
    <t>NC</t>
  </si>
  <si>
    <t>MR 5-6</t>
  </si>
  <si>
    <t>E, Non-ALF</t>
  </si>
  <si>
    <t>Y</t>
  </si>
  <si>
    <t>N</t>
  </si>
  <si>
    <t>B</t>
  </si>
  <si>
    <t>2025-293BS</t>
  </si>
  <si>
    <t>Twin Lakes Estates - Phase III</t>
  </si>
  <si>
    <t>Polk</t>
  </si>
  <si>
    <t>M</t>
  </si>
  <si>
    <t>Matthew A. Rieger</t>
  </si>
  <si>
    <t xml:space="preserve">HTG Twin Lakes III Developer, LLC; Polk County Housing Developers, Inc. </t>
  </si>
  <si>
    <t>MR 4</t>
  </si>
  <si>
    <t>F</t>
  </si>
  <si>
    <t>2025-294S</t>
  </si>
  <si>
    <t>Grand Oaks</t>
  </si>
  <si>
    <t>G</t>
  </si>
  <si>
    <t>A</t>
  </si>
  <si>
    <t>2025-295BS</t>
  </si>
  <si>
    <t>Grace Village</t>
  </si>
  <si>
    <t>Miami-Dade</t>
  </si>
  <si>
    <t>Jacques F. Saint-Louis</t>
  </si>
  <si>
    <t>Stone Soup Development, Inc.; Grace Evangelical Baptist Church, Inc.</t>
  </si>
  <si>
    <t>HR</t>
  </si>
  <si>
    <t>2025-297S</t>
  </si>
  <si>
    <t>City View</t>
  </si>
  <si>
    <t>Palm Beach</t>
  </si>
  <si>
    <t>Linda Odum</t>
  </si>
  <si>
    <t>Landmark Developers, Inc.; Magnolia Affordable Development, Inc.</t>
  </si>
  <si>
    <t>2025-298S</t>
  </si>
  <si>
    <t>Metro Grande I</t>
  </si>
  <si>
    <t>Mara S. Mades</t>
  </si>
  <si>
    <t>Cornerstone Group Partners, LLC</t>
  </si>
  <si>
    <t>2025-299S</t>
  </si>
  <si>
    <t>Drexel Senior Apartments</t>
  </si>
  <si>
    <t>HTG Spectra Developer, LLC</t>
  </si>
  <si>
    <t>2025-300BS</t>
  </si>
  <si>
    <t>Gallery at Lummus Parc</t>
  </si>
  <si>
    <t>Alberto Milo, Jr.</t>
  </si>
  <si>
    <t>Gallery at Lummus Parc Developer, LLC</t>
  </si>
  <si>
    <t>2025-301S</t>
  </si>
  <si>
    <t>TML Homestead Residences</t>
  </si>
  <si>
    <t>Mario Procida</t>
  </si>
  <si>
    <t>DBC Procida TMWL Homestead LLC</t>
  </si>
  <si>
    <t>2025-302S</t>
  </si>
  <si>
    <t>350 Overtown</t>
  </si>
  <si>
    <t>TBP 350 Overtown LLC; SFCLT 350 Dev MM LLC</t>
  </si>
  <si>
    <t>2025-303BS</t>
  </si>
  <si>
    <t>5300-5360 Summerlin</t>
  </si>
  <si>
    <t>Lee</t>
  </si>
  <si>
    <t>TBP Summerlin LLC</t>
  </si>
  <si>
    <t>2025-304CS</t>
  </si>
  <si>
    <t>Lofts at Tavernier</t>
  </si>
  <si>
    <t>Monroe</t>
  </si>
  <si>
    <t>S</t>
  </si>
  <si>
    <t>James R. Hoover</t>
  </si>
  <si>
    <t xml:space="preserve">TVC Development, Inc. </t>
  </si>
  <si>
    <t>C</t>
  </si>
  <si>
    <t>2025-305S</t>
  </si>
  <si>
    <t>Gallery at Cross Creek</t>
  </si>
  <si>
    <t>Broward</t>
  </si>
  <si>
    <t>Gallery at Cross Creek Developer, LLC</t>
  </si>
  <si>
    <t>2025-306BS</t>
  </si>
  <si>
    <t>Mission Flats</t>
  </si>
  <si>
    <t>Orange</t>
  </si>
  <si>
    <t>C. Hunter Nelson</t>
  </si>
  <si>
    <t>ECG Florida 2023 IV Developer, LLC</t>
  </si>
  <si>
    <t>2025-307BS</t>
  </si>
  <si>
    <t>WRDG T5</t>
  </si>
  <si>
    <t>Hillsborough</t>
  </si>
  <si>
    <t>Leroy Moore</t>
  </si>
  <si>
    <t>WRDG T5 Developer, LLC</t>
  </si>
  <si>
    <t>2025-308BS</t>
  </si>
  <si>
    <t>Hollywood Vista</t>
  </si>
  <si>
    <t>HTG Vista Developer, LLC</t>
  </si>
  <si>
    <t>2025-309S</t>
  </si>
  <si>
    <t>Isaiah Clark Apartments</t>
  </si>
  <si>
    <t>HTG Union Baptist Developer, LLC; The Spectra Organization, Inc.; The Union Missionary Baptist Church, Inc.</t>
  </si>
  <si>
    <t>2025-310BS</t>
  </si>
  <si>
    <t>Arise Oneco</t>
  </si>
  <si>
    <t>Manatee</t>
  </si>
  <si>
    <t>Mario A. Sariol</t>
  </si>
  <si>
    <t>Legacy Landing Developer, LLC</t>
  </si>
  <si>
    <t>2025-311BS</t>
  </si>
  <si>
    <t>RPV Parcel E</t>
  </si>
  <si>
    <t>Daniel Coakley</t>
  </si>
  <si>
    <t>RPV Parcel E Developer, LLC; Banc of America Community Development Company, LLC</t>
  </si>
  <si>
    <t>2025-312BS</t>
  </si>
  <si>
    <t>FBC Affordable P1B</t>
  </si>
  <si>
    <t>Brevard</t>
  </si>
  <si>
    <t>FBC Affordable P1B Developer, LLC; Banc of America Community Development Company, LLC</t>
  </si>
  <si>
    <t>2025-313S</t>
  </si>
  <si>
    <t>RPV Parcel D</t>
  </si>
  <si>
    <t>RPV Parcel D Developer, LLC; Banc of America Community Development Company, LLC</t>
  </si>
  <si>
    <t>2025-316BS</t>
  </si>
  <si>
    <t>Arbors at Manatee Cove</t>
  </si>
  <si>
    <t>Daniel F. Acosta</t>
  </si>
  <si>
    <t xml:space="preserve"> ACRUVA Community Developers, LLC</t>
  </si>
  <si>
    <t>2025-317BS</t>
  </si>
  <si>
    <t>Fern Grove Phase Two</t>
  </si>
  <si>
    <t>Scott Zimmerman</t>
  </si>
  <si>
    <t>BDG Fern Grove Phase Two Developer, LLC</t>
  </si>
  <si>
    <t>2025-319BS</t>
  </si>
  <si>
    <t>Vista at Springtree</t>
  </si>
  <si>
    <t>Kenneth Naylor</t>
  </si>
  <si>
    <t>APC Springtree Development, LLC; Dania Beach Quality Housing Solutions, Inc.</t>
  </si>
  <si>
    <t>2025-320BS</t>
  </si>
  <si>
    <t>Arbors at The Ridge</t>
  </si>
  <si>
    <t>ACRUVA Community Developers, LLC</t>
  </si>
  <si>
    <t>2025-321BS</t>
  </si>
  <si>
    <t>Wynwood West Apartments</t>
  </si>
  <si>
    <t>Lewis V Swezy</t>
  </si>
  <si>
    <t>RS Development Corp</t>
  </si>
  <si>
    <t>2025-322BS</t>
  </si>
  <si>
    <t>Claude Pepper I</t>
  </si>
  <si>
    <t>David Burstyn</t>
  </si>
  <si>
    <t>Redwood CP Developer I, LLC</t>
  </si>
  <si>
    <t>2025-323BS</t>
  </si>
  <si>
    <t>Village Oaks Apartments</t>
  </si>
  <si>
    <t>Escambia</t>
  </si>
  <si>
    <t>ECG Florida 2023 II Developer, LLC</t>
  </si>
  <si>
    <t>2025-324BS</t>
  </si>
  <si>
    <t>Claude Pepper III</t>
  </si>
  <si>
    <t>Redwood CP Developer III, LLC</t>
  </si>
  <si>
    <t>2025-325BS</t>
  </si>
  <si>
    <t>De Hostos True Norte</t>
  </si>
  <si>
    <t>Kristin M. Miller</t>
  </si>
  <si>
    <t>TRG Community Development, LLC; De Hostos Neighborhood Trust Developer, LLC</t>
  </si>
  <si>
    <t>2025-326BS</t>
  </si>
  <si>
    <t xml:space="preserve">Aveline Apartments </t>
  </si>
  <si>
    <t>2025-327BS</t>
  </si>
  <si>
    <t>Ekos at Bayonet Point III</t>
  </si>
  <si>
    <t>Pasco</t>
  </si>
  <si>
    <t>Christopher L. Shear</t>
  </si>
  <si>
    <t>MHP Pasco III Developer, LLC</t>
  </si>
  <si>
    <t>2025-328BS</t>
  </si>
  <si>
    <t>Pinnacle at Cypress, Phase 2</t>
  </si>
  <si>
    <t>David O. Deutch</t>
  </si>
  <si>
    <t>Pinnacle Communities II, LLC</t>
  </si>
  <si>
    <t>2025-329BS</t>
  </si>
  <si>
    <t>Pinnacle on Sixth</t>
  </si>
  <si>
    <t>2025-330S</t>
  </si>
  <si>
    <t>Pinnacle at Southland</t>
  </si>
  <si>
    <t>Pinnacle Communities, LLC</t>
  </si>
  <si>
    <t>2025-333S*</t>
  </si>
  <si>
    <t>Helm's Bay Landing</t>
  </si>
  <si>
    <t>Jonathan L. Wolf</t>
  </si>
  <si>
    <t>Helm's Bay Landing Workforce Developer, LLC</t>
  </si>
  <si>
    <t>2025-334BS</t>
  </si>
  <si>
    <t>The Tomlinson at Mirror Lake</t>
  </si>
  <si>
    <t>Omabuwa Binitie</t>
  </si>
  <si>
    <t>Dantes Partners South LLC; Cornerstone Strategic Partners, LLC; ALGO - FL LLC</t>
  </si>
  <si>
    <t>2025-335BS</t>
  </si>
  <si>
    <t>Ekos Cocoanut</t>
  </si>
  <si>
    <t>Sarasota</t>
  </si>
  <si>
    <t>MHP Cocoanut Developer, LLC; Sara De Soto, LLC</t>
  </si>
  <si>
    <t>2025-337BS</t>
  </si>
  <si>
    <t>Arbors at Naranja</t>
  </si>
  <si>
    <t>2025-338BS</t>
  </si>
  <si>
    <t>Ekos at the Springs</t>
  </si>
  <si>
    <t>Seminole</t>
  </si>
  <si>
    <t xml:space="preserve">MHP Seminole I Developer, LLC </t>
  </si>
  <si>
    <t>2025-339BS</t>
  </si>
  <si>
    <t>Foxwood Preserve Apartment Homes</t>
  </si>
  <si>
    <t>Marion</t>
  </si>
  <si>
    <t>Jay P. Brock</t>
  </si>
  <si>
    <t>Atlantic Housing Partners, L.L.L.P.</t>
  </si>
  <si>
    <t>2025-340S</t>
  </si>
  <si>
    <t>Dulce Vida Apartments</t>
  </si>
  <si>
    <t>Michael D Wohl</t>
  </si>
  <si>
    <t>Dulce Vida Development, LLC</t>
  </si>
  <si>
    <t>2025-341BS</t>
  </si>
  <si>
    <t>Harmony Creek Residences</t>
  </si>
  <si>
    <t>Harmony Creek Residences Development, LLC</t>
  </si>
  <si>
    <t>2025-342BS</t>
  </si>
  <si>
    <t>Lofts at Carver Theater</t>
  </si>
  <si>
    <t>Carver Theater Development, LLC</t>
  </si>
  <si>
    <t>2025-343S</t>
  </si>
  <si>
    <t>Residences at Palm Court</t>
  </si>
  <si>
    <t>Residences at Palm Court Developer, LLC</t>
  </si>
  <si>
    <t>2025-344S</t>
  </si>
  <si>
    <t>Desoto Apartments II</t>
  </si>
  <si>
    <t>J. David Heller</t>
  </si>
  <si>
    <t xml:space="preserve">Desoto Apartments II Developer LLC; WCZ Development LLC </t>
  </si>
  <si>
    <t>2025-345S*</t>
  </si>
  <si>
    <t>Catchlight Crossings Live Local Workforce</t>
  </si>
  <si>
    <t>WHFT LL Workforce Developer, LLC</t>
  </si>
  <si>
    <t>2025-346S</t>
  </si>
  <si>
    <t>Edison Towers II</t>
  </si>
  <si>
    <t>Carol Gardner</t>
  </si>
  <si>
    <t>TEDC Affordable Communities Inc.</t>
  </si>
  <si>
    <t>2025-347BS</t>
  </si>
  <si>
    <t xml:space="preserve">Cedars Edge Apartment Homes </t>
  </si>
  <si>
    <t>Duval</t>
  </si>
  <si>
    <t>Jared M Houser</t>
  </si>
  <si>
    <t>Pedcor Development Associates, LLC</t>
  </si>
  <si>
    <t>2025-348BS</t>
  </si>
  <si>
    <t>Hoagland Flats</t>
  </si>
  <si>
    <t>Osceola</t>
  </si>
  <si>
    <t>ECG Florida 2023 VII Developer, LLC</t>
  </si>
  <si>
    <t>2025-349S</t>
  </si>
  <si>
    <t>Valor Village</t>
  </si>
  <si>
    <t>Darren Smith</t>
  </si>
  <si>
    <t>SHAG Valor Village Developer, LLC</t>
  </si>
  <si>
    <t>2025-350BS</t>
  </si>
  <si>
    <t>3 McCown Tower</t>
  </si>
  <si>
    <t>SHA Affordable Development, LLC; McCown Redevelopment II Fortis Developer, LLC</t>
  </si>
  <si>
    <t>2025-352BS</t>
  </si>
  <si>
    <t>Waldin Lakes</t>
  </si>
  <si>
    <t>Michael N. Nguyen</t>
  </si>
  <si>
    <t>AHFFL Waldin Lakes Developer, LLC</t>
  </si>
  <si>
    <t>2025-353BS</t>
  </si>
  <si>
    <t>Reserve at Eastwood I</t>
  </si>
  <si>
    <t>Kathy S. Makino</t>
  </si>
  <si>
    <t>Development Partners, Inc.; Lighthouse Development partners, LLC</t>
  </si>
  <si>
    <t>2025-354BS</t>
  </si>
  <si>
    <t>Notre Communaute</t>
  </si>
  <si>
    <t>Stephanie Berman</t>
  </si>
  <si>
    <t>Carrfour Supportive Housing, Inc.</t>
  </si>
  <si>
    <t>2025-355BS</t>
  </si>
  <si>
    <t>Saratoga at College Road Apartment Homes</t>
  </si>
  <si>
    <t>2025-356BS</t>
  </si>
  <si>
    <t>Arbours at Seven Hills</t>
  </si>
  <si>
    <t>Leon</t>
  </si>
  <si>
    <t>Sam Johnston</t>
  </si>
  <si>
    <t>Arbour Valley Development, LLC</t>
  </si>
  <si>
    <t>Ineligible Applications</t>
  </si>
  <si>
    <t>2025-296BS</t>
  </si>
  <si>
    <t>Dr. Marvin Dunn Manor</t>
  </si>
  <si>
    <t>Douglas R. Mayer</t>
  </si>
  <si>
    <t>Stone Soup Development, Inc.; Sailed Homes LLC</t>
  </si>
  <si>
    <t>2025-314BS</t>
  </si>
  <si>
    <t>David M. Pemberton Senior Residences</t>
  </si>
  <si>
    <t>Willie Logan</t>
  </si>
  <si>
    <t>Opa-locka Community Development Corporation, Inc. d/b/a Ten North Group</t>
  </si>
  <si>
    <t>2025-315BS</t>
  </si>
  <si>
    <t>Meadow Oaks</t>
  </si>
  <si>
    <t>J. David Page</t>
  </si>
  <si>
    <t xml:space="preserve">	
Southport Development, Inc., a WA corporation doing business in FL as Southport Development Services, Inc.</t>
  </si>
  <si>
    <t>2025-318BS</t>
  </si>
  <si>
    <t>Magnolia Terrace</t>
  </si>
  <si>
    <t>Timothy M. Morgan</t>
  </si>
  <si>
    <t>JIC Florida Development, LLC; Orlando Neighborhood Development Corporation, Inc.</t>
  </si>
  <si>
    <t>2025-331BS</t>
  </si>
  <si>
    <t>BLVD 365</t>
  </si>
  <si>
    <t>2025-332BS</t>
  </si>
  <si>
    <t>The Residenz</t>
  </si>
  <si>
    <t>2025-336BS</t>
  </si>
  <si>
    <t>Uptown Center, LLC</t>
  </si>
  <si>
    <t>Kareem T Brantley</t>
  </si>
  <si>
    <t>Integral Florida LLC</t>
  </si>
  <si>
    <t>2025-351S</t>
  </si>
  <si>
    <t>Orange on 14th</t>
  </si>
  <si>
    <t>Brian E Swanton</t>
  </si>
  <si>
    <t>Gorman &amp; Company, LLC</t>
  </si>
  <si>
    <t>*Corporation Funding Per Set-Aside was adjusted during scoring.</t>
  </si>
  <si>
    <t>All Counties</t>
  </si>
  <si>
    <t>Awardees</t>
  </si>
  <si>
    <t>Alachua</t>
  </si>
  <si>
    <t>Baker</t>
  </si>
  <si>
    <t>Bay</t>
  </si>
  <si>
    <t>Bradford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</si>
  <si>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</si>
  <si>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</si>
  <si>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</si>
  <si>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</si>
  <si>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</si>
  <si>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</si>
  <si>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</si>
  <si>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</si>
  <si>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</si>
  <si>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</si>
  <si>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</si>
  <si>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</si>
  <si>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</si>
  <si>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</si>
  <si>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</si>
  <si>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</si>
  <si>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</si>
  <si>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</si>
  <si>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</si>
  <si>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Holmes</t>
  </si>
  <si>
    <t>Indian River</t>
  </si>
  <si>
    <t>Jackson</t>
  </si>
  <si>
    <t>Jefferson</t>
  </si>
  <si>
    <t>Lafayette</t>
  </si>
  <si>
    <t>Lake</t>
  </si>
  <si>
    <t>Levy</t>
  </si>
  <si>
    <t>Liberty</t>
  </si>
  <si>
    <t>Madison</t>
  </si>
  <si>
    <t>Martin</t>
  </si>
  <si>
    <t>Nassau</t>
  </si>
  <si>
    <t>Okaloosa</t>
  </si>
  <si>
    <t>Okeechobee</t>
  </si>
  <si>
    <t>Putnam</t>
  </si>
  <si>
    <t>Saint Johns</t>
  </si>
  <si>
    <t>Saint Lucie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</si>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</sst>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164" fontId="3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6" fontId="4" fillId="0" borderId="0" xfId="0" applyNumberFormat="1" applyFont="1" applyAlignment="1">
      <alignment horizontal="left" wrapText="1"/>
    </xf>
    <xf numFmtId="164" fontId="4" fillId="0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44" fontId="4" fillId="0" borderId="0" xfId="0" applyNumberFormat="1" applyFont="1" applyAlignment="1">
      <alignment horizontal="left" wrapText="1"/>
    </xf>
    <xf numFmtId="0" fontId="4" fillId="0" borderId="0" xfId="1" applyNumberFormat="1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/>
    </xf>
    <xf numFmtId="44" fontId="4" fillId="0" borderId="1" xfId="2" applyFont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>
      <alignment vertical="center"/>
    </xf>
  </cellXfs>
  <cellStyles count="4">
    <cellStyle name="Comma" xfId="1" builtinId="3"/>
    <cellStyle name="Comma 3" xfId="3" xr:uid="{0561CEB7-E323-4024-8251-3483A8819A86}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2E6FF-B460-48F6-A252-8F0A15C6D20C}">
  <sheetPr>
    <pageSetUpPr fitToPage="1"/>
  </sheetPr>
  <dimension ref="A1:AF138"/>
  <sheetViews>
    <sheetView showGridLines="0" tabSelected="1" zoomScale="130" zoomScaleNormal="130" workbookViewId="0">
      <pane xSplit="1" ySplit="1" topLeftCell="B2" activePane="bottomRight" state="frozen"/>
      <selection activeCell="N13" sqref="N13"/>
      <selection pane="topRight" activeCell="N13" sqref="N13"/>
      <selection pane="bottomLeft" activeCell="N13" sqref="N13"/>
      <selection pane="bottomRight" activeCell="A3" sqref="A3"/>
    </sheetView>
  </sheetViews>
  <sheetFormatPr defaultColWidth="9.140625" defaultRowHeight="12" x14ac:dyDescent="0.2"/>
  <cols>
    <col min="1" max="1" width="8.5703125" style="24" customWidth="1"/>
    <col min="2" max="2" width="12.85546875" style="29" bestFit="1" customWidth="1"/>
    <col min="3" max="3" width="8.140625" style="24" customWidth="1"/>
    <col min="4" max="4" width="3.140625" style="30" bestFit="1" customWidth="1"/>
    <col min="5" max="5" width="10.42578125" style="24" customWidth="1"/>
    <col min="6" max="6" width="18.140625" style="24" customWidth="1"/>
    <col min="7" max="7" width="2.85546875" style="30" customWidth="1"/>
    <col min="8" max="8" width="5.140625" style="30" customWidth="1"/>
    <col min="9" max="9" width="5.5703125" style="30" customWidth="1"/>
    <col min="10" max="10" width="4.42578125" style="30" customWidth="1"/>
    <col min="11" max="11" width="10.5703125" style="31" hidden="1" customWidth="1"/>
    <col min="12" max="12" width="10.140625" style="31" hidden="1" customWidth="1"/>
    <col min="13" max="13" width="10" style="24" bestFit="1" customWidth="1"/>
    <col min="14" max="14" width="10.5703125" style="24" hidden="1" customWidth="1"/>
    <col min="15" max="15" width="9.5703125" style="24" hidden="1" customWidth="1"/>
    <col min="16" max="16" width="9.5703125" style="24" customWidth="1"/>
    <col min="17" max="17" width="5.140625" style="24" bestFit="1" customWidth="1"/>
    <col min="18" max="18" width="3.140625" style="24" bestFit="1" customWidth="1"/>
    <col min="19" max="19" width="3.140625" style="24" customWidth="1"/>
    <col min="20" max="20" width="8.85546875" style="30" customWidth="1"/>
    <col min="21" max="21" width="6.7109375" style="30" customWidth="1"/>
    <col min="22" max="22" width="4.7109375" style="30" customWidth="1"/>
    <col min="23" max="23" width="5.42578125" style="30" customWidth="1"/>
    <col min="24" max="24" width="7.7109375" style="30" customWidth="1"/>
    <col min="25" max="25" width="5.42578125" style="30" customWidth="1"/>
    <col min="26" max="26" width="3.140625" style="24" bestFit="1" customWidth="1"/>
    <col min="27" max="27" width="10.140625" style="24" hidden="1" customWidth="1"/>
    <col min="28" max="28" width="2.5703125" style="24" bestFit="1" customWidth="1"/>
    <col min="29" max="29" width="6.140625" style="24" customWidth="1"/>
    <col min="30" max="30" width="7.140625" style="24" customWidth="1"/>
    <col min="31" max="31" width="3.140625" style="30" bestFit="1" customWidth="1"/>
    <col min="32" max="32" width="2.5703125" style="24" hidden="1" customWidth="1"/>
    <col min="33" max="33" width="6.140625" style="24" customWidth="1"/>
    <col min="34" max="16384" width="9.140625" style="24"/>
  </cols>
  <sheetData>
    <row r="1" spans="1:32" s="5" customFormat="1" ht="71.09999999999999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3" t="s">
        <v>10</v>
      </c>
      <c r="L1" s="3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4" t="s">
        <v>31</v>
      </c>
    </row>
    <row r="2" spans="1:32" s="15" customFormat="1" ht="18.75" customHeight="1" x14ac:dyDescent="0.2">
      <c r="A2" s="6" t="s">
        <v>32</v>
      </c>
      <c r="B2" s="7"/>
      <c r="C2" s="7"/>
      <c r="D2" s="8"/>
      <c r="E2" s="7"/>
      <c r="F2" s="7"/>
      <c r="G2" s="8"/>
      <c r="H2" s="7"/>
      <c r="I2" s="7"/>
      <c r="J2" s="7"/>
      <c r="K2" s="9"/>
      <c r="L2" s="9"/>
      <c r="M2" s="10"/>
      <c r="N2" s="9"/>
      <c r="O2" s="9"/>
      <c r="P2" s="9"/>
      <c r="Q2" s="11"/>
      <c r="R2" s="12"/>
      <c r="S2" s="11"/>
      <c r="T2" s="11"/>
      <c r="U2" s="11"/>
      <c r="V2" s="11"/>
      <c r="W2" s="11"/>
      <c r="X2" s="11"/>
      <c r="Y2" s="11"/>
      <c r="Z2" s="12"/>
      <c r="AA2" s="13"/>
      <c r="AB2" s="8"/>
      <c r="AC2" s="14"/>
      <c r="AD2" s="11"/>
      <c r="AE2" s="11"/>
      <c r="AF2" s="11"/>
    </row>
    <row r="3" spans="1:32" ht="48" x14ac:dyDescent="0.2">
      <c r="A3" s="16" t="s">
        <v>33</v>
      </c>
      <c r="B3" s="16" t="s">
        <v>34</v>
      </c>
      <c r="C3" s="16" t="s">
        <v>35</v>
      </c>
      <c r="D3" s="17" t="s">
        <v>36</v>
      </c>
      <c r="E3" s="16" t="s">
        <v>37</v>
      </c>
      <c r="F3" s="16" t="s">
        <v>38</v>
      </c>
      <c r="G3" s="17" t="s">
        <v>39</v>
      </c>
      <c r="H3" s="16" t="s">
        <v>40</v>
      </c>
      <c r="I3" s="16" t="s">
        <v>41</v>
      </c>
      <c r="J3" s="16">
        <v>132</v>
      </c>
      <c r="K3" s="18">
        <v>12540000</v>
      </c>
      <c r="L3" s="18">
        <v>0</v>
      </c>
      <c r="M3" s="19">
        <f t="shared" ref="M3:M34" si="0">SUM(K3:L3)</f>
        <v>12540000</v>
      </c>
      <c r="N3" s="16"/>
      <c r="O3" s="18">
        <v>2361247</v>
      </c>
      <c r="P3" s="18">
        <v>0</v>
      </c>
      <c r="Q3" s="20" t="s">
        <v>42</v>
      </c>
      <c r="R3" s="21">
        <v>1</v>
      </c>
      <c r="S3" s="20">
        <v>10</v>
      </c>
      <c r="T3" s="20" t="s">
        <v>43</v>
      </c>
      <c r="U3" s="20" t="s">
        <v>43</v>
      </c>
      <c r="V3" s="20" t="s">
        <v>43</v>
      </c>
      <c r="W3" s="20" t="s">
        <v>42</v>
      </c>
      <c r="X3" s="20" t="str">
        <f>IF(W3="","",IF(AND(I3="E, Non-ALF",W3="Y"),"Y","N"))</f>
        <v>Y</v>
      </c>
      <c r="Y3" s="20" t="s">
        <v>43</v>
      </c>
      <c r="Z3" s="21">
        <v>2</v>
      </c>
      <c r="AA3" s="22">
        <v>80259.259999999995</v>
      </c>
      <c r="AB3" s="17" t="s">
        <v>44</v>
      </c>
      <c r="AC3" s="23" t="s">
        <v>42</v>
      </c>
      <c r="AD3" s="20" t="s">
        <v>42</v>
      </c>
      <c r="AE3" s="20">
        <v>39</v>
      </c>
      <c r="AF3" s="20"/>
    </row>
    <row r="4" spans="1:32" ht="48" x14ac:dyDescent="0.2">
      <c r="A4" s="16" t="s">
        <v>45</v>
      </c>
      <c r="B4" s="16" t="s">
        <v>46</v>
      </c>
      <c r="C4" s="16" t="s">
        <v>47</v>
      </c>
      <c r="D4" s="17" t="s">
        <v>48</v>
      </c>
      <c r="E4" s="16" t="s">
        <v>49</v>
      </c>
      <c r="F4" s="16" t="s">
        <v>50</v>
      </c>
      <c r="G4" s="17" t="s">
        <v>39</v>
      </c>
      <c r="H4" s="16" t="s">
        <v>51</v>
      </c>
      <c r="I4" s="16" t="s">
        <v>52</v>
      </c>
      <c r="J4" s="16">
        <v>86</v>
      </c>
      <c r="K4" s="18">
        <v>7353000</v>
      </c>
      <c r="L4" s="18">
        <v>0</v>
      </c>
      <c r="M4" s="19">
        <f t="shared" si="0"/>
        <v>7353000</v>
      </c>
      <c r="N4" s="18">
        <v>17000000</v>
      </c>
      <c r="O4" s="18">
        <v>1334513</v>
      </c>
      <c r="P4" s="18">
        <v>0</v>
      </c>
      <c r="Q4" s="20" t="s">
        <v>42</v>
      </c>
      <c r="R4" s="21">
        <v>1</v>
      </c>
      <c r="S4" s="20">
        <v>10</v>
      </c>
      <c r="T4" s="20" t="s">
        <v>42</v>
      </c>
      <c r="U4" s="20" t="s">
        <v>42</v>
      </c>
      <c r="V4" s="20" t="s">
        <v>43</v>
      </c>
      <c r="W4" s="20" t="s">
        <v>43</v>
      </c>
      <c r="X4" s="20" t="str">
        <f>IF(W4="","",IF(AND(I4="E, Non-ALF",W4="Y"),"Y","N"))</f>
        <v>N</v>
      </c>
      <c r="Y4" s="20" t="s">
        <v>42</v>
      </c>
      <c r="Z4" s="21">
        <v>2</v>
      </c>
      <c r="AA4" s="25">
        <v>69973.2</v>
      </c>
      <c r="AB4" s="17" t="s">
        <v>44</v>
      </c>
      <c r="AC4" s="23" t="s">
        <v>42</v>
      </c>
      <c r="AD4" s="20" t="s">
        <v>42</v>
      </c>
      <c r="AE4" s="20">
        <v>10</v>
      </c>
      <c r="AF4" s="20"/>
    </row>
    <row r="5" spans="1:32" ht="48" x14ac:dyDescent="0.2">
      <c r="A5" s="16" t="s">
        <v>53</v>
      </c>
      <c r="B5" s="16" t="s">
        <v>54</v>
      </c>
      <c r="C5" s="16" t="s">
        <v>35</v>
      </c>
      <c r="D5" s="17" t="s">
        <v>36</v>
      </c>
      <c r="E5" s="16" t="s">
        <v>37</v>
      </c>
      <c r="F5" s="16" t="s">
        <v>38</v>
      </c>
      <c r="G5" s="17" t="s">
        <v>39</v>
      </c>
      <c r="H5" s="16" t="s">
        <v>55</v>
      </c>
      <c r="I5" s="16" t="s">
        <v>52</v>
      </c>
      <c r="J5" s="16">
        <v>226</v>
      </c>
      <c r="K5" s="18">
        <v>17000000</v>
      </c>
      <c r="L5" s="18">
        <v>0</v>
      </c>
      <c r="M5" s="19">
        <f t="shared" si="0"/>
        <v>17000000</v>
      </c>
      <c r="N5" s="16"/>
      <c r="O5" s="18">
        <v>2601428</v>
      </c>
      <c r="P5" s="18">
        <v>0</v>
      </c>
      <c r="Q5" s="20" t="s">
        <v>42</v>
      </c>
      <c r="R5" s="21">
        <v>1</v>
      </c>
      <c r="S5" s="20">
        <v>10</v>
      </c>
      <c r="T5" s="20" t="s">
        <v>42</v>
      </c>
      <c r="U5" s="20" t="s">
        <v>43</v>
      </c>
      <c r="V5" s="20" t="s">
        <v>43</v>
      </c>
      <c r="W5" s="20" t="s">
        <v>42</v>
      </c>
      <c r="X5" s="20" t="str">
        <f>IF(W5="","",IF(AND(I5="E, Non-ALF",W5="Y"),"Y","N"))</f>
        <v>N</v>
      </c>
      <c r="Y5" s="20" t="s">
        <v>43</v>
      </c>
      <c r="Z5" s="21">
        <v>2</v>
      </c>
      <c r="AA5" s="25">
        <v>62960.18</v>
      </c>
      <c r="AB5" s="17" t="s">
        <v>56</v>
      </c>
      <c r="AC5" s="23" t="s">
        <v>42</v>
      </c>
      <c r="AD5" s="20" t="s">
        <v>42</v>
      </c>
      <c r="AE5" s="20">
        <v>26</v>
      </c>
      <c r="AF5" s="20"/>
    </row>
    <row r="6" spans="1:32" ht="48" x14ac:dyDescent="0.2">
      <c r="A6" s="16" t="s">
        <v>57</v>
      </c>
      <c r="B6" s="16" t="s">
        <v>58</v>
      </c>
      <c r="C6" s="16" t="s">
        <v>59</v>
      </c>
      <c r="D6" s="17" t="s">
        <v>36</v>
      </c>
      <c r="E6" s="16" t="s">
        <v>60</v>
      </c>
      <c r="F6" s="16" t="s">
        <v>61</v>
      </c>
      <c r="G6" s="17" t="s">
        <v>39</v>
      </c>
      <c r="H6" s="16" t="s">
        <v>62</v>
      </c>
      <c r="I6" s="16" t="s">
        <v>41</v>
      </c>
      <c r="J6" s="16">
        <v>120</v>
      </c>
      <c r="K6" s="18">
        <v>10000000</v>
      </c>
      <c r="L6" s="18">
        <v>0</v>
      </c>
      <c r="M6" s="19">
        <f t="shared" si="0"/>
        <v>10000000</v>
      </c>
      <c r="N6" s="18">
        <v>23000000</v>
      </c>
      <c r="O6" s="18">
        <v>1677477</v>
      </c>
      <c r="P6" s="18">
        <v>0</v>
      </c>
      <c r="Q6" s="20" t="s">
        <v>42</v>
      </c>
      <c r="R6" s="21">
        <v>1</v>
      </c>
      <c r="S6" s="20">
        <v>5</v>
      </c>
      <c r="T6" s="20" t="s">
        <v>43</v>
      </c>
      <c r="U6" s="20" t="s">
        <v>43</v>
      </c>
      <c r="V6" s="20" t="s">
        <v>43</v>
      </c>
      <c r="W6" s="20" t="s">
        <v>42</v>
      </c>
      <c r="X6" s="20" t="str">
        <f>IF(W6="","",IF(AND(I6="E, Non-ALF",W6="Y"),"Y","N"))</f>
        <v>Y</v>
      </c>
      <c r="Y6" s="20" t="s">
        <v>43</v>
      </c>
      <c r="Z6" s="21">
        <v>2</v>
      </c>
      <c r="AA6" s="25">
        <v>73981.5</v>
      </c>
      <c r="AB6" s="17" t="s">
        <v>44</v>
      </c>
      <c r="AC6" s="23" t="s">
        <v>42</v>
      </c>
      <c r="AD6" s="20" t="s">
        <v>42</v>
      </c>
      <c r="AE6" s="20">
        <v>62</v>
      </c>
      <c r="AF6" s="20"/>
    </row>
    <row r="7" spans="1:32" ht="48" x14ac:dyDescent="0.2">
      <c r="A7" s="16" t="s">
        <v>63</v>
      </c>
      <c r="B7" s="16" t="s">
        <v>64</v>
      </c>
      <c r="C7" s="16" t="s">
        <v>65</v>
      </c>
      <c r="D7" s="17" t="s">
        <v>36</v>
      </c>
      <c r="E7" s="16" t="s">
        <v>66</v>
      </c>
      <c r="F7" s="16" t="s">
        <v>67</v>
      </c>
      <c r="G7" s="17" t="s">
        <v>39</v>
      </c>
      <c r="H7" s="16" t="s">
        <v>40</v>
      </c>
      <c r="I7" s="16" t="s">
        <v>41</v>
      </c>
      <c r="J7" s="16">
        <v>90</v>
      </c>
      <c r="K7" s="18">
        <v>8190000</v>
      </c>
      <c r="L7" s="18">
        <v>554600</v>
      </c>
      <c r="M7" s="19">
        <f t="shared" si="0"/>
        <v>8744600</v>
      </c>
      <c r="N7" s="16"/>
      <c r="O7" s="18">
        <v>2088000</v>
      </c>
      <c r="P7" s="18">
        <v>0</v>
      </c>
      <c r="Q7" s="20" t="s">
        <v>42</v>
      </c>
      <c r="R7" s="21">
        <v>1</v>
      </c>
      <c r="S7" s="20">
        <v>10</v>
      </c>
      <c r="T7" s="20" t="s">
        <v>43</v>
      </c>
      <c r="U7" s="20" t="s">
        <v>43</v>
      </c>
      <c r="V7" s="20" t="s">
        <v>43</v>
      </c>
      <c r="W7" s="20" t="s">
        <v>42</v>
      </c>
      <c r="X7" s="20" t="str">
        <f>IF(W7="","",IF(AND(I7="E, Non-ALF",W7="Y"),"Y","N"))</f>
        <v>Y</v>
      </c>
      <c r="Y7" s="20" t="s">
        <v>43</v>
      </c>
      <c r="Z7" s="21">
        <v>2</v>
      </c>
      <c r="AA7" s="25">
        <v>76879.92</v>
      </c>
      <c r="AB7" s="17" t="s">
        <v>44</v>
      </c>
      <c r="AC7" s="23" t="s">
        <v>42</v>
      </c>
      <c r="AD7" s="20" t="s">
        <v>42</v>
      </c>
      <c r="AE7" s="20">
        <v>24</v>
      </c>
      <c r="AF7" s="20"/>
    </row>
    <row r="8" spans="1:32" ht="24" x14ac:dyDescent="0.2">
      <c r="A8" s="16" t="s">
        <v>68</v>
      </c>
      <c r="B8" s="16" t="s">
        <v>69</v>
      </c>
      <c r="C8" s="16" t="s">
        <v>59</v>
      </c>
      <c r="D8" s="17" t="s">
        <v>36</v>
      </c>
      <c r="E8" s="16" t="s">
        <v>70</v>
      </c>
      <c r="F8" s="16" t="s">
        <v>71</v>
      </c>
      <c r="G8" s="17" t="s">
        <v>39</v>
      </c>
      <c r="H8" s="16" t="s">
        <v>62</v>
      </c>
      <c r="I8" s="16" t="s">
        <v>52</v>
      </c>
      <c r="J8" s="16">
        <v>108</v>
      </c>
      <c r="K8" s="18">
        <v>7452000</v>
      </c>
      <c r="L8" s="18">
        <v>0</v>
      </c>
      <c r="M8" s="19">
        <f t="shared" si="0"/>
        <v>7452000</v>
      </c>
      <c r="N8" s="16"/>
      <c r="O8" s="18">
        <v>2285788</v>
      </c>
      <c r="P8" s="18">
        <v>0</v>
      </c>
      <c r="Q8" s="20" t="s">
        <v>42</v>
      </c>
      <c r="R8" s="21">
        <v>1</v>
      </c>
      <c r="S8" s="20">
        <v>10</v>
      </c>
      <c r="T8" s="20" t="s">
        <v>42</v>
      </c>
      <c r="U8" s="20" t="s">
        <v>42</v>
      </c>
      <c r="V8" s="20" t="s">
        <v>43</v>
      </c>
      <c r="W8" s="20" t="s">
        <v>43</v>
      </c>
      <c r="X8" s="20" t="str">
        <f>IF(W8="","",IF(AND(I8="E, Non-ALF",W8="Y"),"Y","N"))</f>
        <v>N</v>
      </c>
      <c r="Y8" s="20" t="s">
        <v>42</v>
      </c>
      <c r="Z8" s="21">
        <v>2</v>
      </c>
      <c r="AA8" s="25">
        <v>61256.68</v>
      </c>
      <c r="AB8" s="17" t="s">
        <v>56</v>
      </c>
      <c r="AC8" s="23" t="s">
        <v>42</v>
      </c>
      <c r="AD8" s="20" t="s">
        <v>42</v>
      </c>
      <c r="AE8" s="20">
        <v>31</v>
      </c>
      <c r="AF8" s="20"/>
    </row>
    <row r="9" spans="1:32" ht="24" x14ac:dyDescent="0.2">
      <c r="A9" s="16" t="s">
        <v>72</v>
      </c>
      <c r="B9" s="16" t="s">
        <v>73</v>
      </c>
      <c r="C9" s="16" t="s">
        <v>65</v>
      </c>
      <c r="D9" s="17" t="s">
        <v>36</v>
      </c>
      <c r="E9" s="16" t="s">
        <v>49</v>
      </c>
      <c r="F9" s="16" t="s">
        <v>74</v>
      </c>
      <c r="G9" s="17" t="s">
        <v>39</v>
      </c>
      <c r="H9" s="16" t="s">
        <v>51</v>
      </c>
      <c r="I9" s="16" t="s">
        <v>52</v>
      </c>
      <c r="J9" s="16">
        <v>188</v>
      </c>
      <c r="K9" s="18">
        <v>11656000</v>
      </c>
      <c r="L9" s="18">
        <v>0</v>
      </c>
      <c r="M9" s="19">
        <f t="shared" si="0"/>
        <v>11656000</v>
      </c>
      <c r="N9" s="16"/>
      <c r="O9" s="18">
        <v>3500000</v>
      </c>
      <c r="P9" s="18">
        <v>0</v>
      </c>
      <c r="Q9" s="20" t="s">
        <v>42</v>
      </c>
      <c r="R9" s="21">
        <v>1</v>
      </c>
      <c r="S9" s="20">
        <v>10</v>
      </c>
      <c r="T9" s="20" t="s">
        <v>42</v>
      </c>
      <c r="U9" s="20" t="s">
        <v>42</v>
      </c>
      <c r="V9" s="20" t="s">
        <v>43</v>
      </c>
      <c r="W9" s="20" t="s">
        <v>42</v>
      </c>
      <c r="X9" s="20" t="str">
        <f>IF(W9="","",IF(AND(I9="E, Non-ALF",W9="Y"),"Y","N"))</f>
        <v>N</v>
      </c>
      <c r="Y9" s="20" t="s">
        <v>43</v>
      </c>
      <c r="Z9" s="21">
        <v>1</v>
      </c>
      <c r="AA9" s="25">
        <v>47462.77</v>
      </c>
      <c r="AB9" s="17" t="s">
        <v>56</v>
      </c>
      <c r="AC9" s="23" t="s">
        <v>42</v>
      </c>
      <c r="AD9" s="20" t="s">
        <v>42</v>
      </c>
      <c r="AE9" s="20">
        <v>36</v>
      </c>
      <c r="AF9" s="20"/>
    </row>
    <row r="10" spans="1:32" ht="24" x14ac:dyDescent="0.2">
      <c r="A10" s="16" t="s">
        <v>75</v>
      </c>
      <c r="B10" s="16" t="s">
        <v>76</v>
      </c>
      <c r="C10" s="16" t="s">
        <v>59</v>
      </c>
      <c r="D10" s="17" t="s">
        <v>36</v>
      </c>
      <c r="E10" s="16" t="s">
        <v>77</v>
      </c>
      <c r="F10" s="16" t="s">
        <v>78</v>
      </c>
      <c r="G10" s="17" t="s">
        <v>39</v>
      </c>
      <c r="H10" s="16" t="s">
        <v>62</v>
      </c>
      <c r="I10" s="16" t="s">
        <v>52</v>
      </c>
      <c r="J10" s="16">
        <v>256</v>
      </c>
      <c r="K10" s="18">
        <v>12750000</v>
      </c>
      <c r="L10" s="18">
        <v>0</v>
      </c>
      <c r="M10" s="19">
        <f t="shared" si="0"/>
        <v>12750000</v>
      </c>
      <c r="N10" s="18">
        <v>71000000</v>
      </c>
      <c r="O10" s="18">
        <v>2072704</v>
      </c>
      <c r="P10" s="18">
        <v>0</v>
      </c>
      <c r="Q10" s="20" t="s">
        <v>42</v>
      </c>
      <c r="R10" s="21">
        <v>1</v>
      </c>
      <c r="S10" s="20">
        <v>10</v>
      </c>
      <c r="T10" s="20" t="s">
        <v>42</v>
      </c>
      <c r="U10" s="20" t="s">
        <v>43</v>
      </c>
      <c r="V10" s="20" t="s">
        <v>43</v>
      </c>
      <c r="W10" s="20" t="s">
        <v>43</v>
      </c>
      <c r="X10" s="20" t="str">
        <f>IF(W10="","",IF(AND(I10="E, Non-ALF",W10="Y"),"Y","N"))</f>
        <v>N</v>
      </c>
      <c r="Y10" s="20" t="s">
        <v>42</v>
      </c>
      <c r="Z10" s="21">
        <v>1</v>
      </c>
      <c r="AA10" s="25">
        <v>44865.65</v>
      </c>
      <c r="AB10" s="17" t="s">
        <v>56</v>
      </c>
      <c r="AC10" s="23" t="s">
        <v>42</v>
      </c>
      <c r="AD10" s="20" t="s">
        <v>42</v>
      </c>
      <c r="AE10" s="20">
        <v>14</v>
      </c>
      <c r="AF10" s="20"/>
    </row>
    <row r="11" spans="1:32" ht="36" x14ac:dyDescent="0.2">
      <c r="A11" s="16" t="s">
        <v>79</v>
      </c>
      <c r="B11" s="16" t="s">
        <v>80</v>
      </c>
      <c r="C11" s="16" t="s">
        <v>59</v>
      </c>
      <c r="D11" s="17" t="s">
        <v>36</v>
      </c>
      <c r="E11" s="16" t="s">
        <v>81</v>
      </c>
      <c r="F11" s="16" t="s">
        <v>82</v>
      </c>
      <c r="G11" s="17" t="s">
        <v>39</v>
      </c>
      <c r="H11" s="16" t="s">
        <v>40</v>
      </c>
      <c r="I11" s="16" t="s">
        <v>52</v>
      </c>
      <c r="J11" s="16">
        <v>100</v>
      </c>
      <c r="K11" s="18">
        <v>3545000</v>
      </c>
      <c r="L11" s="18">
        <v>0</v>
      </c>
      <c r="M11" s="19">
        <f t="shared" si="0"/>
        <v>3545000</v>
      </c>
      <c r="N11" s="16"/>
      <c r="O11" s="18">
        <v>2550000</v>
      </c>
      <c r="P11" s="18">
        <v>0</v>
      </c>
      <c r="Q11" s="20" t="s">
        <v>42</v>
      </c>
      <c r="R11" s="21">
        <v>1</v>
      </c>
      <c r="S11" s="20">
        <v>10</v>
      </c>
      <c r="T11" s="20" t="s">
        <v>43</v>
      </c>
      <c r="U11" s="20" t="s">
        <v>42</v>
      </c>
      <c r="V11" s="20" t="s">
        <v>43</v>
      </c>
      <c r="W11" s="20" t="s">
        <v>43</v>
      </c>
      <c r="X11" s="20" t="str">
        <f>IF(W11="","",IF(AND(I11="E, Non-ALF",W11="Y"),"Y","N"))</f>
        <v>N</v>
      </c>
      <c r="Y11" s="20" t="s">
        <v>42</v>
      </c>
      <c r="Z11" s="21">
        <v>2</v>
      </c>
      <c r="AA11" s="25">
        <v>32203.63</v>
      </c>
      <c r="AB11" s="17" t="s">
        <v>56</v>
      </c>
      <c r="AC11" s="23" t="s">
        <v>42</v>
      </c>
      <c r="AD11" s="20" t="s">
        <v>42</v>
      </c>
      <c r="AE11" s="20">
        <v>35</v>
      </c>
      <c r="AF11" s="20"/>
    </row>
    <row r="12" spans="1:32" ht="24" x14ac:dyDescent="0.2">
      <c r="A12" s="16" t="s">
        <v>83</v>
      </c>
      <c r="B12" s="16" t="s">
        <v>84</v>
      </c>
      <c r="C12" s="16" t="s">
        <v>59</v>
      </c>
      <c r="D12" s="17" t="s">
        <v>36</v>
      </c>
      <c r="E12" s="16" t="s">
        <v>81</v>
      </c>
      <c r="F12" s="16" t="s">
        <v>85</v>
      </c>
      <c r="G12" s="17" t="s">
        <v>39</v>
      </c>
      <c r="H12" s="16" t="s">
        <v>62</v>
      </c>
      <c r="I12" s="16" t="s">
        <v>52</v>
      </c>
      <c r="J12" s="16">
        <v>173</v>
      </c>
      <c r="K12" s="18">
        <v>7919000</v>
      </c>
      <c r="L12" s="18">
        <v>0</v>
      </c>
      <c r="M12" s="19">
        <f t="shared" si="0"/>
        <v>7919000</v>
      </c>
      <c r="N12" s="16"/>
      <c r="O12" s="18">
        <v>3722000</v>
      </c>
      <c r="P12" s="18">
        <v>0</v>
      </c>
      <c r="Q12" s="20" t="s">
        <v>42</v>
      </c>
      <c r="R12" s="21">
        <v>2</v>
      </c>
      <c r="S12" s="20">
        <v>10</v>
      </c>
      <c r="T12" s="20" t="s">
        <v>43</v>
      </c>
      <c r="U12" s="20" t="s">
        <v>42</v>
      </c>
      <c r="V12" s="20" t="s">
        <v>43</v>
      </c>
      <c r="W12" s="20" t="s">
        <v>43</v>
      </c>
      <c r="X12" s="20" t="str">
        <f>IF(W12="","",IF(AND(I12="E, Non-ALF",W12="Y"),"Y","N"))</f>
        <v>N</v>
      </c>
      <c r="Y12" s="20" t="s">
        <v>42</v>
      </c>
      <c r="Z12" s="21">
        <v>2</v>
      </c>
      <c r="AA12" s="25">
        <v>40637.65</v>
      </c>
      <c r="AB12" s="17" t="s">
        <v>56</v>
      </c>
      <c r="AC12" s="23" t="s">
        <v>42</v>
      </c>
      <c r="AD12" s="20" t="s">
        <v>42</v>
      </c>
      <c r="AE12" s="20">
        <v>9</v>
      </c>
      <c r="AF12" s="20"/>
    </row>
    <row r="13" spans="1:32" ht="24" x14ac:dyDescent="0.2">
      <c r="A13" s="16" t="s">
        <v>86</v>
      </c>
      <c r="B13" s="16" t="s">
        <v>87</v>
      </c>
      <c r="C13" s="16" t="s">
        <v>88</v>
      </c>
      <c r="D13" s="17" t="s">
        <v>48</v>
      </c>
      <c r="E13" s="16" t="s">
        <v>81</v>
      </c>
      <c r="F13" s="16" t="s">
        <v>89</v>
      </c>
      <c r="G13" s="17" t="s">
        <v>39</v>
      </c>
      <c r="H13" s="16" t="s">
        <v>51</v>
      </c>
      <c r="I13" s="16" t="s">
        <v>52</v>
      </c>
      <c r="J13" s="16">
        <v>230</v>
      </c>
      <c r="K13" s="18">
        <v>6676000</v>
      </c>
      <c r="L13" s="18">
        <v>0</v>
      </c>
      <c r="M13" s="19">
        <f t="shared" si="0"/>
        <v>6676000</v>
      </c>
      <c r="N13" s="18">
        <v>58377000</v>
      </c>
      <c r="O13" s="18">
        <v>4228000</v>
      </c>
      <c r="P13" s="18">
        <v>0</v>
      </c>
      <c r="Q13" s="20" t="s">
        <v>42</v>
      </c>
      <c r="R13" s="21">
        <v>1</v>
      </c>
      <c r="S13" s="20">
        <v>10</v>
      </c>
      <c r="T13" s="20" t="s">
        <v>42</v>
      </c>
      <c r="U13" s="20" t="s">
        <v>43</v>
      </c>
      <c r="V13" s="20" t="s">
        <v>43</v>
      </c>
      <c r="W13" s="20" t="s">
        <v>43</v>
      </c>
      <c r="X13" s="20" t="str">
        <f>IF(W13="","",IF(AND(I13="E, Non-ALF",W13="Y"),"Y","N"))</f>
        <v>N</v>
      </c>
      <c r="Y13" s="20" t="s">
        <v>42</v>
      </c>
      <c r="Z13" s="21">
        <v>2</v>
      </c>
      <c r="AA13" s="25">
        <v>24522.23</v>
      </c>
      <c r="AB13" s="17" t="s">
        <v>56</v>
      </c>
      <c r="AC13" s="23" t="s">
        <v>42</v>
      </c>
      <c r="AD13" s="20" t="s">
        <v>42</v>
      </c>
      <c r="AE13" s="20">
        <v>37</v>
      </c>
      <c r="AF13" s="20"/>
    </row>
    <row r="14" spans="1:32" ht="24" x14ac:dyDescent="0.2">
      <c r="A14" s="16" t="s">
        <v>90</v>
      </c>
      <c r="B14" s="16" t="s">
        <v>91</v>
      </c>
      <c r="C14" s="16" t="s">
        <v>92</v>
      </c>
      <c r="D14" s="17" t="s">
        <v>93</v>
      </c>
      <c r="E14" s="16" t="s">
        <v>94</v>
      </c>
      <c r="F14" s="16" t="s">
        <v>95</v>
      </c>
      <c r="G14" s="17" t="s">
        <v>39</v>
      </c>
      <c r="H14" s="16" t="s">
        <v>55</v>
      </c>
      <c r="I14" s="16" t="s">
        <v>52</v>
      </c>
      <c r="J14" s="16">
        <v>86</v>
      </c>
      <c r="K14" s="18">
        <v>12335000</v>
      </c>
      <c r="L14" s="18">
        <v>749700</v>
      </c>
      <c r="M14" s="19">
        <f t="shared" si="0"/>
        <v>13084700</v>
      </c>
      <c r="N14" s="16"/>
      <c r="O14" s="16"/>
      <c r="P14" s="18">
        <v>1629260</v>
      </c>
      <c r="Q14" s="20" t="s">
        <v>42</v>
      </c>
      <c r="R14" s="21">
        <v>1</v>
      </c>
      <c r="S14" s="20">
        <v>10</v>
      </c>
      <c r="T14" s="20" t="s">
        <v>43</v>
      </c>
      <c r="U14" s="20" t="s">
        <v>43</v>
      </c>
      <c r="V14" s="20" t="s">
        <v>42</v>
      </c>
      <c r="W14" s="20" t="s">
        <v>42</v>
      </c>
      <c r="X14" s="20" t="str">
        <f>IF(W14="","",IF(AND(I14="E, Non-ALF",W14="Y"),"Y","N"))</f>
        <v>N</v>
      </c>
      <c r="Y14" s="20" t="s">
        <v>43</v>
      </c>
      <c r="Z14" s="21">
        <v>2</v>
      </c>
      <c r="AA14" s="25">
        <v>88261.65</v>
      </c>
      <c r="AB14" s="17" t="s">
        <v>96</v>
      </c>
      <c r="AC14" s="23" t="s">
        <v>42</v>
      </c>
      <c r="AD14" s="20" t="s">
        <v>42</v>
      </c>
      <c r="AE14" s="20">
        <v>56</v>
      </c>
      <c r="AF14" s="20"/>
    </row>
    <row r="15" spans="1:32" ht="24" x14ac:dyDescent="0.2">
      <c r="A15" s="16" t="s">
        <v>97</v>
      </c>
      <c r="B15" s="16" t="s">
        <v>98</v>
      </c>
      <c r="C15" s="16" t="s">
        <v>99</v>
      </c>
      <c r="D15" s="17" t="s">
        <v>36</v>
      </c>
      <c r="E15" s="16" t="s">
        <v>77</v>
      </c>
      <c r="F15" s="16" t="s">
        <v>100</v>
      </c>
      <c r="G15" s="17" t="s">
        <v>39</v>
      </c>
      <c r="H15" s="16" t="s">
        <v>62</v>
      </c>
      <c r="I15" s="16" t="s">
        <v>52</v>
      </c>
      <c r="J15" s="16">
        <v>279</v>
      </c>
      <c r="K15" s="18">
        <v>17000000</v>
      </c>
      <c r="L15" s="18">
        <v>0</v>
      </c>
      <c r="M15" s="19">
        <f t="shared" si="0"/>
        <v>17000000</v>
      </c>
      <c r="N15" s="16"/>
      <c r="O15" s="18">
        <v>2374437</v>
      </c>
      <c r="P15" s="18">
        <v>0</v>
      </c>
      <c r="Q15" s="20" t="s">
        <v>42</v>
      </c>
      <c r="R15" s="21">
        <v>1</v>
      </c>
      <c r="S15" s="20">
        <v>10</v>
      </c>
      <c r="T15" s="20" t="s">
        <v>42</v>
      </c>
      <c r="U15" s="20" t="s">
        <v>43</v>
      </c>
      <c r="V15" s="20" t="s">
        <v>43</v>
      </c>
      <c r="W15" s="20" t="s">
        <v>42</v>
      </c>
      <c r="X15" s="20" t="str">
        <f>IF(W15="","",IF(AND(I15="E, Non-ALF",W15="Y"),"Y","N"))</f>
        <v>N</v>
      </c>
      <c r="Y15" s="20" t="s">
        <v>42</v>
      </c>
      <c r="Z15" s="21">
        <v>2</v>
      </c>
      <c r="AA15" s="25">
        <v>35436.32</v>
      </c>
      <c r="AB15" s="17" t="s">
        <v>56</v>
      </c>
      <c r="AC15" s="26" t="s">
        <v>42</v>
      </c>
      <c r="AD15" s="27" t="s">
        <v>42</v>
      </c>
      <c r="AE15" s="20">
        <v>30</v>
      </c>
      <c r="AF15" s="20"/>
    </row>
    <row r="16" spans="1:32" ht="24" x14ac:dyDescent="0.2">
      <c r="A16" s="16" t="s">
        <v>101</v>
      </c>
      <c r="B16" s="16" t="s">
        <v>102</v>
      </c>
      <c r="C16" s="16" t="s">
        <v>103</v>
      </c>
      <c r="D16" s="17" t="s">
        <v>36</v>
      </c>
      <c r="E16" s="16" t="s">
        <v>104</v>
      </c>
      <c r="F16" s="16" t="s">
        <v>105</v>
      </c>
      <c r="G16" s="17" t="s">
        <v>39</v>
      </c>
      <c r="H16" s="16" t="s">
        <v>55</v>
      </c>
      <c r="I16" s="16" t="s">
        <v>52</v>
      </c>
      <c r="J16" s="16">
        <v>99</v>
      </c>
      <c r="K16" s="18">
        <v>6930000</v>
      </c>
      <c r="L16" s="18">
        <v>0</v>
      </c>
      <c r="M16" s="19">
        <f t="shared" si="0"/>
        <v>6930000</v>
      </c>
      <c r="N16" s="18">
        <v>19000000</v>
      </c>
      <c r="O16" s="18">
        <v>1664624</v>
      </c>
      <c r="P16" s="18">
        <v>0</v>
      </c>
      <c r="Q16" s="20" t="s">
        <v>42</v>
      </c>
      <c r="R16" s="21">
        <v>1</v>
      </c>
      <c r="S16" s="20">
        <v>10</v>
      </c>
      <c r="T16" s="20" t="s">
        <v>43</v>
      </c>
      <c r="U16" s="20" t="s">
        <v>43</v>
      </c>
      <c r="V16" s="20" t="s">
        <v>43</v>
      </c>
      <c r="W16" s="20" t="s">
        <v>43</v>
      </c>
      <c r="X16" s="20" t="str">
        <f>IF(W16="","",IF(AND(I16="E, Non-ALF",W16="Y"),"Y","N"))</f>
        <v>N</v>
      </c>
      <c r="Y16" s="20" t="s">
        <v>42</v>
      </c>
      <c r="Z16" s="21">
        <v>2</v>
      </c>
      <c r="AA16" s="25">
        <v>69930</v>
      </c>
      <c r="AB16" s="17" t="s">
        <v>44</v>
      </c>
      <c r="AC16" s="23" t="s">
        <v>42</v>
      </c>
      <c r="AD16" s="20" t="s">
        <v>42</v>
      </c>
      <c r="AE16" s="20">
        <v>38</v>
      </c>
      <c r="AF16" s="20"/>
    </row>
    <row r="17" spans="1:32" ht="24" x14ac:dyDescent="0.2">
      <c r="A17" s="16" t="s">
        <v>106</v>
      </c>
      <c r="B17" s="16" t="s">
        <v>107</v>
      </c>
      <c r="C17" s="16" t="s">
        <v>108</v>
      </c>
      <c r="D17" s="17" t="s">
        <v>36</v>
      </c>
      <c r="E17" s="16" t="s">
        <v>109</v>
      </c>
      <c r="F17" s="16" t="s">
        <v>110</v>
      </c>
      <c r="G17" s="17" t="s">
        <v>39</v>
      </c>
      <c r="H17" s="16" t="s">
        <v>62</v>
      </c>
      <c r="I17" s="16" t="s">
        <v>52</v>
      </c>
      <c r="J17" s="16">
        <v>148</v>
      </c>
      <c r="K17" s="18">
        <v>12750000</v>
      </c>
      <c r="L17" s="18">
        <v>0</v>
      </c>
      <c r="M17" s="19">
        <f t="shared" si="0"/>
        <v>12750000</v>
      </c>
      <c r="N17" s="18">
        <v>31500000</v>
      </c>
      <c r="O17" s="18">
        <v>2234930</v>
      </c>
      <c r="P17" s="18">
        <v>0</v>
      </c>
      <c r="Q17" s="20" t="s">
        <v>42</v>
      </c>
      <c r="R17" s="21">
        <v>1</v>
      </c>
      <c r="S17" s="20">
        <v>10</v>
      </c>
      <c r="T17" s="20" t="s">
        <v>42</v>
      </c>
      <c r="U17" s="20" t="s">
        <v>42</v>
      </c>
      <c r="V17" s="20" t="s">
        <v>43</v>
      </c>
      <c r="W17" s="20" t="s">
        <v>43</v>
      </c>
      <c r="X17" s="20" t="str">
        <f>IF(W17="","",IF(AND(I17="E, Non-ALF",W17="Y"),"Y","N"))</f>
        <v>N</v>
      </c>
      <c r="Y17" s="20" t="s">
        <v>42</v>
      </c>
      <c r="Z17" s="21">
        <v>2</v>
      </c>
      <c r="AA17" s="25">
        <v>63654.79</v>
      </c>
      <c r="AB17" s="17" t="s">
        <v>56</v>
      </c>
      <c r="AC17" s="23" t="s">
        <v>42</v>
      </c>
      <c r="AD17" s="20" t="s">
        <v>42</v>
      </c>
      <c r="AE17" s="20">
        <v>43</v>
      </c>
      <c r="AF17" s="20"/>
    </row>
    <row r="18" spans="1:32" ht="24" x14ac:dyDescent="0.2">
      <c r="A18" s="16" t="s">
        <v>111</v>
      </c>
      <c r="B18" s="16" t="s">
        <v>112</v>
      </c>
      <c r="C18" s="16" t="s">
        <v>99</v>
      </c>
      <c r="D18" s="17" t="s">
        <v>36</v>
      </c>
      <c r="E18" s="16" t="s">
        <v>49</v>
      </c>
      <c r="F18" s="16" t="s">
        <v>113</v>
      </c>
      <c r="G18" s="17" t="s">
        <v>39</v>
      </c>
      <c r="H18" s="16" t="s">
        <v>62</v>
      </c>
      <c r="I18" s="16" t="s">
        <v>52</v>
      </c>
      <c r="J18" s="16">
        <v>118</v>
      </c>
      <c r="K18" s="18">
        <v>9000000</v>
      </c>
      <c r="L18" s="18">
        <v>0</v>
      </c>
      <c r="M18" s="19">
        <f t="shared" si="0"/>
        <v>9000000</v>
      </c>
      <c r="N18" s="18">
        <v>28500000</v>
      </c>
      <c r="O18" s="18">
        <v>2618205</v>
      </c>
      <c r="P18" s="18">
        <v>0</v>
      </c>
      <c r="Q18" s="20" t="s">
        <v>42</v>
      </c>
      <c r="R18" s="21">
        <v>1</v>
      </c>
      <c r="S18" s="20">
        <v>10</v>
      </c>
      <c r="T18" s="20" t="s">
        <v>42</v>
      </c>
      <c r="U18" s="20" t="s">
        <v>42</v>
      </c>
      <c r="V18" s="20" t="s">
        <v>43</v>
      </c>
      <c r="W18" s="20" t="s">
        <v>42</v>
      </c>
      <c r="X18" s="20" t="str">
        <f>IF(W18="","",IF(AND(I18="E, Non-ALF",W18="Y"),"Y","N"))</f>
        <v>N</v>
      </c>
      <c r="Y18" s="20" t="s">
        <v>42</v>
      </c>
      <c r="Z18" s="21">
        <v>2</v>
      </c>
      <c r="AA18" s="25">
        <v>55415.4</v>
      </c>
      <c r="AB18" s="17" t="s">
        <v>56</v>
      </c>
      <c r="AC18" s="23" t="s">
        <v>42</v>
      </c>
      <c r="AD18" s="20" t="s">
        <v>42</v>
      </c>
      <c r="AE18" s="20">
        <v>1</v>
      </c>
      <c r="AF18" s="20"/>
    </row>
    <row r="19" spans="1:32" ht="72" x14ac:dyDescent="0.2">
      <c r="A19" s="16" t="s">
        <v>114</v>
      </c>
      <c r="B19" s="16" t="s">
        <v>115</v>
      </c>
      <c r="C19" s="16" t="s">
        <v>65</v>
      </c>
      <c r="D19" s="17" t="s">
        <v>36</v>
      </c>
      <c r="E19" s="16" t="s">
        <v>49</v>
      </c>
      <c r="F19" s="16" t="s">
        <v>116</v>
      </c>
      <c r="G19" s="17" t="s">
        <v>39</v>
      </c>
      <c r="H19" s="16" t="s">
        <v>40</v>
      </c>
      <c r="I19" s="16" t="s">
        <v>41</v>
      </c>
      <c r="J19" s="16">
        <v>125</v>
      </c>
      <c r="K19" s="18">
        <v>1000000</v>
      </c>
      <c r="L19" s="18">
        <v>0</v>
      </c>
      <c r="M19" s="19">
        <f t="shared" si="0"/>
        <v>1000000</v>
      </c>
      <c r="N19" s="16"/>
      <c r="O19" s="18">
        <v>2083549</v>
      </c>
      <c r="P19" s="18">
        <v>0</v>
      </c>
      <c r="Q19" s="20" t="s">
        <v>42</v>
      </c>
      <c r="R19" s="21">
        <v>2</v>
      </c>
      <c r="S19" s="20">
        <v>10</v>
      </c>
      <c r="T19" s="20" t="s">
        <v>43</v>
      </c>
      <c r="U19" s="20" t="s">
        <v>43</v>
      </c>
      <c r="V19" s="20" t="s">
        <v>43</v>
      </c>
      <c r="W19" s="20" t="s">
        <v>42</v>
      </c>
      <c r="X19" s="20" t="str">
        <f>IF(W19="","",IF(AND(I19="E, Non-ALF",W19="Y"),"Y","N"))</f>
        <v>Y</v>
      </c>
      <c r="Y19" s="20" t="s">
        <v>43</v>
      </c>
      <c r="Z19" s="21">
        <v>2</v>
      </c>
      <c r="AA19" s="25">
        <v>6088.9</v>
      </c>
      <c r="AB19" s="17" t="s">
        <v>56</v>
      </c>
      <c r="AC19" s="23" t="s">
        <v>42</v>
      </c>
      <c r="AD19" s="20" t="s">
        <v>42</v>
      </c>
      <c r="AE19" s="20">
        <v>51</v>
      </c>
      <c r="AF19" s="20"/>
    </row>
    <row r="20" spans="1:32" ht="24" x14ac:dyDescent="0.2">
      <c r="A20" s="16" t="s">
        <v>117</v>
      </c>
      <c r="B20" s="16" t="s">
        <v>118</v>
      </c>
      <c r="C20" s="16" t="s">
        <v>119</v>
      </c>
      <c r="D20" s="17" t="s">
        <v>48</v>
      </c>
      <c r="E20" s="16" t="s">
        <v>120</v>
      </c>
      <c r="F20" s="16" t="s">
        <v>121</v>
      </c>
      <c r="G20" s="17" t="s">
        <v>39</v>
      </c>
      <c r="H20" s="16" t="s">
        <v>62</v>
      </c>
      <c r="I20" s="16" t="s">
        <v>52</v>
      </c>
      <c r="J20" s="16">
        <v>125</v>
      </c>
      <c r="K20" s="18">
        <v>10669250</v>
      </c>
      <c r="L20" s="18">
        <v>0</v>
      </c>
      <c r="M20" s="19">
        <f t="shared" si="0"/>
        <v>10669250</v>
      </c>
      <c r="N20" s="18">
        <v>25000000</v>
      </c>
      <c r="O20" s="18">
        <v>1810786</v>
      </c>
      <c r="P20" s="18">
        <v>0</v>
      </c>
      <c r="Q20" s="20" t="s">
        <v>42</v>
      </c>
      <c r="R20" s="21">
        <v>1</v>
      </c>
      <c r="S20" s="20">
        <v>10</v>
      </c>
      <c r="T20" s="20" t="s">
        <v>43</v>
      </c>
      <c r="U20" s="20" t="s">
        <v>42</v>
      </c>
      <c r="V20" s="20" t="s">
        <v>43</v>
      </c>
      <c r="W20" s="20" t="s">
        <v>43</v>
      </c>
      <c r="X20" s="20" t="str">
        <f>IF(W20="","",IF(AND(I20="E, Non-ALF",W20="Y"),"Y","N"))</f>
        <v>N</v>
      </c>
      <c r="Y20" s="20" t="s">
        <v>42</v>
      </c>
      <c r="Z20" s="21">
        <v>2</v>
      </c>
      <c r="AA20" s="25">
        <v>75775.399999999994</v>
      </c>
      <c r="AB20" s="17" t="s">
        <v>44</v>
      </c>
      <c r="AC20" s="23" t="s">
        <v>42</v>
      </c>
      <c r="AD20" s="20" t="s">
        <v>42</v>
      </c>
      <c r="AE20" s="20">
        <v>65</v>
      </c>
      <c r="AF20" s="20"/>
    </row>
    <row r="21" spans="1:32" ht="72" x14ac:dyDescent="0.2">
      <c r="A21" s="16" t="s">
        <v>122</v>
      </c>
      <c r="B21" s="16" t="s">
        <v>123</v>
      </c>
      <c r="C21" s="16" t="s">
        <v>108</v>
      </c>
      <c r="D21" s="17" t="s">
        <v>36</v>
      </c>
      <c r="E21" s="16" t="s">
        <v>124</v>
      </c>
      <c r="F21" s="16" t="s">
        <v>125</v>
      </c>
      <c r="G21" s="17" t="s">
        <v>39</v>
      </c>
      <c r="H21" s="16" t="s">
        <v>40</v>
      </c>
      <c r="I21" s="16" t="s">
        <v>41</v>
      </c>
      <c r="J21" s="16">
        <v>160</v>
      </c>
      <c r="K21" s="18">
        <v>15200000</v>
      </c>
      <c r="L21" s="18">
        <v>0</v>
      </c>
      <c r="M21" s="19">
        <f t="shared" si="0"/>
        <v>15200000</v>
      </c>
      <c r="N21" s="18">
        <v>35000000</v>
      </c>
      <c r="O21" s="18">
        <v>2668707</v>
      </c>
      <c r="P21" s="18">
        <v>0</v>
      </c>
      <c r="Q21" s="20" t="s">
        <v>42</v>
      </c>
      <c r="R21" s="21">
        <v>1</v>
      </c>
      <c r="S21" s="20">
        <v>10</v>
      </c>
      <c r="T21" s="20" t="s">
        <v>43</v>
      </c>
      <c r="U21" s="20" t="s">
        <v>43</v>
      </c>
      <c r="V21" s="20" t="s">
        <v>43</v>
      </c>
      <c r="W21" s="20" t="s">
        <v>42</v>
      </c>
      <c r="X21" s="20" t="str">
        <f>IF(W21="","",IF(AND(I21="E, Non-ALF",W21="Y"),"Y","N"))</f>
        <v>Y</v>
      </c>
      <c r="Y21" s="20" t="s">
        <v>43</v>
      </c>
      <c r="Z21" s="21">
        <v>2</v>
      </c>
      <c r="AA21" s="25">
        <v>80259.259999999995</v>
      </c>
      <c r="AB21" s="17" t="s">
        <v>96</v>
      </c>
      <c r="AC21" s="23" t="s">
        <v>42</v>
      </c>
      <c r="AD21" s="20" t="s">
        <v>42</v>
      </c>
      <c r="AE21" s="20">
        <v>2</v>
      </c>
      <c r="AF21" s="20"/>
    </row>
    <row r="22" spans="1:32" ht="72" x14ac:dyDescent="0.2">
      <c r="A22" s="16" t="s">
        <v>126</v>
      </c>
      <c r="B22" s="16" t="s">
        <v>127</v>
      </c>
      <c r="C22" s="16" t="s">
        <v>128</v>
      </c>
      <c r="D22" s="17" t="s">
        <v>48</v>
      </c>
      <c r="E22" s="16" t="s">
        <v>124</v>
      </c>
      <c r="F22" s="16" t="s">
        <v>129</v>
      </c>
      <c r="G22" s="17" t="s">
        <v>39</v>
      </c>
      <c r="H22" s="16" t="s">
        <v>40</v>
      </c>
      <c r="I22" s="16" t="s">
        <v>52</v>
      </c>
      <c r="J22" s="16">
        <v>171</v>
      </c>
      <c r="K22" s="18">
        <v>16245000</v>
      </c>
      <c r="L22" s="18">
        <v>0</v>
      </c>
      <c r="M22" s="19">
        <f t="shared" si="0"/>
        <v>16245000</v>
      </c>
      <c r="N22" s="18">
        <v>35000000</v>
      </c>
      <c r="O22" s="18">
        <v>2231419</v>
      </c>
      <c r="P22" s="18">
        <v>0</v>
      </c>
      <c r="Q22" s="20" t="s">
        <v>42</v>
      </c>
      <c r="R22" s="21">
        <v>1</v>
      </c>
      <c r="S22" s="20">
        <v>10</v>
      </c>
      <c r="T22" s="20" t="s">
        <v>43</v>
      </c>
      <c r="U22" s="20" t="s">
        <v>42</v>
      </c>
      <c r="V22" s="20" t="s">
        <v>43</v>
      </c>
      <c r="W22" s="20" t="s">
        <v>42</v>
      </c>
      <c r="X22" s="20" t="str">
        <f>IF(W22="","",IF(AND(I22="E, Non-ALF",W22="Y"),"Y","N"))</f>
        <v>N</v>
      </c>
      <c r="Y22" s="20" t="s">
        <v>42</v>
      </c>
      <c r="Z22" s="21">
        <v>2</v>
      </c>
      <c r="AA22" s="25">
        <v>83600</v>
      </c>
      <c r="AB22" s="17" t="s">
        <v>96</v>
      </c>
      <c r="AC22" s="23" t="s">
        <v>42</v>
      </c>
      <c r="AD22" s="20" t="s">
        <v>42</v>
      </c>
      <c r="AE22" s="20">
        <v>11</v>
      </c>
      <c r="AF22" s="20"/>
    </row>
    <row r="23" spans="1:32" ht="72" x14ac:dyDescent="0.2">
      <c r="A23" s="16" t="s">
        <v>130</v>
      </c>
      <c r="B23" s="16" t="s">
        <v>131</v>
      </c>
      <c r="C23" s="16" t="s">
        <v>108</v>
      </c>
      <c r="D23" s="17" t="s">
        <v>36</v>
      </c>
      <c r="E23" s="16" t="s">
        <v>124</v>
      </c>
      <c r="F23" s="16" t="s">
        <v>132</v>
      </c>
      <c r="G23" s="17" t="s">
        <v>39</v>
      </c>
      <c r="H23" s="16" t="s">
        <v>62</v>
      </c>
      <c r="I23" s="16" t="s">
        <v>52</v>
      </c>
      <c r="J23" s="16">
        <v>220</v>
      </c>
      <c r="K23" s="18">
        <v>13300000</v>
      </c>
      <c r="L23" s="18">
        <v>0</v>
      </c>
      <c r="M23" s="19">
        <f t="shared" si="0"/>
        <v>13300000</v>
      </c>
      <c r="N23" s="16"/>
      <c r="O23" s="18">
        <v>5049471</v>
      </c>
      <c r="P23" s="18">
        <v>0</v>
      </c>
      <c r="Q23" s="20" t="s">
        <v>42</v>
      </c>
      <c r="R23" s="21">
        <v>1</v>
      </c>
      <c r="S23" s="20">
        <v>10</v>
      </c>
      <c r="T23" s="20" t="s">
        <v>42</v>
      </c>
      <c r="U23" s="20" t="s">
        <v>42</v>
      </c>
      <c r="V23" s="20" t="s">
        <v>43</v>
      </c>
      <c r="W23" s="20" t="s">
        <v>42</v>
      </c>
      <c r="X23" s="20" t="str">
        <f>IF(W23="","",IF(AND(I23="E, Non-ALF",W23="Y"),"Y","N"))</f>
        <v>N</v>
      </c>
      <c r="Y23" s="20" t="s">
        <v>42</v>
      </c>
      <c r="Z23" s="21">
        <v>2</v>
      </c>
      <c r="AA23" s="25">
        <v>49913.3</v>
      </c>
      <c r="AB23" s="17" t="s">
        <v>56</v>
      </c>
      <c r="AC23" s="23" t="s">
        <v>42</v>
      </c>
      <c r="AD23" s="20" t="s">
        <v>42</v>
      </c>
      <c r="AE23" s="20">
        <v>27</v>
      </c>
      <c r="AF23" s="20"/>
    </row>
    <row r="24" spans="1:32" ht="24" x14ac:dyDescent="0.2">
      <c r="A24" s="16" t="s">
        <v>133</v>
      </c>
      <c r="B24" s="16" t="s">
        <v>134</v>
      </c>
      <c r="C24" s="16" t="s">
        <v>119</v>
      </c>
      <c r="D24" s="17" t="s">
        <v>48</v>
      </c>
      <c r="E24" s="16" t="s">
        <v>135</v>
      </c>
      <c r="F24" s="16" t="s">
        <v>136</v>
      </c>
      <c r="G24" s="17" t="s">
        <v>39</v>
      </c>
      <c r="H24" s="16" t="s">
        <v>51</v>
      </c>
      <c r="I24" s="16" t="s">
        <v>52</v>
      </c>
      <c r="J24" s="16">
        <v>102</v>
      </c>
      <c r="K24" s="18">
        <v>11915000</v>
      </c>
      <c r="L24" s="18">
        <v>0</v>
      </c>
      <c r="M24" s="19">
        <f t="shared" si="0"/>
        <v>11915000</v>
      </c>
      <c r="N24" s="18">
        <v>18000000</v>
      </c>
      <c r="O24" s="18">
        <v>1221086</v>
      </c>
      <c r="P24" s="18">
        <v>0</v>
      </c>
      <c r="Q24" s="20" t="s">
        <v>42</v>
      </c>
      <c r="R24" s="21">
        <v>1</v>
      </c>
      <c r="S24" s="20">
        <v>10</v>
      </c>
      <c r="T24" s="20" t="s">
        <v>43</v>
      </c>
      <c r="U24" s="20" t="s">
        <v>42</v>
      </c>
      <c r="V24" s="20" t="s">
        <v>43</v>
      </c>
      <c r="W24" s="20" t="s">
        <v>42</v>
      </c>
      <c r="X24" s="20" t="str">
        <f>IF(W24="","",IF(AND(I24="E, Non-ALF",W24="Y"),"Y","N"))</f>
        <v>N</v>
      </c>
      <c r="Y24" s="20" t="s">
        <v>43</v>
      </c>
      <c r="Z24" s="21">
        <v>2</v>
      </c>
      <c r="AA24" s="25">
        <v>83497.19</v>
      </c>
      <c r="AB24" s="17" t="s">
        <v>96</v>
      </c>
      <c r="AC24" s="23" t="s">
        <v>42</v>
      </c>
      <c r="AD24" s="20" t="s">
        <v>42</v>
      </c>
      <c r="AE24" s="20">
        <v>57</v>
      </c>
      <c r="AF24" s="20"/>
    </row>
    <row r="25" spans="1:32" ht="36" x14ac:dyDescent="0.2">
      <c r="A25" s="16" t="s">
        <v>137</v>
      </c>
      <c r="B25" s="16" t="s">
        <v>138</v>
      </c>
      <c r="C25" s="16" t="s">
        <v>103</v>
      </c>
      <c r="D25" s="17" t="s">
        <v>36</v>
      </c>
      <c r="E25" s="16" t="s">
        <v>139</v>
      </c>
      <c r="F25" s="16" t="s">
        <v>140</v>
      </c>
      <c r="G25" s="17" t="s">
        <v>39</v>
      </c>
      <c r="H25" s="16" t="s">
        <v>40</v>
      </c>
      <c r="I25" s="16" t="s">
        <v>41</v>
      </c>
      <c r="J25" s="16">
        <v>129</v>
      </c>
      <c r="K25" s="18">
        <v>11000000</v>
      </c>
      <c r="L25" s="18">
        <v>496200</v>
      </c>
      <c r="M25" s="19">
        <f t="shared" si="0"/>
        <v>11496200</v>
      </c>
      <c r="N25" s="18">
        <v>25000000</v>
      </c>
      <c r="O25" s="18">
        <v>1915214</v>
      </c>
      <c r="P25" s="18">
        <v>0</v>
      </c>
      <c r="Q25" s="20" t="s">
        <v>42</v>
      </c>
      <c r="R25" s="21">
        <v>1</v>
      </c>
      <c r="S25" s="20">
        <v>10</v>
      </c>
      <c r="T25" s="20" t="s">
        <v>43</v>
      </c>
      <c r="U25" s="20" t="s">
        <v>43</v>
      </c>
      <c r="V25" s="20" t="s">
        <v>43</v>
      </c>
      <c r="W25" s="20" t="s">
        <v>42</v>
      </c>
      <c r="X25" s="20" t="str">
        <f>IF(W25="","",IF(AND(I25="E, Non-ALF",W25="Y"),"Y","N"))</f>
        <v>Y</v>
      </c>
      <c r="Y25" s="20" t="s">
        <v>43</v>
      </c>
      <c r="Z25" s="21">
        <v>2</v>
      </c>
      <c r="AA25" s="25">
        <v>77462.509999999995</v>
      </c>
      <c r="AB25" s="17" t="s">
        <v>44</v>
      </c>
      <c r="AC25" s="23" t="s">
        <v>42</v>
      </c>
      <c r="AD25" s="20" t="s">
        <v>42</v>
      </c>
      <c r="AE25" s="20">
        <v>15</v>
      </c>
      <c r="AF25" s="20"/>
    </row>
    <row r="26" spans="1:32" ht="60" x14ac:dyDescent="0.2">
      <c r="A26" s="16" t="s">
        <v>141</v>
      </c>
      <c r="B26" s="16" t="s">
        <v>142</v>
      </c>
      <c r="C26" s="16" t="s">
        <v>99</v>
      </c>
      <c r="D26" s="17" t="s">
        <v>36</v>
      </c>
      <c r="E26" s="16" t="s">
        <v>143</v>
      </c>
      <c r="F26" s="16" t="s">
        <v>144</v>
      </c>
      <c r="G26" s="17" t="s">
        <v>39</v>
      </c>
      <c r="H26" s="16" t="s">
        <v>40</v>
      </c>
      <c r="I26" s="16" t="s">
        <v>52</v>
      </c>
      <c r="J26" s="16">
        <v>96</v>
      </c>
      <c r="K26" s="18">
        <v>5952000</v>
      </c>
      <c r="L26" s="18">
        <v>0</v>
      </c>
      <c r="M26" s="19">
        <f t="shared" si="0"/>
        <v>5952000</v>
      </c>
      <c r="N26" s="18">
        <v>18860000</v>
      </c>
      <c r="O26" s="18">
        <v>1385478</v>
      </c>
      <c r="P26" s="18">
        <v>0</v>
      </c>
      <c r="Q26" s="20" t="s">
        <v>42</v>
      </c>
      <c r="R26" s="21">
        <v>1</v>
      </c>
      <c r="S26" s="20">
        <v>10</v>
      </c>
      <c r="T26" s="20" t="s">
        <v>43</v>
      </c>
      <c r="U26" s="20" t="s">
        <v>42</v>
      </c>
      <c r="V26" s="20" t="s">
        <v>43</v>
      </c>
      <c r="W26" s="20" t="s">
        <v>43</v>
      </c>
      <c r="X26" s="20" t="str">
        <f>IF(W26="","",IF(AND(I26="E, Non-ALF",W26="Y"),"Y","N"))</f>
        <v>N</v>
      </c>
      <c r="Y26" s="20" t="s">
        <v>42</v>
      </c>
      <c r="Z26" s="21">
        <v>1</v>
      </c>
      <c r="AA26" s="25">
        <v>46094.16</v>
      </c>
      <c r="AB26" s="17" t="s">
        <v>56</v>
      </c>
      <c r="AC26" s="23" t="s">
        <v>42</v>
      </c>
      <c r="AD26" s="20" t="s">
        <v>42</v>
      </c>
      <c r="AE26" s="20">
        <v>4</v>
      </c>
      <c r="AF26" s="20"/>
    </row>
    <row r="27" spans="1:32" ht="36" x14ac:dyDescent="0.2">
      <c r="A27" s="16" t="s">
        <v>145</v>
      </c>
      <c r="B27" s="16" t="s">
        <v>146</v>
      </c>
      <c r="C27" s="16" t="s">
        <v>88</v>
      </c>
      <c r="D27" s="17" t="s">
        <v>48</v>
      </c>
      <c r="E27" s="16" t="s">
        <v>135</v>
      </c>
      <c r="F27" s="16" t="s">
        <v>147</v>
      </c>
      <c r="G27" s="17" t="s">
        <v>39</v>
      </c>
      <c r="H27" s="16" t="s">
        <v>51</v>
      </c>
      <c r="I27" s="16" t="s">
        <v>41</v>
      </c>
      <c r="J27" s="16">
        <v>124</v>
      </c>
      <c r="K27" s="18">
        <v>11430000</v>
      </c>
      <c r="L27" s="18">
        <v>0</v>
      </c>
      <c r="M27" s="19">
        <f t="shared" si="0"/>
        <v>11430000</v>
      </c>
      <c r="N27" s="18">
        <v>21000000</v>
      </c>
      <c r="O27" s="18">
        <v>1724955</v>
      </c>
      <c r="P27" s="18">
        <v>0</v>
      </c>
      <c r="Q27" s="20" t="s">
        <v>42</v>
      </c>
      <c r="R27" s="21">
        <v>1</v>
      </c>
      <c r="S27" s="20">
        <v>10</v>
      </c>
      <c r="T27" s="20" t="s">
        <v>43</v>
      </c>
      <c r="U27" s="20" t="s">
        <v>43</v>
      </c>
      <c r="V27" s="20" t="s">
        <v>43</v>
      </c>
      <c r="W27" s="20" t="s">
        <v>42</v>
      </c>
      <c r="X27" s="20" t="str">
        <f>IF(W27="","",IF(AND(I27="E, Non-ALF",W27="Y"),"Y","N"))</f>
        <v>Y</v>
      </c>
      <c r="Y27" s="20" t="s">
        <v>43</v>
      </c>
      <c r="Z27" s="21">
        <v>2</v>
      </c>
      <c r="AA27" s="25">
        <v>83736.179999999993</v>
      </c>
      <c r="AB27" s="17" t="s">
        <v>96</v>
      </c>
      <c r="AC27" s="23" t="s">
        <v>42</v>
      </c>
      <c r="AD27" s="20" t="s">
        <v>42</v>
      </c>
      <c r="AE27" s="20">
        <v>28</v>
      </c>
      <c r="AF27" s="20"/>
    </row>
    <row r="28" spans="1:32" ht="36" x14ac:dyDescent="0.2">
      <c r="A28" s="16" t="s">
        <v>148</v>
      </c>
      <c r="B28" s="16" t="s">
        <v>149</v>
      </c>
      <c r="C28" s="16" t="s">
        <v>59</v>
      </c>
      <c r="D28" s="17" t="s">
        <v>36</v>
      </c>
      <c r="E28" s="16" t="s">
        <v>150</v>
      </c>
      <c r="F28" s="16" t="s">
        <v>151</v>
      </c>
      <c r="G28" s="17" t="s">
        <v>39</v>
      </c>
      <c r="H28" s="16" t="s">
        <v>62</v>
      </c>
      <c r="I28" s="16" t="s">
        <v>52</v>
      </c>
      <c r="J28" s="16">
        <v>184</v>
      </c>
      <c r="K28" s="18">
        <v>17000000</v>
      </c>
      <c r="L28" s="18">
        <v>1000000</v>
      </c>
      <c r="M28" s="19">
        <f t="shared" si="0"/>
        <v>18000000</v>
      </c>
      <c r="N28" s="18">
        <v>36560000</v>
      </c>
      <c r="O28" s="18">
        <v>671106</v>
      </c>
      <c r="P28" s="18">
        <v>0</v>
      </c>
      <c r="Q28" s="20" t="s">
        <v>42</v>
      </c>
      <c r="R28" s="21">
        <v>1</v>
      </c>
      <c r="S28" s="20">
        <v>10</v>
      </c>
      <c r="T28" s="20" t="s">
        <v>43</v>
      </c>
      <c r="U28" s="20" t="s">
        <v>43</v>
      </c>
      <c r="V28" s="20" t="s">
        <v>43</v>
      </c>
      <c r="W28" s="20" t="s">
        <v>43</v>
      </c>
      <c r="X28" s="20" t="str">
        <f>IF(W28="","",IF(AND(I28="E, Non-ALF",W28="Y"),"Y","N"))</f>
        <v>N</v>
      </c>
      <c r="Y28" s="20" t="s">
        <v>42</v>
      </c>
      <c r="Z28" s="21">
        <v>1</v>
      </c>
      <c r="AA28" s="25">
        <v>53220.23</v>
      </c>
      <c r="AB28" s="17" t="s">
        <v>44</v>
      </c>
      <c r="AC28" s="23" t="s">
        <v>42</v>
      </c>
      <c r="AD28" s="20" t="s">
        <v>42</v>
      </c>
      <c r="AE28" s="20">
        <v>63</v>
      </c>
      <c r="AF28" s="20"/>
    </row>
    <row r="29" spans="1:32" ht="36" x14ac:dyDescent="0.2">
      <c r="A29" s="16" t="s">
        <v>152</v>
      </c>
      <c r="B29" s="16" t="s">
        <v>153</v>
      </c>
      <c r="C29" s="16" t="s">
        <v>59</v>
      </c>
      <c r="D29" s="17" t="s">
        <v>36</v>
      </c>
      <c r="E29" s="16" t="s">
        <v>154</v>
      </c>
      <c r="F29" s="16" t="s">
        <v>155</v>
      </c>
      <c r="G29" s="17" t="s">
        <v>39</v>
      </c>
      <c r="H29" s="16" t="s">
        <v>62</v>
      </c>
      <c r="I29" s="16" t="s">
        <v>41</v>
      </c>
      <c r="J29" s="16">
        <v>200</v>
      </c>
      <c r="K29" s="18">
        <v>17000000</v>
      </c>
      <c r="L29" s="18">
        <v>0</v>
      </c>
      <c r="M29" s="19">
        <f t="shared" si="0"/>
        <v>17000000</v>
      </c>
      <c r="N29" s="18">
        <v>45000000</v>
      </c>
      <c r="O29" s="18">
        <v>2386821</v>
      </c>
      <c r="P29" s="18">
        <v>0</v>
      </c>
      <c r="Q29" s="20" t="s">
        <v>42</v>
      </c>
      <c r="R29" s="21">
        <v>2</v>
      </c>
      <c r="S29" s="20">
        <v>10</v>
      </c>
      <c r="T29" s="20" t="s">
        <v>42</v>
      </c>
      <c r="U29" s="20" t="s">
        <v>43</v>
      </c>
      <c r="V29" s="20" t="s">
        <v>43</v>
      </c>
      <c r="W29" s="20" t="s">
        <v>42</v>
      </c>
      <c r="X29" s="20" t="str">
        <f>IF(W29="","",IF(AND(I29="E, Non-ALF",W29="Y"),"Y","N"))</f>
        <v>Y</v>
      </c>
      <c r="Y29" s="20" t="s">
        <v>43</v>
      </c>
      <c r="Z29" s="21">
        <v>2</v>
      </c>
      <c r="AA29" s="25">
        <v>67983</v>
      </c>
      <c r="AB29" s="17" t="s">
        <v>96</v>
      </c>
      <c r="AC29" s="23" t="s">
        <v>42</v>
      </c>
      <c r="AD29" s="20" t="s">
        <v>42</v>
      </c>
      <c r="AE29" s="20">
        <v>44</v>
      </c>
      <c r="AF29" s="20"/>
    </row>
    <row r="30" spans="1:32" ht="24" x14ac:dyDescent="0.2">
      <c r="A30" s="16" t="s">
        <v>156</v>
      </c>
      <c r="B30" s="16" t="s">
        <v>157</v>
      </c>
      <c r="C30" s="16" t="s">
        <v>158</v>
      </c>
      <c r="D30" s="17" t="s">
        <v>48</v>
      </c>
      <c r="E30" s="16" t="s">
        <v>104</v>
      </c>
      <c r="F30" s="16" t="s">
        <v>159</v>
      </c>
      <c r="G30" s="17" t="s">
        <v>39</v>
      </c>
      <c r="H30" s="16" t="s">
        <v>55</v>
      </c>
      <c r="I30" s="16" t="s">
        <v>52</v>
      </c>
      <c r="J30" s="16">
        <v>185</v>
      </c>
      <c r="K30" s="18">
        <v>14430000</v>
      </c>
      <c r="L30" s="18">
        <v>0</v>
      </c>
      <c r="M30" s="19">
        <f t="shared" si="0"/>
        <v>14430000</v>
      </c>
      <c r="N30" s="18">
        <v>34000000</v>
      </c>
      <c r="O30" s="18">
        <v>2216363</v>
      </c>
      <c r="P30" s="18">
        <v>0</v>
      </c>
      <c r="Q30" s="20" t="s">
        <v>42</v>
      </c>
      <c r="R30" s="21">
        <v>1</v>
      </c>
      <c r="S30" s="20">
        <v>10</v>
      </c>
      <c r="T30" s="20" t="s">
        <v>43</v>
      </c>
      <c r="U30" s="20" t="s">
        <v>43</v>
      </c>
      <c r="V30" s="20" t="s">
        <v>43</v>
      </c>
      <c r="W30" s="20" t="s">
        <v>43</v>
      </c>
      <c r="X30" s="20" t="str">
        <f>IF(W30="","",IF(AND(I30="E, Non-ALF",W30="Y"),"Y","N"))</f>
        <v>N</v>
      </c>
      <c r="Y30" s="20" t="s">
        <v>42</v>
      </c>
      <c r="Z30" s="21">
        <v>2</v>
      </c>
      <c r="AA30" s="25">
        <v>70200</v>
      </c>
      <c r="AB30" s="17" t="s">
        <v>44</v>
      </c>
      <c r="AC30" s="23" t="s">
        <v>42</v>
      </c>
      <c r="AD30" s="20" t="s">
        <v>42</v>
      </c>
      <c r="AE30" s="20">
        <v>42</v>
      </c>
      <c r="AF30" s="20"/>
    </row>
    <row r="31" spans="1:32" ht="24" x14ac:dyDescent="0.2">
      <c r="A31" s="16" t="s">
        <v>160</v>
      </c>
      <c r="B31" s="16" t="s">
        <v>161</v>
      </c>
      <c r="C31" s="16" t="s">
        <v>59</v>
      </c>
      <c r="D31" s="17" t="s">
        <v>36</v>
      </c>
      <c r="E31" s="16" t="s">
        <v>154</v>
      </c>
      <c r="F31" s="16" t="s">
        <v>162</v>
      </c>
      <c r="G31" s="17" t="s">
        <v>39</v>
      </c>
      <c r="H31" s="16" t="s">
        <v>62</v>
      </c>
      <c r="I31" s="16" t="s">
        <v>52</v>
      </c>
      <c r="J31" s="16">
        <v>300</v>
      </c>
      <c r="K31" s="18">
        <v>17000000</v>
      </c>
      <c r="L31" s="18">
        <v>0</v>
      </c>
      <c r="M31" s="19">
        <f t="shared" si="0"/>
        <v>17000000</v>
      </c>
      <c r="N31" s="18">
        <v>65000000</v>
      </c>
      <c r="O31" s="18">
        <v>4006540</v>
      </c>
      <c r="P31" s="18">
        <v>0</v>
      </c>
      <c r="Q31" s="20" t="s">
        <v>42</v>
      </c>
      <c r="R31" s="21">
        <v>2</v>
      </c>
      <c r="S31" s="20">
        <v>10</v>
      </c>
      <c r="T31" s="20" t="s">
        <v>42</v>
      </c>
      <c r="U31" s="20" t="s">
        <v>42</v>
      </c>
      <c r="V31" s="20" t="s">
        <v>43</v>
      </c>
      <c r="W31" s="20" t="s">
        <v>43</v>
      </c>
      <c r="X31" s="20" t="str">
        <f>IF(W31="","",IF(AND(I31="E, Non-ALF",W31="Y"),"Y","N"))</f>
        <v>N</v>
      </c>
      <c r="Y31" s="20" t="s">
        <v>42</v>
      </c>
      <c r="Z31" s="21">
        <v>2</v>
      </c>
      <c r="AA31" s="25">
        <v>45322</v>
      </c>
      <c r="AB31" s="17" t="s">
        <v>44</v>
      </c>
      <c r="AC31" s="23" t="s">
        <v>42</v>
      </c>
      <c r="AD31" s="20" t="s">
        <v>42</v>
      </c>
      <c r="AE31" s="20">
        <v>6</v>
      </c>
      <c r="AF31" s="20"/>
    </row>
    <row r="32" spans="1:32" ht="48" x14ac:dyDescent="0.2">
      <c r="A32" s="16" t="s">
        <v>163</v>
      </c>
      <c r="B32" s="16" t="s">
        <v>164</v>
      </c>
      <c r="C32" s="16" t="s">
        <v>59</v>
      </c>
      <c r="D32" s="17" t="s">
        <v>36</v>
      </c>
      <c r="E32" s="16" t="s">
        <v>165</v>
      </c>
      <c r="F32" s="16" t="s">
        <v>166</v>
      </c>
      <c r="G32" s="17" t="s">
        <v>39</v>
      </c>
      <c r="H32" s="16" t="s">
        <v>62</v>
      </c>
      <c r="I32" s="16" t="s">
        <v>52</v>
      </c>
      <c r="J32" s="16">
        <v>148</v>
      </c>
      <c r="K32" s="18">
        <v>16520000</v>
      </c>
      <c r="L32" s="18">
        <v>1000000</v>
      </c>
      <c r="M32" s="19">
        <f t="shared" si="0"/>
        <v>17520000</v>
      </c>
      <c r="N32" s="18">
        <v>47680000</v>
      </c>
      <c r="O32" s="18">
        <v>653957</v>
      </c>
      <c r="P32" s="18">
        <v>0</v>
      </c>
      <c r="Q32" s="20" t="s">
        <v>42</v>
      </c>
      <c r="R32" s="21">
        <v>2</v>
      </c>
      <c r="S32" s="20">
        <v>10</v>
      </c>
      <c r="T32" s="20" t="s">
        <v>42</v>
      </c>
      <c r="U32" s="20" t="s">
        <v>43</v>
      </c>
      <c r="V32" s="20" t="s">
        <v>43</v>
      </c>
      <c r="W32" s="20" t="s">
        <v>43</v>
      </c>
      <c r="X32" s="20" t="str">
        <f>IF(W32="","",IF(AND(I32="E, Non-ALF",W32="Y"),"Y","N"))</f>
        <v>N</v>
      </c>
      <c r="Y32" s="20" t="s">
        <v>42</v>
      </c>
      <c r="Z32" s="21">
        <v>2</v>
      </c>
      <c r="AA32" s="25">
        <v>64801.55</v>
      </c>
      <c r="AB32" s="17" t="s">
        <v>44</v>
      </c>
      <c r="AC32" s="23" t="s">
        <v>42</v>
      </c>
      <c r="AD32" s="20" t="s">
        <v>42</v>
      </c>
      <c r="AE32" s="20">
        <v>32</v>
      </c>
      <c r="AF32" s="20"/>
    </row>
    <row r="33" spans="1:32" ht="24" x14ac:dyDescent="0.2">
      <c r="A33" s="16" t="s">
        <v>167</v>
      </c>
      <c r="B33" s="16" t="s">
        <v>168</v>
      </c>
      <c r="C33" s="16" t="s">
        <v>59</v>
      </c>
      <c r="D33" s="17" t="s">
        <v>36</v>
      </c>
      <c r="E33" s="16" t="s">
        <v>70</v>
      </c>
      <c r="F33" s="16" t="s">
        <v>71</v>
      </c>
      <c r="G33" s="17" t="s">
        <v>39</v>
      </c>
      <c r="H33" s="16" t="s">
        <v>62</v>
      </c>
      <c r="I33" s="16" t="s">
        <v>52</v>
      </c>
      <c r="J33" s="16">
        <v>120</v>
      </c>
      <c r="K33" s="18">
        <v>8800000</v>
      </c>
      <c r="L33" s="18">
        <v>0</v>
      </c>
      <c r="M33" s="19">
        <f t="shared" si="0"/>
        <v>8800000</v>
      </c>
      <c r="N33" s="18">
        <v>31000000</v>
      </c>
      <c r="O33" s="18">
        <v>2299487</v>
      </c>
      <c r="P33" s="18">
        <v>0</v>
      </c>
      <c r="Q33" s="20" t="s">
        <v>42</v>
      </c>
      <c r="R33" s="21">
        <v>1</v>
      </c>
      <c r="S33" s="20">
        <v>10</v>
      </c>
      <c r="T33" s="20" t="s">
        <v>43</v>
      </c>
      <c r="U33" s="20" t="s">
        <v>42</v>
      </c>
      <c r="V33" s="20" t="s">
        <v>43</v>
      </c>
      <c r="W33" s="20" t="s">
        <v>43</v>
      </c>
      <c r="X33" s="20" t="str">
        <f>IF(W33="","",IF(AND(I33="E, Non-ALF",W33="Y"),"Y","N"))</f>
        <v>N</v>
      </c>
      <c r="Y33" s="20" t="s">
        <v>42</v>
      </c>
      <c r="Z33" s="21">
        <v>2</v>
      </c>
      <c r="AA33" s="25">
        <v>65103.72</v>
      </c>
      <c r="AB33" s="17" t="s">
        <v>56</v>
      </c>
      <c r="AC33" s="23" t="s">
        <v>42</v>
      </c>
      <c r="AD33" s="20" t="s">
        <v>42</v>
      </c>
      <c r="AE33" s="20">
        <v>29</v>
      </c>
      <c r="AF33" s="20"/>
    </row>
    <row r="34" spans="1:32" ht="36" x14ac:dyDescent="0.2">
      <c r="A34" s="16" t="s">
        <v>169</v>
      </c>
      <c r="B34" s="16" t="s">
        <v>170</v>
      </c>
      <c r="C34" s="16" t="s">
        <v>171</v>
      </c>
      <c r="D34" s="17" t="s">
        <v>48</v>
      </c>
      <c r="E34" s="16" t="s">
        <v>172</v>
      </c>
      <c r="F34" s="16" t="s">
        <v>173</v>
      </c>
      <c r="G34" s="17" t="s">
        <v>39</v>
      </c>
      <c r="H34" s="16" t="s">
        <v>40</v>
      </c>
      <c r="I34" s="16" t="s">
        <v>52</v>
      </c>
      <c r="J34" s="16">
        <v>126</v>
      </c>
      <c r="K34" s="18">
        <v>8820000</v>
      </c>
      <c r="L34" s="18">
        <v>0</v>
      </c>
      <c r="M34" s="19">
        <f t="shared" si="0"/>
        <v>8820000</v>
      </c>
      <c r="N34" s="18">
        <v>25675000</v>
      </c>
      <c r="O34" s="18">
        <v>1888320</v>
      </c>
      <c r="P34" s="18">
        <v>0</v>
      </c>
      <c r="Q34" s="20" t="s">
        <v>42</v>
      </c>
      <c r="R34" s="21">
        <v>1</v>
      </c>
      <c r="S34" s="20">
        <v>10</v>
      </c>
      <c r="T34" s="20" t="s">
        <v>43</v>
      </c>
      <c r="U34" s="20" t="s">
        <v>43</v>
      </c>
      <c r="V34" s="20" t="s">
        <v>43</v>
      </c>
      <c r="W34" s="20" t="s">
        <v>43</v>
      </c>
      <c r="X34" s="20" t="str">
        <f>IF(W34="","",IF(AND(I34="E, Non-ALF",W34="Y"),"Y","N"))</f>
        <v>N</v>
      </c>
      <c r="Y34" s="20" t="s">
        <v>42</v>
      </c>
      <c r="Z34" s="21">
        <v>2</v>
      </c>
      <c r="AA34" s="25">
        <v>63589.68</v>
      </c>
      <c r="AB34" s="17" t="s">
        <v>56</v>
      </c>
      <c r="AC34" s="23" t="s">
        <v>42</v>
      </c>
      <c r="AD34" s="20" t="s">
        <v>42</v>
      </c>
      <c r="AE34" s="20">
        <v>54</v>
      </c>
      <c r="AF34" s="20"/>
    </row>
    <row r="35" spans="1:32" ht="36" x14ac:dyDescent="0.2">
      <c r="A35" s="16" t="s">
        <v>174</v>
      </c>
      <c r="B35" s="16" t="s">
        <v>175</v>
      </c>
      <c r="C35" s="16" t="s">
        <v>99</v>
      </c>
      <c r="D35" s="17" t="s">
        <v>36</v>
      </c>
      <c r="E35" s="16" t="s">
        <v>176</v>
      </c>
      <c r="F35" s="16" t="s">
        <v>177</v>
      </c>
      <c r="G35" s="17" t="s">
        <v>39</v>
      </c>
      <c r="H35" s="16" t="s">
        <v>62</v>
      </c>
      <c r="I35" s="16" t="s">
        <v>52</v>
      </c>
      <c r="J35" s="16">
        <v>120</v>
      </c>
      <c r="K35" s="18">
        <v>11400000</v>
      </c>
      <c r="L35" s="18">
        <v>0</v>
      </c>
      <c r="M35" s="19">
        <f t="shared" ref="M35:M59" si="1">SUM(K35:L35)</f>
        <v>11400000</v>
      </c>
      <c r="N35" s="18">
        <v>28000000</v>
      </c>
      <c r="O35" s="18">
        <v>2279000</v>
      </c>
      <c r="P35" s="18">
        <v>0</v>
      </c>
      <c r="Q35" s="20" t="s">
        <v>42</v>
      </c>
      <c r="R35" s="21">
        <v>1</v>
      </c>
      <c r="S35" s="20">
        <v>10</v>
      </c>
      <c r="T35" s="20" t="s">
        <v>43</v>
      </c>
      <c r="U35" s="20" t="s">
        <v>43</v>
      </c>
      <c r="V35" s="20" t="s">
        <v>43</v>
      </c>
      <c r="W35" s="20" t="s">
        <v>43</v>
      </c>
      <c r="X35" s="20" t="str">
        <f>IF(W35="","",IF(AND(I35="E, Non-ALF",W35="Y"),"Y","N"))</f>
        <v>N</v>
      </c>
      <c r="Y35" s="20" t="s">
        <v>42</v>
      </c>
      <c r="Z35" s="21">
        <v>2</v>
      </c>
      <c r="AA35" s="25">
        <v>74218.240000000005</v>
      </c>
      <c r="AB35" s="17" t="s">
        <v>44</v>
      </c>
      <c r="AC35" s="23" t="s">
        <v>42</v>
      </c>
      <c r="AD35" s="20" t="s">
        <v>42</v>
      </c>
      <c r="AE35" s="20">
        <v>7</v>
      </c>
      <c r="AF35" s="20"/>
    </row>
    <row r="36" spans="1:32" ht="24" x14ac:dyDescent="0.2">
      <c r="A36" s="16" t="s">
        <v>178</v>
      </c>
      <c r="B36" s="16" t="s">
        <v>179</v>
      </c>
      <c r="C36" s="16" t="s">
        <v>65</v>
      </c>
      <c r="D36" s="17" t="s">
        <v>36</v>
      </c>
      <c r="E36" s="16" t="s">
        <v>176</v>
      </c>
      <c r="F36" s="16" t="s">
        <v>177</v>
      </c>
      <c r="G36" s="17" t="s">
        <v>39</v>
      </c>
      <c r="H36" s="16" t="s">
        <v>51</v>
      </c>
      <c r="I36" s="16" t="s">
        <v>52</v>
      </c>
      <c r="J36" s="16">
        <v>90</v>
      </c>
      <c r="K36" s="18">
        <v>8550000</v>
      </c>
      <c r="L36" s="18">
        <v>0</v>
      </c>
      <c r="M36" s="19">
        <f t="shared" si="1"/>
        <v>8550000</v>
      </c>
      <c r="N36" s="18">
        <v>21000000</v>
      </c>
      <c r="O36" s="18">
        <v>1553000</v>
      </c>
      <c r="P36" s="18">
        <v>0</v>
      </c>
      <c r="Q36" s="20" t="s">
        <v>42</v>
      </c>
      <c r="R36" s="21">
        <v>1</v>
      </c>
      <c r="S36" s="20">
        <v>10</v>
      </c>
      <c r="T36" s="20" t="s">
        <v>43</v>
      </c>
      <c r="U36" s="20" t="s">
        <v>42</v>
      </c>
      <c r="V36" s="20" t="s">
        <v>43</v>
      </c>
      <c r="W36" s="20" t="s">
        <v>43</v>
      </c>
      <c r="X36" s="20" t="str">
        <f>IF(W36="","",IF(AND(I36="E, Non-ALF",W36="Y"),"Y","N"))</f>
        <v>N</v>
      </c>
      <c r="Y36" s="20" t="s">
        <v>42</v>
      </c>
      <c r="Z36" s="21">
        <v>2</v>
      </c>
      <c r="AA36" s="25">
        <v>86431.039999999994</v>
      </c>
      <c r="AB36" s="17" t="s">
        <v>96</v>
      </c>
      <c r="AC36" s="23" t="s">
        <v>42</v>
      </c>
      <c r="AD36" s="20" t="s">
        <v>42</v>
      </c>
      <c r="AE36" s="20">
        <v>33</v>
      </c>
      <c r="AF36" s="20"/>
    </row>
    <row r="37" spans="1:32" ht="24" x14ac:dyDescent="0.2">
      <c r="A37" s="16" t="s">
        <v>180</v>
      </c>
      <c r="B37" s="16" t="s">
        <v>181</v>
      </c>
      <c r="C37" s="16" t="s">
        <v>59</v>
      </c>
      <c r="D37" s="17" t="s">
        <v>36</v>
      </c>
      <c r="E37" s="16" t="s">
        <v>176</v>
      </c>
      <c r="F37" s="16" t="s">
        <v>182</v>
      </c>
      <c r="G37" s="17" t="s">
        <v>39</v>
      </c>
      <c r="H37" s="16" t="s">
        <v>62</v>
      </c>
      <c r="I37" s="16" t="s">
        <v>52</v>
      </c>
      <c r="J37" s="16">
        <v>178</v>
      </c>
      <c r="K37" s="18">
        <v>11036000</v>
      </c>
      <c r="L37" s="18">
        <v>0</v>
      </c>
      <c r="M37" s="19">
        <f t="shared" si="1"/>
        <v>11036000</v>
      </c>
      <c r="N37" s="16"/>
      <c r="O37" s="18">
        <v>2913000</v>
      </c>
      <c r="P37" s="18">
        <v>0</v>
      </c>
      <c r="Q37" s="20" t="s">
        <v>42</v>
      </c>
      <c r="R37" s="21">
        <v>1</v>
      </c>
      <c r="S37" s="20">
        <v>10</v>
      </c>
      <c r="T37" s="20" t="s">
        <v>43</v>
      </c>
      <c r="U37" s="20" t="s">
        <v>43</v>
      </c>
      <c r="V37" s="20" t="s">
        <v>43</v>
      </c>
      <c r="W37" s="20" t="s">
        <v>42</v>
      </c>
      <c r="X37" s="20" t="str">
        <f>IF(W37="","",IF(AND(I37="E, Non-ALF",W37="Y"),"Y","N"))</f>
        <v>N</v>
      </c>
      <c r="Y37" s="20" t="s">
        <v>42</v>
      </c>
      <c r="Z37" s="21">
        <v>1</v>
      </c>
      <c r="AA37" s="25">
        <v>55042.239999999998</v>
      </c>
      <c r="AB37" s="17" t="s">
        <v>44</v>
      </c>
      <c r="AC37" s="23" t="s">
        <v>42</v>
      </c>
      <c r="AD37" s="20" t="s">
        <v>42</v>
      </c>
      <c r="AE37" s="20">
        <v>61</v>
      </c>
      <c r="AF37" s="20"/>
    </row>
    <row r="38" spans="1:32" ht="36" x14ac:dyDescent="0.2">
      <c r="A38" s="16" t="s">
        <v>183</v>
      </c>
      <c r="B38" s="16" t="s">
        <v>184</v>
      </c>
      <c r="C38" s="16" t="s">
        <v>88</v>
      </c>
      <c r="D38" s="17" t="s">
        <v>48</v>
      </c>
      <c r="E38" s="16" t="s">
        <v>185</v>
      </c>
      <c r="F38" s="16" t="s">
        <v>186</v>
      </c>
      <c r="G38" s="17" t="s">
        <v>39</v>
      </c>
      <c r="H38" s="16" t="s">
        <v>40</v>
      </c>
      <c r="I38" s="16" t="s">
        <v>52</v>
      </c>
      <c r="J38" s="16">
        <v>98</v>
      </c>
      <c r="K38" s="18">
        <v>15568984</v>
      </c>
      <c r="L38" s="18">
        <v>370000</v>
      </c>
      <c r="M38" s="19">
        <f t="shared" si="1"/>
        <v>15938984</v>
      </c>
      <c r="N38" s="16"/>
      <c r="O38" s="16"/>
      <c r="P38" s="18">
        <v>0</v>
      </c>
      <c r="Q38" s="20" t="s">
        <v>42</v>
      </c>
      <c r="R38" s="21">
        <v>1</v>
      </c>
      <c r="S38" s="20">
        <v>10</v>
      </c>
      <c r="T38" s="20" t="s">
        <v>43</v>
      </c>
      <c r="U38" s="20" t="s">
        <v>43</v>
      </c>
      <c r="V38" s="20" t="s">
        <v>43</v>
      </c>
      <c r="W38" s="20" t="s">
        <v>43</v>
      </c>
      <c r="X38" s="20" t="str">
        <f>IF(W38="","",IF(AND(I38="E, Non-ALF",W38="Y"),"Y","N"))</f>
        <v>N</v>
      </c>
      <c r="Y38" s="20" t="s">
        <v>42</v>
      </c>
      <c r="Z38" s="21">
        <v>2</v>
      </c>
      <c r="AA38" s="25">
        <v>56143.66</v>
      </c>
      <c r="AB38" s="17" t="s">
        <v>56</v>
      </c>
      <c r="AC38" s="23" t="s">
        <v>42</v>
      </c>
      <c r="AD38" s="20" t="s">
        <v>42</v>
      </c>
      <c r="AE38" s="20">
        <v>22</v>
      </c>
      <c r="AF38" s="20"/>
    </row>
    <row r="39" spans="1:32" ht="60" x14ac:dyDescent="0.2">
      <c r="A39" s="16" t="s">
        <v>187</v>
      </c>
      <c r="B39" s="16" t="s">
        <v>188</v>
      </c>
      <c r="C39" s="16" t="s">
        <v>35</v>
      </c>
      <c r="D39" s="17" t="s">
        <v>36</v>
      </c>
      <c r="E39" s="16" t="s">
        <v>189</v>
      </c>
      <c r="F39" s="16" t="s">
        <v>190</v>
      </c>
      <c r="G39" s="17" t="s">
        <v>39</v>
      </c>
      <c r="H39" s="16" t="s">
        <v>62</v>
      </c>
      <c r="I39" s="16" t="s">
        <v>52</v>
      </c>
      <c r="J39" s="16">
        <v>195</v>
      </c>
      <c r="K39" s="18">
        <v>17000000</v>
      </c>
      <c r="L39" s="18">
        <v>707800</v>
      </c>
      <c r="M39" s="19">
        <f t="shared" si="1"/>
        <v>17707800</v>
      </c>
      <c r="N39" s="18">
        <v>43740000</v>
      </c>
      <c r="O39" s="18">
        <v>1399650</v>
      </c>
      <c r="P39" s="18">
        <v>0</v>
      </c>
      <c r="Q39" s="20" t="s">
        <v>42</v>
      </c>
      <c r="R39" s="21">
        <v>1</v>
      </c>
      <c r="S39" s="20">
        <v>10</v>
      </c>
      <c r="T39" s="20" t="s">
        <v>42</v>
      </c>
      <c r="U39" s="20" t="s">
        <v>43</v>
      </c>
      <c r="V39" s="20" t="s">
        <v>43</v>
      </c>
      <c r="W39" s="20" t="s">
        <v>43</v>
      </c>
      <c r="X39" s="20" t="str">
        <f>IF(W39="","",IF(AND(I39="E, Non-ALF",W39="Y"),"Y","N"))</f>
        <v>N</v>
      </c>
      <c r="Y39" s="20" t="s">
        <v>42</v>
      </c>
      <c r="Z39" s="21">
        <v>1</v>
      </c>
      <c r="AA39" s="25">
        <v>58208.02</v>
      </c>
      <c r="AB39" s="17" t="s">
        <v>96</v>
      </c>
      <c r="AC39" s="23" t="s">
        <v>42</v>
      </c>
      <c r="AD39" s="20" t="s">
        <v>42</v>
      </c>
      <c r="AE39" s="20">
        <v>47</v>
      </c>
      <c r="AF39" s="20"/>
    </row>
    <row r="40" spans="1:32" ht="36" x14ac:dyDescent="0.2">
      <c r="A40" s="16" t="s">
        <v>191</v>
      </c>
      <c r="B40" s="16" t="s">
        <v>192</v>
      </c>
      <c r="C40" s="16" t="s">
        <v>193</v>
      </c>
      <c r="D40" s="17" t="s">
        <v>48</v>
      </c>
      <c r="E40" s="16" t="s">
        <v>172</v>
      </c>
      <c r="F40" s="16" t="s">
        <v>194</v>
      </c>
      <c r="G40" s="17" t="s">
        <v>39</v>
      </c>
      <c r="H40" s="16" t="s">
        <v>62</v>
      </c>
      <c r="I40" s="16" t="s">
        <v>52</v>
      </c>
      <c r="J40" s="16">
        <v>158</v>
      </c>
      <c r="K40" s="18">
        <v>14220000</v>
      </c>
      <c r="L40" s="18">
        <v>0</v>
      </c>
      <c r="M40" s="19">
        <f t="shared" si="1"/>
        <v>14220000</v>
      </c>
      <c r="N40" s="18">
        <v>36975000</v>
      </c>
      <c r="O40" s="18">
        <v>2692199</v>
      </c>
      <c r="P40" s="18">
        <v>0</v>
      </c>
      <c r="Q40" s="20" t="s">
        <v>42</v>
      </c>
      <c r="R40" s="21">
        <v>1</v>
      </c>
      <c r="S40" s="20">
        <v>10</v>
      </c>
      <c r="T40" s="20" t="s">
        <v>43</v>
      </c>
      <c r="U40" s="20" t="s">
        <v>43</v>
      </c>
      <c r="V40" s="20" t="s">
        <v>43</v>
      </c>
      <c r="W40" s="20" t="s">
        <v>43</v>
      </c>
      <c r="X40" s="20" t="str">
        <f>IF(W40="","",IF(AND(I40="E, Non-ALF",W40="Y"),"Y","N"))</f>
        <v>N</v>
      </c>
      <c r="Y40" s="20" t="s">
        <v>42</v>
      </c>
      <c r="Z40" s="21">
        <v>2</v>
      </c>
      <c r="AA40" s="25">
        <v>79900.02</v>
      </c>
      <c r="AB40" s="17" t="s">
        <v>44</v>
      </c>
      <c r="AC40" s="23" t="s">
        <v>42</v>
      </c>
      <c r="AD40" s="20" t="s">
        <v>42</v>
      </c>
      <c r="AE40" s="20">
        <v>40</v>
      </c>
      <c r="AF40" s="20"/>
    </row>
    <row r="41" spans="1:32" ht="24" x14ac:dyDescent="0.2">
      <c r="A41" s="16" t="s">
        <v>195</v>
      </c>
      <c r="B41" s="16" t="s">
        <v>196</v>
      </c>
      <c r="C41" s="16" t="s">
        <v>59</v>
      </c>
      <c r="D41" s="17" t="s">
        <v>36</v>
      </c>
      <c r="E41" s="16" t="s">
        <v>135</v>
      </c>
      <c r="F41" s="16" t="s">
        <v>147</v>
      </c>
      <c r="G41" s="17" t="s">
        <v>39</v>
      </c>
      <c r="H41" s="16" t="s">
        <v>62</v>
      </c>
      <c r="I41" s="16" t="s">
        <v>52</v>
      </c>
      <c r="J41" s="16">
        <v>120</v>
      </c>
      <c r="K41" s="18">
        <v>15700000</v>
      </c>
      <c r="L41" s="18">
        <v>0</v>
      </c>
      <c r="M41" s="19">
        <f t="shared" si="1"/>
        <v>15700000</v>
      </c>
      <c r="N41" s="18">
        <v>27000000</v>
      </c>
      <c r="O41" s="18">
        <v>1475429</v>
      </c>
      <c r="P41" s="18">
        <v>0</v>
      </c>
      <c r="Q41" s="20" t="s">
        <v>42</v>
      </c>
      <c r="R41" s="21">
        <v>1</v>
      </c>
      <c r="S41" s="20">
        <v>10</v>
      </c>
      <c r="T41" s="20" t="s">
        <v>43</v>
      </c>
      <c r="U41" s="20" t="s">
        <v>42</v>
      </c>
      <c r="V41" s="20" t="s">
        <v>43</v>
      </c>
      <c r="W41" s="20" t="s">
        <v>42</v>
      </c>
      <c r="X41" s="20" t="str">
        <f>IF(W41="","",IF(AND(I41="E, Non-ALF",W41="Y"),"Y","N"))</f>
        <v>N</v>
      </c>
      <c r="Y41" s="20" t="s">
        <v>43</v>
      </c>
      <c r="Z41" s="21">
        <v>2</v>
      </c>
      <c r="AA41" s="25">
        <v>83278.039999999994</v>
      </c>
      <c r="AB41" s="17" t="s">
        <v>96</v>
      </c>
      <c r="AC41" s="23" t="s">
        <v>42</v>
      </c>
      <c r="AD41" s="20" t="s">
        <v>42</v>
      </c>
      <c r="AE41" s="20">
        <v>13</v>
      </c>
      <c r="AF41" s="20"/>
    </row>
    <row r="42" spans="1:32" ht="24" x14ac:dyDescent="0.2">
      <c r="A42" s="16" t="s">
        <v>197</v>
      </c>
      <c r="B42" s="16" t="s">
        <v>198</v>
      </c>
      <c r="C42" s="16" t="s">
        <v>199</v>
      </c>
      <c r="D42" s="17" t="s">
        <v>48</v>
      </c>
      <c r="E42" s="16" t="s">
        <v>172</v>
      </c>
      <c r="F42" s="16" t="s">
        <v>200</v>
      </c>
      <c r="G42" s="17" t="s">
        <v>39</v>
      </c>
      <c r="H42" s="16" t="s">
        <v>40</v>
      </c>
      <c r="I42" s="16" t="s">
        <v>52</v>
      </c>
      <c r="J42" s="16">
        <v>100</v>
      </c>
      <c r="K42" s="18">
        <v>8500000</v>
      </c>
      <c r="L42" s="18">
        <v>0</v>
      </c>
      <c r="M42" s="19">
        <f t="shared" si="1"/>
        <v>8500000</v>
      </c>
      <c r="N42" s="18">
        <v>22350000</v>
      </c>
      <c r="O42" s="18">
        <v>1655956</v>
      </c>
      <c r="P42" s="18">
        <v>0</v>
      </c>
      <c r="Q42" s="20" t="s">
        <v>42</v>
      </c>
      <c r="R42" s="21">
        <v>1</v>
      </c>
      <c r="S42" s="20">
        <v>10</v>
      </c>
      <c r="T42" s="20" t="s">
        <v>43</v>
      </c>
      <c r="U42" s="20" t="s">
        <v>43</v>
      </c>
      <c r="V42" s="20" t="s">
        <v>43</v>
      </c>
      <c r="W42" s="20" t="s">
        <v>43</v>
      </c>
      <c r="X42" s="20" t="str">
        <f>IF(W42="","",IF(AND(I42="E, Non-ALF",W42="Y"),"Y","N"))</f>
        <v>N</v>
      </c>
      <c r="Y42" s="20" t="s">
        <v>42</v>
      </c>
      <c r="Z42" s="21">
        <v>2</v>
      </c>
      <c r="AA42" s="25">
        <v>77216.039999999994</v>
      </c>
      <c r="AB42" s="17" t="s">
        <v>44</v>
      </c>
      <c r="AC42" s="23" t="s">
        <v>42</v>
      </c>
      <c r="AD42" s="20" t="s">
        <v>42</v>
      </c>
      <c r="AE42" s="20">
        <v>21</v>
      </c>
      <c r="AF42" s="20"/>
    </row>
    <row r="43" spans="1:32" ht="48" x14ac:dyDescent="0.2">
      <c r="A43" s="16" t="s">
        <v>201</v>
      </c>
      <c r="B43" s="16" t="s">
        <v>202</v>
      </c>
      <c r="C43" s="16" t="s">
        <v>203</v>
      </c>
      <c r="D43" s="17" t="s">
        <v>48</v>
      </c>
      <c r="E43" s="16" t="s">
        <v>204</v>
      </c>
      <c r="F43" s="16" t="s">
        <v>205</v>
      </c>
      <c r="G43" s="17" t="s">
        <v>39</v>
      </c>
      <c r="H43" s="16" t="s">
        <v>55</v>
      </c>
      <c r="I43" s="16" t="s">
        <v>52</v>
      </c>
      <c r="J43" s="16">
        <v>186</v>
      </c>
      <c r="K43" s="18">
        <v>15418108</v>
      </c>
      <c r="L43" s="18">
        <v>518000</v>
      </c>
      <c r="M43" s="19">
        <f t="shared" si="1"/>
        <v>15936108</v>
      </c>
      <c r="N43" s="18">
        <v>24000000</v>
      </c>
      <c r="O43" s="18">
        <v>653981</v>
      </c>
      <c r="P43" s="18">
        <v>0</v>
      </c>
      <c r="Q43" s="21" t="s">
        <v>42</v>
      </c>
      <c r="R43" s="21">
        <v>1</v>
      </c>
      <c r="S43" s="20">
        <v>10</v>
      </c>
      <c r="T43" s="20" t="s">
        <v>43</v>
      </c>
      <c r="U43" s="20" t="s">
        <v>43</v>
      </c>
      <c r="V43" s="20" t="s">
        <v>43</v>
      </c>
      <c r="W43" s="20" t="s">
        <v>42</v>
      </c>
      <c r="X43" s="20" t="str">
        <f>IF(W43="","",IF(AND(I43="E, Non-ALF",W43="Y"),"Y","N"))</f>
        <v>N</v>
      </c>
      <c r="Y43" s="20" t="s">
        <v>43</v>
      </c>
      <c r="Z43" s="21">
        <v>2</v>
      </c>
      <c r="AA43" s="25">
        <v>41789.449999999997</v>
      </c>
      <c r="AB43" s="17" t="s">
        <v>56</v>
      </c>
      <c r="AC43" s="26" t="s">
        <v>42</v>
      </c>
      <c r="AD43" s="27" t="s">
        <v>42</v>
      </c>
      <c r="AE43" s="20">
        <v>53</v>
      </c>
      <c r="AF43" s="20"/>
    </row>
    <row r="44" spans="1:32" ht="24" x14ac:dyDescent="0.2">
      <c r="A44" s="16" t="s">
        <v>206</v>
      </c>
      <c r="B44" s="16" t="s">
        <v>207</v>
      </c>
      <c r="C44" s="16" t="s">
        <v>59</v>
      </c>
      <c r="D44" s="17" t="s">
        <v>36</v>
      </c>
      <c r="E44" s="16" t="s">
        <v>208</v>
      </c>
      <c r="F44" s="16" t="s">
        <v>209</v>
      </c>
      <c r="G44" s="17" t="s">
        <v>39</v>
      </c>
      <c r="H44" s="16" t="s">
        <v>62</v>
      </c>
      <c r="I44" s="16" t="s">
        <v>52</v>
      </c>
      <c r="J44" s="16">
        <v>227</v>
      </c>
      <c r="K44" s="18">
        <v>7000000</v>
      </c>
      <c r="L44" s="18">
        <v>1000000</v>
      </c>
      <c r="M44" s="19">
        <f t="shared" si="1"/>
        <v>8000000</v>
      </c>
      <c r="N44" s="16"/>
      <c r="O44" s="18">
        <v>1701650</v>
      </c>
      <c r="P44" s="18">
        <v>0</v>
      </c>
      <c r="Q44" s="20" t="s">
        <v>42</v>
      </c>
      <c r="R44" s="21">
        <v>1</v>
      </c>
      <c r="S44" s="20">
        <v>10</v>
      </c>
      <c r="T44" s="20" t="s">
        <v>42</v>
      </c>
      <c r="U44" s="20" t="s">
        <v>43</v>
      </c>
      <c r="V44" s="20" t="s">
        <v>43</v>
      </c>
      <c r="W44" s="20" t="s">
        <v>42</v>
      </c>
      <c r="X44" s="20" t="str">
        <f>IF(W44="","",IF(AND(I44="E, Non-ALF",W44="Y"),"Y","N"))</f>
        <v>N</v>
      </c>
      <c r="Y44" s="20" t="s">
        <v>42</v>
      </c>
      <c r="Z44" s="21">
        <v>1</v>
      </c>
      <c r="AA44" s="25">
        <v>19170.849999999999</v>
      </c>
      <c r="AB44" s="17" t="s">
        <v>56</v>
      </c>
      <c r="AC44" s="23" t="s">
        <v>42</v>
      </c>
      <c r="AD44" s="20" t="s">
        <v>42</v>
      </c>
      <c r="AE44" s="20">
        <v>19</v>
      </c>
      <c r="AF44" s="20"/>
    </row>
    <row r="45" spans="1:32" ht="36" x14ac:dyDescent="0.2">
      <c r="A45" s="16" t="s">
        <v>210</v>
      </c>
      <c r="B45" s="16" t="s">
        <v>211</v>
      </c>
      <c r="C45" s="16" t="s">
        <v>103</v>
      </c>
      <c r="D45" s="17" t="s">
        <v>36</v>
      </c>
      <c r="E45" s="16" t="s">
        <v>143</v>
      </c>
      <c r="F45" s="16" t="s">
        <v>212</v>
      </c>
      <c r="G45" s="17" t="s">
        <v>39</v>
      </c>
      <c r="H45" s="16" t="s">
        <v>55</v>
      </c>
      <c r="I45" s="16" t="s">
        <v>52</v>
      </c>
      <c r="J45" s="16">
        <v>114</v>
      </c>
      <c r="K45" s="18">
        <v>7970000</v>
      </c>
      <c r="L45" s="18">
        <v>0</v>
      </c>
      <c r="M45" s="19">
        <f t="shared" si="1"/>
        <v>7970000</v>
      </c>
      <c r="N45" s="18">
        <v>18900000</v>
      </c>
      <c r="O45" s="18">
        <v>1548397</v>
      </c>
      <c r="P45" s="18">
        <v>0</v>
      </c>
      <c r="Q45" s="20" t="s">
        <v>42</v>
      </c>
      <c r="R45" s="21">
        <v>1</v>
      </c>
      <c r="S45" s="20">
        <v>10</v>
      </c>
      <c r="T45" s="20" t="s">
        <v>43</v>
      </c>
      <c r="U45" s="20" t="s">
        <v>42</v>
      </c>
      <c r="V45" s="20" t="s">
        <v>43</v>
      </c>
      <c r="W45" s="20" t="s">
        <v>43</v>
      </c>
      <c r="X45" s="20" t="str">
        <f>IF(W45="","",IF(AND(I45="E, Non-ALF",W45="Y"),"Y","N"))</f>
        <v>N</v>
      </c>
      <c r="Y45" s="20" t="s">
        <v>42</v>
      </c>
      <c r="Z45" s="21">
        <v>2</v>
      </c>
      <c r="AA45" s="25">
        <v>69842.37</v>
      </c>
      <c r="AB45" s="17" t="s">
        <v>44</v>
      </c>
      <c r="AC45" s="23" t="s">
        <v>42</v>
      </c>
      <c r="AD45" s="20" t="s">
        <v>42</v>
      </c>
      <c r="AE45" s="20">
        <v>17</v>
      </c>
      <c r="AF45" s="20"/>
    </row>
    <row r="46" spans="1:32" ht="24" x14ac:dyDescent="0.2">
      <c r="A46" s="16" t="s">
        <v>213</v>
      </c>
      <c r="B46" s="16" t="s">
        <v>214</v>
      </c>
      <c r="C46" s="16" t="s">
        <v>59</v>
      </c>
      <c r="D46" s="17" t="s">
        <v>36</v>
      </c>
      <c r="E46" s="16" t="s">
        <v>143</v>
      </c>
      <c r="F46" s="16" t="s">
        <v>215</v>
      </c>
      <c r="G46" s="17" t="s">
        <v>39</v>
      </c>
      <c r="H46" s="16" t="s">
        <v>62</v>
      </c>
      <c r="I46" s="16" t="s">
        <v>52</v>
      </c>
      <c r="J46" s="16">
        <v>71</v>
      </c>
      <c r="K46" s="18">
        <v>5000000</v>
      </c>
      <c r="L46" s="18">
        <v>0</v>
      </c>
      <c r="M46" s="19">
        <f t="shared" si="1"/>
        <v>5000000</v>
      </c>
      <c r="N46" s="18">
        <v>20500000</v>
      </c>
      <c r="O46" s="28">
        <v>1783979</v>
      </c>
      <c r="P46" s="18">
        <v>0</v>
      </c>
      <c r="Q46" s="20" t="s">
        <v>42</v>
      </c>
      <c r="R46" s="21">
        <v>1</v>
      </c>
      <c r="S46" s="20">
        <v>10</v>
      </c>
      <c r="T46" s="20" t="s">
        <v>42</v>
      </c>
      <c r="U46" s="20" t="s">
        <v>42</v>
      </c>
      <c r="V46" s="20" t="s">
        <v>43</v>
      </c>
      <c r="W46" s="20" t="s">
        <v>43</v>
      </c>
      <c r="X46" s="20" t="str">
        <f>IF(W46="","",IF(AND(I46="E, Non-ALF",W46="Y"),"Y","N"))</f>
        <v>N</v>
      </c>
      <c r="Y46" s="20" t="s">
        <v>42</v>
      </c>
      <c r="Z46" s="21">
        <v>2</v>
      </c>
      <c r="AA46" s="25">
        <v>62519.58</v>
      </c>
      <c r="AB46" s="17" t="s">
        <v>56</v>
      </c>
      <c r="AC46" s="23" t="s">
        <v>42</v>
      </c>
      <c r="AD46" s="20" t="s">
        <v>42</v>
      </c>
      <c r="AE46" s="20">
        <v>25</v>
      </c>
      <c r="AF46" s="20"/>
    </row>
    <row r="47" spans="1:32" ht="24" x14ac:dyDescent="0.2">
      <c r="A47" s="16" t="s">
        <v>216</v>
      </c>
      <c r="B47" s="16" t="s">
        <v>217</v>
      </c>
      <c r="C47" s="16" t="s">
        <v>59</v>
      </c>
      <c r="D47" s="17" t="s">
        <v>36</v>
      </c>
      <c r="E47" s="16" t="s">
        <v>77</v>
      </c>
      <c r="F47" s="16" t="s">
        <v>218</v>
      </c>
      <c r="G47" s="17" t="s">
        <v>39</v>
      </c>
      <c r="H47" s="16" t="s">
        <v>62</v>
      </c>
      <c r="I47" s="16" t="s">
        <v>52</v>
      </c>
      <c r="J47" s="16">
        <v>316</v>
      </c>
      <c r="K47" s="18">
        <v>1500000</v>
      </c>
      <c r="L47" s="18">
        <v>0</v>
      </c>
      <c r="M47" s="19">
        <f t="shared" si="1"/>
        <v>1500000</v>
      </c>
      <c r="N47" s="16"/>
      <c r="O47" s="18">
        <v>5855949</v>
      </c>
      <c r="P47" s="18">
        <v>0</v>
      </c>
      <c r="Q47" s="20" t="s">
        <v>42</v>
      </c>
      <c r="R47" s="21">
        <v>2</v>
      </c>
      <c r="S47" s="20">
        <v>10</v>
      </c>
      <c r="T47" s="20" t="s">
        <v>42</v>
      </c>
      <c r="U47" s="20" t="s">
        <v>43</v>
      </c>
      <c r="V47" s="20" t="s">
        <v>43</v>
      </c>
      <c r="W47" s="20" t="s">
        <v>42</v>
      </c>
      <c r="X47" s="20" t="str">
        <f>IF(W47="","",IF(AND(I47="E, Non-ALF",W47="Y"),"Y","N"))</f>
        <v>N</v>
      </c>
      <c r="Y47" s="20" t="s">
        <v>42</v>
      </c>
      <c r="Z47" s="21">
        <v>2</v>
      </c>
      <c r="AA47" s="25">
        <v>3919.15</v>
      </c>
      <c r="AB47" s="17" t="s">
        <v>56</v>
      </c>
      <c r="AC47" s="23" t="s">
        <v>42</v>
      </c>
      <c r="AD47" s="20" t="s">
        <v>42</v>
      </c>
      <c r="AE47" s="20">
        <v>34</v>
      </c>
      <c r="AF47" s="20"/>
    </row>
    <row r="48" spans="1:32" ht="36" x14ac:dyDescent="0.2">
      <c r="A48" s="16" t="s">
        <v>219</v>
      </c>
      <c r="B48" s="16" t="s">
        <v>220</v>
      </c>
      <c r="C48" s="16" t="s">
        <v>119</v>
      </c>
      <c r="D48" s="17" t="s">
        <v>48</v>
      </c>
      <c r="E48" s="16" t="s">
        <v>221</v>
      </c>
      <c r="F48" s="16" t="s">
        <v>222</v>
      </c>
      <c r="G48" s="17" t="s">
        <v>39</v>
      </c>
      <c r="H48" s="16" t="s">
        <v>51</v>
      </c>
      <c r="I48" s="16" t="s">
        <v>52</v>
      </c>
      <c r="J48" s="16">
        <v>200</v>
      </c>
      <c r="K48" s="18">
        <v>15500000</v>
      </c>
      <c r="L48" s="18">
        <v>0</v>
      </c>
      <c r="M48" s="19">
        <f t="shared" si="1"/>
        <v>15500000</v>
      </c>
      <c r="N48" s="16"/>
      <c r="O48" s="18">
        <v>3011052</v>
      </c>
      <c r="P48" s="18">
        <v>0</v>
      </c>
      <c r="Q48" s="20" t="s">
        <v>42</v>
      </c>
      <c r="R48" s="21">
        <v>1</v>
      </c>
      <c r="S48" s="20">
        <v>10</v>
      </c>
      <c r="T48" s="20" t="s">
        <v>43</v>
      </c>
      <c r="U48" s="20" t="s">
        <v>43</v>
      </c>
      <c r="V48" s="20" t="s">
        <v>43</v>
      </c>
      <c r="W48" s="20" t="s">
        <v>43</v>
      </c>
      <c r="X48" s="20" t="str">
        <f>IF(W48="","",IF(AND(I48="E, Non-ALF",W48="Y"),"Y","N"))</f>
        <v>N</v>
      </c>
      <c r="Y48" s="20" t="s">
        <v>42</v>
      </c>
      <c r="Z48" s="21">
        <v>2</v>
      </c>
      <c r="AA48" s="25">
        <v>70402.86</v>
      </c>
      <c r="AB48" s="17" t="s">
        <v>44</v>
      </c>
      <c r="AC48" s="23" t="s">
        <v>42</v>
      </c>
      <c r="AD48" s="20" t="s">
        <v>42</v>
      </c>
      <c r="AE48" s="20">
        <v>8</v>
      </c>
      <c r="AF48" s="20"/>
    </row>
    <row r="49" spans="1:32" ht="48" x14ac:dyDescent="0.2">
      <c r="A49" s="16" t="s">
        <v>223</v>
      </c>
      <c r="B49" s="16" t="s">
        <v>224</v>
      </c>
      <c r="C49" s="16" t="s">
        <v>103</v>
      </c>
      <c r="D49" s="17" t="s">
        <v>36</v>
      </c>
      <c r="E49" s="16" t="s">
        <v>185</v>
      </c>
      <c r="F49" s="16" t="s">
        <v>225</v>
      </c>
      <c r="G49" s="17" t="s">
        <v>39</v>
      </c>
      <c r="H49" s="16" t="s">
        <v>40</v>
      </c>
      <c r="I49" s="16" t="s">
        <v>52</v>
      </c>
      <c r="J49" s="16">
        <v>84</v>
      </c>
      <c r="K49" s="18">
        <v>11793621</v>
      </c>
      <c r="L49" s="18">
        <v>391900</v>
      </c>
      <c r="M49" s="19">
        <f t="shared" si="1"/>
        <v>12185521</v>
      </c>
      <c r="N49" s="16"/>
      <c r="O49" s="16"/>
      <c r="P49" s="18">
        <v>0</v>
      </c>
      <c r="Q49" s="20" t="s">
        <v>42</v>
      </c>
      <c r="R49" s="21">
        <v>1</v>
      </c>
      <c r="S49" s="20">
        <v>10</v>
      </c>
      <c r="T49" s="20" t="s">
        <v>43</v>
      </c>
      <c r="U49" s="20" t="s">
        <v>43</v>
      </c>
      <c r="V49" s="20" t="s">
        <v>43</v>
      </c>
      <c r="W49" s="20" t="s">
        <v>43</v>
      </c>
      <c r="X49" s="20" t="str">
        <f>IF(W49="","",IF(AND(I49="E, Non-ALF",W49="Y"),"Y","N"))</f>
        <v>N</v>
      </c>
      <c r="Y49" s="20" t="s">
        <v>42</v>
      </c>
      <c r="Z49" s="21">
        <v>1</v>
      </c>
      <c r="AA49" s="25">
        <v>49818.33</v>
      </c>
      <c r="AB49" s="17" t="s">
        <v>44</v>
      </c>
      <c r="AC49" s="23" t="s">
        <v>42</v>
      </c>
      <c r="AD49" s="20" t="s">
        <v>42</v>
      </c>
      <c r="AE49" s="20">
        <v>58</v>
      </c>
      <c r="AF49" s="20"/>
    </row>
    <row r="50" spans="1:32" ht="36" x14ac:dyDescent="0.2">
      <c r="A50" s="16" t="s">
        <v>226</v>
      </c>
      <c r="B50" s="16" t="s">
        <v>227</v>
      </c>
      <c r="C50" s="16" t="s">
        <v>59</v>
      </c>
      <c r="D50" s="17" t="s">
        <v>36</v>
      </c>
      <c r="E50" s="16" t="s">
        <v>228</v>
      </c>
      <c r="F50" s="16" t="s">
        <v>229</v>
      </c>
      <c r="G50" s="17" t="s">
        <v>39</v>
      </c>
      <c r="H50" s="16" t="s">
        <v>62</v>
      </c>
      <c r="I50" s="16" t="s">
        <v>41</v>
      </c>
      <c r="J50" s="16">
        <v>96</v>
      </c>
      <c r="K50" s="18">
        <v>9120000</v>
      </c>
      <c r="L50" s="18">
        <v>0</v>
      </c>
      <c r="M50" s="19">
        <f t="shared" si="1"/>
        <v>9120000</v>
      </c>
      <c r="N50" s="16"/>
      <c r="O50" s="18">
        <v>1888316</v>
      </c>
      <c r="P50" s="18">
        <v>0</v>
      </c>
      <c r="Q50" s="20" t="s">
        <v>42</v>
      </c>
      <c r="R50" s="21">
        <v>1</v>
      </c>
      <c r="S50" s="20">
        <v>10</v>
      </c>
      <c r="T50" s="20" t="s">
        <v>43</v>
      </c>
      <c r="U50" s="20" t="s">
        <v>43</v>
      </c>
      <c r="V50" s="20" t="s">
        <v>43</v>
      </c>
      <c r="W50" s="20" t="s">
        <v>42</v>
      </c>
      <c r="X50" s="20" t="str">
        <f>IF(W50="","",IF(AND(I50="E, Non-ALF",W50="Y"),"Y","N"))</f>
        <v>Y</v>
      </c>
      <c r="Y50" s="20" t="s">
        <v>43</v>
      </c>
      <c r="Z50" s="21">
        <v>2</v>
      </c>
      <c r="AA50" s="25">
        <v>84338.91</v>
      </c>
      <c r="AB50" s="17" t="s">
        <v>96</v>
      </c>
      <c r="AC50" s="23" t="s">
        <v>42</v>
      </c>
      <c r="AD50" s="20" t="s">
        <v>42</v>
      </c>
      <c r="AE50" s="20">
        <v>55</v>
      </c>
      <c r="AF50" s="20"/>
    </row>
    <row r="51" spans="1:32" ht="36" x14ac:dyDescent="0.2">
      <c r="A51" s="16" t="s">
        <v>230</v>
      </c>
      <c r="B51" s="16" t="s">
        <v>231</v>
      </c>
      <c r="C51" s="16" t="s">
        <v>232</v>
      </c>
      <c r="D51" s="17" t="s">
        <v>36</v>
      </c>
      <c r="E51" s="16" t="s">
        <v>233</v>
      </c>
      <c r="F51" s="16" t="s">
        <v>234</v>
      </c>
      <c r="G51" s="17" t="s">
        <v>39</v>
      </c>
      <c r="H51" s="16" t="s">
        <v>55</v>
      </c>
      <c r="I51" s="16" t="s">
        <v>52</v>
      </c>
      <c r="J51" s="16">
        <v>144</v>
      </c>
      <c r="K51" s="18">
        <v>13680000</v>
      </c>
      <c r="L51" s="18">
        <v>0</v>
      </c>
      <c r="M51" s="19">
        <f t="shared" si="1"/>
        <v>13680000</v>
      </c>
      <c r="N51" s="18">
        <v>31552834</v>
      </c>
      <c r="O51" s="18">
        <v>2792998</v>
      </c>
      <c r="P51" s="18">
        <v>0</v>
      </c>
      <c r="Q51" s="20" t="s">
        <v>42</v>
      </c>
      <c r="R51" s="21">
        <v>1</v>
      </c>
      <c r="S51" s="20">
        <v>10</v>
      </c>
      <c r="T51" s="20" t="s">
        <v>43</v>
      </c>
      <c r="U51" s="20" t="s">
        <v>43</v>
      </c>
      <c r="V51" s="20" t="s">
        <v>43</v>
      </c>
      <c r="W51" s="20" t="s">
        <v>43</v>
      </c>
      <c r="X51" s="20" t="str">
        <f>IF(W51="","",IF(AND(I51="E, Non-ALF",W51="Y"),"Y","N"))</f>
        <v>N</v>
      </c>
      <c r="Y51" s="20" t="s">
        <v>42</v>
      </c>
      <c r="Z51" s="21">
        <v>2</v>
      </c>
      <c r="AA51" s="25">
        <v>94905</v>
      </c>
      <c r="AB51" s="17" t="s">
        <v>96</v>
      </c>
      <c r="AC51" s="26" t="s">
        <v>42</v>
      </c>
      <c r="AD51" s="27" t="s">
        <v>42</v>
      </c>
      <c r="AE51" s="20">
        <v>3</v>
      </c>
      <c r="AF51" s="20"/>
    </row>
    <row r="52" spans="1:32" ht="24" x14ac:dyDescent="0.2">
      <c r="A52" s="16" t="s">
        <v>235</v>
      </c>
      <c r="B52" s="16" t="s">
        <v>236</v>
      </c>
      <c r="C52" s="16" t="s">
        <v>237</v>
      </c>
      <c r="D52" s="17" t="s">
        <v>48</v>
      </c>
      <c r="E52" s="16" t="s">
        <v>104</v>
      </c>
      <c r="F52" s="16" t="s">
        <v>238</v>
      </c>
      <c r="G52" s="17" t="s">
        <v>39</v>
      </c>
      <c r="H52" s="16" t="s">
        <v>51</v>
      </c>
      <c r="I52" s="16" t="s">
        <v>52</v>
      </c>
      <c r="J52" s="16">
        <v>181</v>
      </c>
      <c r="K52" s="18">
        <v>12670000</v>
      </c>
      <c r="L52" s="18">
        <v>0</v>
      </c>
      <c r="M52" s="19">
        <f t="shared" si="1"/>
        <v>12670000</v>
      </c>
      <c r="N52" s="18">
        <v>37000000</v>
      </c>
      <c r="O52" s="18">
        <v>3131175</v>
      </c>
      <c r="P52" s="18">
        <v>0</v>
      </c>
      <c r="Q52" s="20" t="s">
        <v>42</v>
      </c>
      <c r="R52" s="21">
        <v>1</v>
      </c>
      <c r="S52" s="20">
        <v>10</v>
      </c>
      <c r="T52" s="20" t="s">
        <v>43</v>
      </c>
      <c r="U52" s="20" t="s">
        <v>43</v>
      </c>
      <c r="V52" s="20" t="s">
        <v>43</v>
      </c>
      <c r="W52" s="20" t="s">
        <v>43</v>
      </c>
      <c r="X52" s="20" t="str">
        <f>IF(W52="","",IF(AND(I52="E, Non-ALF",W52="Y"),"Y","N"))</f>
        <v>N</v>
      </c>
      <c r="Y52" s="20" t="s">
        <v>42</v>
      </c>
      <c r="Z52" s="21">
        <v>2</v>
      </c>
      <c r="AA52" s="25">
        <v>68376</v>
      </c>
      <c r="AB52" s="17" t="s">
        <v>56</v>
      </c>
      <c r="AC52" s="23" t="s">
        <v>42</v>
      </c>
      <c r="AD52" s="20" t="s">
        <v>42</v>
      </c>
      <c r="AE52" s="20">
        <v>64</v>
      </c>
      <c r="AF52" s="20"/>
    </row>
    <row r="53" spans="1:32" ht="24" x14ac:dyDescent="0.2">
      <c r="A53" s="16" t="s">
        <v>239</v>
      </c>
      <c r="B53" s="16" t="s">
        <v>240</v>
      </c>
      <c r="C53" s="16" t="s">
        <v>158</v>
      </c>
      <c r="D53" s="17" t="s">
        <v>48</v>
      </c>
      <c r="E53" s="16" t="s">
        <v>241</v>
      </c>
      <c r="F53" s="16" t="s">
        <v>242</v>
      </c>
      <c r="G53" s="17" t="s">
        <v>39</v>
      </c>
      <c r="H53" s="16" t="s">
        <v>51</v>
      </c>
      <c r="I53" s="16" t="s">
        <v>52</v>
      </c>
      <c r="J53" s="16">
        <v>90</v>
      </c>
      <c r="K53" s="18">
        <v>8550000</v>
      </c>
      <c r="L53" s="18">
        <v>0</v>
      </c>
      <c r="M53" s="19">
        <f t="shared" si="1"/>
        <v>8550000</v>
      </c>
      <c r="N53" s="16"/>
      <c r="O53" s="18">
        <v>1235459</v>
      </c>
      <c r="P53" s="18">
        <v>0</v>
      </c>
      <c r="Q53" s="20" t="s">
        <v>42</v>
      </c>
      <c r="R53" s="21">
        <v>1</v>
      </c>
      <c r="S53" s="20">
        <v>10</v>
      </c>
      <c r="T53" s="20" t="s">
        <v>42</v>
      </c>
      <c r="U53" s="20" t="s">
        <v>42</v>
      </c>
      <c r="V53" s="20" t="s">
        <v>43</v>
      </c>
      <c r="W53" s="20" t="s">
        <v>43</v>
      </c>
      <c r="X53" s="20" t="str">
        <f>IF(W53="","",IF(AND(I53="E, Non-ALF",W53="Y"),"Y","N"))</f>
        <v>N</v>
      </c>
      <c r="Y53" s="20" t="s">
        <v>42</v>
      </c>
      <c r="Z53" s="21">
        <v>2</v>
      </c>
      <c r="AA53" s="25">
        <v>92796</v>
      </c>
      <c r="AB53" s="17" t="s">
        <v>96</v>
      </c>
      <c r="AC53" s="23" t="s">
        <v>42</v>
      </c>
      <c r="AD53" s="20" t="s">
        <v>42</v>
      </c>
      <c r="AE53" s="20">
        <v>52</v>
      </c>
      <c r="AF53" s="20"/>
    </row>
    <row r="54" spans="1:32" ht="60" x14ac:dyDescent="0.2">
      <c r="A54" s="16" t="s">
        <v>243</v>
      </c>
      <c r="B54" s="16" t="s">
        <v>244</v>
      </c>
      <c r="C54" s="16" t="s">
        <v>193</v>
      </c>
      <c r="D54" s="17" t="s">
        <v>48</v>
      </c>
      <c r="E54" s="16" t="s">
        <v>241</v>
      </c>
      <c r="F54" s="16" t="s">
        <v>245</v>
      </c>
      <c r="G54" s="17" t="s">
        <v>39</v>
      </c>
      <c r="H54" s="16" t="s">
        <v>62</v>
      </c>
      <c r="I54" s="16" t="s">
        <v>41</v>
      </c>
      <c r="J54" s="16">
        <v>96</v>
      </c>
      <c r="K54" s="18">
        <v>9120000</v>
      </c>
      <c r="L54" s="18">
        <v>0</v>
      </c>
      <c r="M54" s="19">
        <f t="shared" si="1"/>
        <v>9120000</v>
      </c>
      <c r="N54" s="18">
        <v>30000000</v>
      </c>
      <c r="O54" s="18">
        <v>1597628</v>
      </c>
      <c r="P54" s="18">
        <v>0</v>
      </c>
      <c r="Q54" s="20" t="s">
        <v>42</v>
      </c>
      <c r="R54" s="21">
        <v>1</v>
      </c>
      <c r="S54" s="20">
        <v>10</v>
      </c>
      <c r="T54" s="20" t="s">
        <v>43</v>
      </c>
      <c r="U54" s="20" t="s">
        <v>43</v>
      </c>
      <c r="V54" s="20" t="s">
        <v>43</v>
      </c>
      <c r="W54" s="20" t="s">
        <v>42</v>
      </c>
      <c r="X54" s="20" t="str">
        <f>IF(W54="","",IF(AND(I54="E, Non-ALF",W54="Y"),"Y","N"))</f>
        <v>Y</v>
      </c>
      <c r="Y54" s="20" t="s">
        <v>43</v>
      </c>
      <c r="Z54" s="21">
        <v>2</v>
      </c>
      <c r="AA54" s="25">
        <v>70662.33</v>
      </c>
      <c r="AB54" s="17" t="s">
        <v>44</v>
      </c>
      <c r="AC54" s="23" t="s">
        <v>42</v>
      </c>
      <c r="AD54" s="20" t="s">
        <v>42</v>
      </c>
      <c r="AE54" s="20">
        <v>18</v>
      </c>
      <c r="AF54" s="20"/>
    </row>
    <row r="55" spans="1:32" ht="24" x14ac:dyDescent="0.2">
      <c r="A55" s="16" t="s">
        <v>246</v>
      </c>
      <c r="B55" s="16" t="s">
        <v>247</v>
      </c>
      <c r="C55" s="16" t="s">
        <v>59</v>
      </c>
      <c r="D55" s="17" t="s">
        <v>36</v>
      </c>
      <c r="E55" s="16" t="s">
        <v>248</v>
      </c>
      <c r="F55" s="16" t="s">
        <v>249</v>
      </c>
      <c r="G55" s="17" t="s">
        <v>39</v>
      </c>
      <c r="H55" s="16" t="s">
        <v>62</v>
      </c>
      <c r="I55" s="16" t="s">
        <v>52</v>
      </c>
      <c r="J55" s="16">
        <v>180</v>
      </c>
      <c r="K55" s="18">
        <v>11000000</v>
      </c>
      <c r="L55" s="18">
        <v>0</v>
      </c>
      <c r="M55" s="19">
        <f t="shared" si="1"/>
        <v>11000000</v>
      </c>
      <c r="N55" s="18">
        <v>46000000</v>
      </c>
      <c r="O55" s="18">
        <v>3395330</v>
      </c>
      <c r="P55" s="18">
        <v>0</v>
      </c>
      <c r="Q55" s="21" t="s">
        <v>42</v>
      </c>
      <c r="R55" s="21">
        <v>1</v>
      </c>
      <c r="S55" s="20">
        <v>10</v>
      </c>
      <c r="T55" s="20" t="s">
        <v>43</v>
      </c>
      <c r="U55" s="20" t="s">
        <v>42</v>
      </c>
      <c r="V55" s="20" t="s">
        <v>43</v>
      </c>
      <c r="W55" s="20" t="s">
        <v>43</v>
      </c>
      <c r="X55" s="20" t="str">
        <f>IF(W55="","",IF(AND(I55="E, Non-ALF",W55="Y"),"Y","N"))</f>
        <v>N</v>
      </c>
      <c r="Y55" s="20" t="s">
        <v>42</v>
      </c>
      <c r="Z55" s="21">
        <v>1</v>
      </c>
      <c r="AA55" s="25">
        <v>54253.1</v>
      </c>
      <c r="AB55" s="17" t="s">
        <v>44</v>
      </c>
      <c r="AC55" s="26" t="s">
        <v>42</v>
      </c>
      <c r="AD55" s="27" t="s">
        <v>42</v>
      </c>
      <c r="AE55" s="20">
        <v>50</v>
      </c>
      <c r="AF55" s="20"/>
    </row>
    <row r="56" spans="1:32" ht="60" x14ac:dyDescent="0.2">
      <c r="A56" s="16" t="s">
        <v>250</v>
      </c>
      <c r="B56" s="16" t="s">
        <v>251</v>
      </c>
      <c r="C56" s="16" t="s">
        <v>88</v>
      </c>
      <c r="D56" s="17" t="s">
        <v>48</v>
      </c>
      <c r="E56" s="16" t="s">
        <v>252</v>
      </c>
      <c r="F56" s="16" t="s">
        <v>253</v>
      </c>
      <c r="G56" s="17" t="s">
        <v>39</v>
      </c>
      <c r="H56" s="16" t="s">
        <v>51</v>
      </c>
      <c r="I56" s="16" t="s">
        <v>52</v>
      </c>
      <c r="J56" s="16">
        <v>168</v>
      </c>
      <c r="K56" s="18">
        <v>350000</v>
      </c>
      <c r="L56" s="18">
        <v>0</v>
      </c>
      <c r="M56" s="19">
        <f t="shared" si="1"/>
        <v>350000</v>
      </c>
      <c r="N56" s="18">
        <v>55000000</v>
      </c>
      <c r="O56" s="18">
        <v>2672569</v>
      </c>
      <c r="P56" s="18">
        <v>0</v>
      </c>
      <c r="Q56" s="21" t="s">
        <v>42</v>
      </c>
      <c r="R56" s="21">
        <v>1</v>
      </c>
      <c r="S56" s="20">
        <v>10</v>
      </c>
      <c r="T56" s="20" t="s">
        <v>43</v>
      </c>
      <c r="U56" s="20" t="s">
        <v>43</v>
      </c>
      <c r="V56" s="20" t="s">
        <v>43</v>
      </c>
      <c r="W56" s="20" t="s">
        <v>43</v>
      </c>
      <c r="X56" s="20" t="str">
        <f>IF(W56="","",IF(AND(I56="E, Non-ALF",W56="Y"),"Y","N"))</f>
        <v>N</v>
      </c>
      <c r="Y56" s="20" t="s">
        <v>42</v>
      </c>
      <c r="Z56" s="21">
        <v>2</v>
      </c>
      <c r="AA56" s="25">
        <v>1833.33</v>
      </c>
      <c r="AB56" s="17" t="s">
        <v>56</v>
      </c>
      <c r="AC56" s="26" t="s">
        <v>42</v>
      </c>
      <c r="AD56" s="27" t="s">
        <v>42</v>
      </c>
      <c r="AE56" s="20">
        <v>60</v>
      </c>
      <c r="AF56" s="20"/>
    </row>
    <row r="57" spans="1:32" ht="24" x14ac:dyDescent="0.2">
      <c r="A57" s="16" t="s">
        <v>254</v>
      </c>
      <c r="B57" s="16" t="s">
        <v>255</v>
      </c>
      <c r="C57" s="16" t="s">
        <v>59</v>
      </c>
      <c r="D57" s="17" t="s">
        <v>36</v>
      </c>
      <c r="E57" s="16" t="s">
        <v>256</v>
      </c>
      <c r="F57" s="16" t="s">
        <v>257</v>
      </c>
      <c r="G57" s="17" t="s">
        <v>39</v>
      </c>
      <c r="H57" s="16" t="s">
        <v>62</v>
      </c>
      <c r="I57" s="16" t="s">
        <v>52</v>
      </c>
      <c r="J57" s="16">
        <v>112</v>
      </c>
      <c r="K57" s="18">
        <v>16965000</v>
      </c>
      <c r="L57" s="18">
        <v>0</v>
      </c>
      <c r="M57" s="19">
        <f t="shared" si="1"/>
        <v>16965000</v>
      </c>
      <c r="N57" s="18">
        <v>23000000</v>
      </c>
      <c r="O57" s="18">
        <v>1104703</v>
      </c>
      <c r="P57" s="18">
        <v>0</v>
      </c>
      <c r="Q57" s="20" t="s">
        <v>42</v>
      </c>
      <c r="R57" s="21">
        <v>1</v>
      </c>
      <c r="S57" s="20">
        <v>10</v>
      </c>
      <c r="T57" s="20" t="s">
        <v>43</v>
      </c>
      <c r="U57" s="20" t="s">
        <v>42</v>
      </c>
      <c r="V57" s="20" t="s">
        <v>43</v>
      </c>
      <c r="W57" s="20" t="s">
        <v>42</v>
      </c>
      <c r="X57" s="20" t="str">
        <f>IF(W57="","",IF(AND(I57="E, Non-ALF",W57="Y"),"Y","N"))</f>
        <v>N</v>
      </c>
      <c r="Y57" s="20" t="s">
        <v>42</v>
      </c>
      <c r="Z57" s="21">
        <v>2</v>
      </c>
      <c r="AA57" s="25">
        <v>84338.91</v>
      </c>
      <c r="AB57" s="17" t="s">
        <v>96</v>
      </c>
      <c r="AC57" s="23" t="s">
        <v>42</v>
      </c>
      <c r="AD57" s="20" t="s">
        <v>42</v>
      </c>
      <c r="AE57" s="20">
        <v>20</v>
      </c>
      <c r="AF57" s="20"/>
    </row>
    <row r="58" spans="1:32" ht="48" x14ac:dyDescent="0.2">
      <c r="A58" s="16" t="s">
        <v>258</v>
      </c>
      <c r="B58" s="16" t="s">
        <v>259</v>
      </c>
      <c r="C58" s="16" t="s">
        <v>203</v>
      </c>
      <c r="D58" s="17" t="s">
        <v>48</v>
      </c>
      <c r="E58" s="16" t="s">
        <v>204</v>
      </c>
      <c r="F58" s="16" t="s">
        <v>205</v>
      </c>
      <c r="G58" s="17" t="s">
        <v>39</v>
      </c>
      <c r="H58" s="16" t="s">
        <v>55</v>
      </c>
      <c r="I58" s="16" t="s">
        <v>52</v>
      </c>
      <c r="J58" s="16">
        <v>150</v>
      </c>
      <c r="K58" s="18">
        <v>12000000</v>
      </c>
      <c r="L58" s="18">
        <v>414400</v>
      </c>
      <c r="M58" s="19">
        <f t="shared" si="1"/>
        <v>12414400</v>
      </c>
      <c r="N58" s="18">
        <v>20500000</v>
      </c>
      <c r="O58" s="18">
        <v>546136</v>
      </c>
      <c r="P58" s="18">
        <v>0</v>
      </c>
      <c r="Q58" s="20" t="s">
        <v>42</v>
      </c>
      <c r="R58" s="21">
        <v>1</v>
      </c>
      <c r="S58" s="20">
        <v>10</v>
      </c>
      <c r="T58" s="20" t="s">
        <v>43</v>
      </c>
      <c r="U58" s="20" t="s">
        <v>43</v>
      </c>
      <c r="V58" s="20" t="s">
        <v>43</v>
      </c>
      <c r="W58" s="20" t="s">
        <v>42</v>
      </c>
      <c r="X58" s="20" t="str">
        <f>IF(W58="","",IF(AND(I58="E, Non-ALF",W58="Y"),"Y","N"))</f>
        <v>N</v>
      </c>
      <c r="Y58" s="20" t="s">
        <v>43</v>
      </c>
      <c r="Z58" s="21">
        <v>1</v>
      </c>
      <c r="AA58" s="25">
        <v>40361.660000000003</v>
      </c>
      <c r="AB58" s="17" t="s">
        <v>56</v>
      </c>
      <c r="AC58" s="23" t="s">
        <v>42</v>
      </c>
      <c r="AD58" s="20" t="s">
        <v>42</v>
      </c>
      <c r="AE58" s="20">
        <v>23</v>
      </c>
      <c r="AF58" s="20"/>
    </row>
    <row r="59" spans="1:32" ht="24" x14ac:dyDescent="0.2">
      <c r="A59" s="16" t="s">
        <v>260</v>
      </c>
      <c r="B59" s="16" t="s">
        <v>261</v>
      </c>
      <c r="C59" s="16" t="s">
        <v>262</v>
      </c>
      <c r="D59" s="17" t="s">
        <v>48</v>
      </c>
      <c r="E59" s="16" t="s">
        <v>263</v>
      </c>
      <c r="F59" s="16" t="s">
        <v>264</v>
      </c>
      <c r="G59" s="17" t="s">
        <v>39</v>
      </c>
      <c r="H59" s="16" t="s">
        <v>55</v>
      </c>
      <c r="I59" s="16" t="s">
        <v>52</v>
      </c>
      <c r="J59" s="16">
        <v>168</v>
      </c>
      <c r="K59" s="18">
        <v>12700000</v>
      </c>
      <c r="L59" s="18">
        <v>0</v>
      </c>
      <c r="M59" s="19">
        <f t="shared" si="1"/>
        <v>12700000</v>
      </c>
      <c r="N59" s="18">
        <v>27350000</v>
      </c>
      <c r="O59" s="18">
        <v>2536113</v>
      </c>
      <c r="P59" s="18">
        <v>0</v>
      </c>
      <c r="Q59" s="20" t="s">
        <v>42</v>
      </c>
      <c r="R59" s="21">
        <v>1</v>
      </c>
      <c r="S59" s="20">
        <v>10</v>
      </c>
      <c r="T59" s="20" t="s">
        <v>43</v>
      </c>
      <c r="U59" s="20" t="s">
        <v>43</v>
      </c>
      <c r="V59" s="20" t="s">
        <v>43</v>
      </c>
      <c r="W59" s="20" t="s">
        <v>43</v>
      </c>
      <c r="X59" s="20" t="str">
        <f>IF(W59="","",IF(AND(I59="E, Non-ALF",W59="Y"),"Y","N"))</f>
        <v>N</v>
      </c>
      <c r="Y59" s="20" t="s">
        <v>42</v>
      </c>
      <c r="Z59" s="21">
        <v>2</v>
      </c>
      <c r="AA59" s="25">
        <v>75519.64</v>
      </c>
      <c r="AB59" s="17" t="s">
        <v>44</v>
      </c>
      <c r="AC59" s="23" t="s">
        <v>42</v>
      </c>
      <c r="AD59" s="20" t="s">
        <v>42</v>
      </c>
      <c r="AE59" s="20">
        <v>59</v>
      </c>
      <c r="AF59" s="20"/>
    </row>
    <row r="60" spans="1:32" s="15" customFormat="1" ht="24" customHeight="1" x14ac:dyDescent="0.2">
      <c r="A60" s="6" t="s">
        <v>265</v>
      </c>
      <c r="B60" s="7"/>
      <c r="C60" s="7"/>
      <c r="D60" s="8"/>
      <c r="E60" s="7"/>
      <c r="F60" s="7"/>
      <c r="G60" s="8"/>
      <c r="H60" s="7"/>
      <c r="I60" s="7"/>
      <c r="J60" s="7"/>
      <c r="K60" s="9"/>
      <c r="L60" s="9"/>
      <c r="M60" s="10"/>
      <c r="N60" s="9"/>
      <c r="O60" s="9"/>
      <c r="P60" s="9"/>
      <c r="Q60" s="11"/>
      <c r="R60" s="12"/>
      <c r="S60" s="11"/>
      <c r="T60" s="11"/>
      <c r="U60" s="11"/>
      <c r="V60" s="11"/>
      <c r="W60" s="11"/>
      <c r="X60" s="11"/>
      <c r="Y60" s="11"/>
      <c r="Z60" s="12"/>
      <c r="AA60" s="13"/>
      <c r="AB60" s="8"/>
      <c r="AC60" s="14"/>
      <c r="AD60" s="11"/>
      <c r="AE60" s="11"/>
      <c r="AF60" s="11"/>
    </row>
    <row r="61" spans="1:32" ht="36" x14ac:dyDescent="0.2">
      <c r="A61" s="16" t="s">
        <v>266</v>
      </c>
      <c r="B61" s="16" t="s">
        <v>267</v>
      </c>
      <c r="C61" s="16" t="s">
        <v>59</v>
      </c>
      <c r="D61" s="17" t="s">
        <v>36</v>
      </c>
      <c r="E61" s="16" t="s">
        <v>268</v>
      </c>
      <c r="F61" s="16" t="s">
        <v>269</v>
      </c>
      <c r="G61" s="17" t="s">
        <v>39</v>
      </c>
      <c r="H61" s="16" t="s">
        <v>62</v>
      </c>
      <c r="I61" s="16" t="s">
        <v>52</v>
      </c>
      <c r="J61" s="16">
        <v>200</v>
      </c>
      <c r="K61" s="18">
        <v>17000000</v>
      </c>
      <c r="L61" s="18">
        <v>0</v>
      </c>
      <c r="M61" s="19">
        <f t="shared" ref="M61:M68" si="2">SUM(K61:L61)</f>
        <v>17000000</v>
      </c>
      <c r="N61" s="18">
        <v>47000000</v>
      </c>
      <c r="O61" s="18">
        <v>2462075</v>
      </c>
      <c r="P61" s="18">
        <v>0</v>
      </c>
      <c r="Q61" s="20" t="s">
        <v>43</v>
      </c>
      <c r="R61" s="21">
        <v>1</v>
      </c>
      <c r="S61" s="20">
        <v>5</v>
      </c>
      <c r="T61" s="20" t="s">
        <v>43</v>
      </c>
      <c r="U61" s="20" t="s">
        <v>42</v>
      </c>
      <c r="V61" s="20" t="s">
        <v>43</v>
      </c>
      <c r="W61" s="20" t="s">
        <v>43</v>
      </c>
      <c r="X61" s="20" t="str">
        <f>IF(W61="","",IF(AND(I61="E, Non-ALF",W61="Y"),"Y","N"))</f>
        <v>N</v>
      </c>
      <c r="Y61" s="20" t="s">
        <v>42</v>
      </c>
      <c r="Z61" s="21">
        <v>2</v>
      </c>
      <c r="AA61" s="25">
        <v>51667.08</v>
      </c>
      <c r="AB61" s="17" t="s">
        <v>56</v>
      </c>
      <c r="AC61" s="23" t="s">
        <v>42</v>
      </c>
      <c r="AD61" s="20" t="s">
        <v>42</v>
      </c>
      <c r="AE61" s="20">
        <v>41</v>
      </c>
      <c r="AF61" s="20"/>
    </row>
    <row r="62" spans="1:32" ht="60" x14ac:dyDescent="0.2">
      <c r="A62" s="16" t="s">
        <v>270</v>
      </c>
      <c r="B62" s="16" t="s">
        <v>271</v>
      </c>
      <c r="C62" s="16" t="s">
        <v>59</v>
      </c>
      <c r="D62" s="17" t="s">
        <v>36</v>
      </c>
      <c r="E62" s="16" t="s">
        <v>272</v>
      </c>
      <c r="F62" s="16" t="s">
        <v>273</v>
      </c>
      <c r="G62" s="17" t="s">
        <v>39</v>
      </c>
      <c r="H62" s="16" t="s">
        <v>62</v>
      </c>
      <c r="I62" s="16" t="s">
        <v>41</v>
      </c>
      <c r="J62" s="16">
        <v>131</v>
      </c>
      <c r="K62" s="18">
        <v>12445000</v>
      </c>
      <c r="L62" s="18">
        <v>0</v>
      </c>
      <c r="M62" s="19">
        <f t="shared" si="2"/>
        <v>12445000</v>
      </c>
      <c r="N62" s="18">
        <v>32000000</v>
      </c>
      <c r="O62" s="18">
        <v>2445929</v>
      </c>
      <c r="P62" s="18">
        <v>0</v>
      </c>
      <c r="Q62" s="20" t="s">
        <v>43</v>
      </c>
      <c r="R62" s="21">
        <v>1</v>
      </c>
      <c r="S62" s="20">
        <v>10</v>
      </c>
      <c r="T62" s="20" t="s">
        <v>43</v>
      </c>
      <c r="U62" s="20" t="s">
        <v>43</v>
      </c>
      <c r="V62" s="20" t="s">
        <v>43</v>
      </c>
      <c r="W62" s="20" t="s">
        <v>42</v>
      </c>
      <c r="X62" s="20" t="str">
        <f>IF(W62="","",IF(AND(I62="E, Non-ALF",W62="Y"),"Y","N"))</f>
        <v>Y</v>
      </c>
      <c r="Y62" s="20" t="s">
        <v>43</v>
      </c>
      <c r="Z62" s="21">
        <v>2</v>
      </c>
      <c r="AA62" s="25">
        <v>84338.91</v>
      </c>
      <c r="AB62" s="17" t="s">
        <v>96</v>
      </c>
      <c r="AC62" s="23" t="s">
        <v>42</v>
      </c>
      <c r="AD62" s="20" t="s">
        <v>42</v>
      </c>
      <c r="AE62" s="20">
        <v>5</v>
      </c>
      <c r="AF62" s="20"/>
    </row>
    <row r="63" spans="1:32" ht="96" x14ac:dyDescent="0.2">
      <c r="A63" s="16" t="s">
        <v>274</v>
      </c>
      <c r="B63" s="16" t="s">
        <v>275</v>
      </c>
      <c r="C63" s="16" t="s">
        <v>103</v>
      </c>
      <c r="D63" s="17" t="s">
        <v>36</v>
      </c>
      <c r="E63" s="16" t="s">
        <v>276</v>
      </c>
      <c r="F63" s="16" t="s">
        <v>277</v>
      </c>
      <c r="G63" s="17" t="s">
        <v>39</v>
      </c>
      <c r="H63" s="16" t="s">
        <v>51</v>
      </c>
      <c r="I63" s="16" t="s">
        <v>52</v>
      </c>
      <c r="J63" s="16">
        <v>240</v>
      </c>
      <c r="K63" s="18">
        <v>17000000</v>
      </c>
      <c r="L63" s="18">
        <v>0</v>
      </c>
      <c r="M63" s="19">
        <f t="shared" si="2"/>
        <v>17000000</v>
      </c>
      <c r="N63" s="18">
        <v>45000000</v>
      </c>
      <c r="O63" s="18">
        <v>3900000</v>
      </c>
      <c r="P63" s="18">
        <v>0</v>
      </c>
      <c r="Q63" s="20" t="s">
        <v>43</v>
      </c>
      <c r="R63" s="21">
        <v>1</v>
      </c>
      <c r="S63" s="20">
        <v>10</v>
      </c>
      <c r="T63" s="20" t="s">
        <v>43</v>
      </c>
      <c r="U63" s="20" t="s">
        <v>42</v>
      </c>
      <c r="V63" s="20" t="s">
        <v>43</v>
      </c>
      <c r="W63" s="20" t="s">
        <v>43</v>
      </c>
      <c r="X63" s="20" t="str">
        <f>IF(W63="","",IF(AND(I63="E, Non-ALF",W63="Y"),"Y","N"))</f>
        <v>N</v>
      </c>
      <c r="Y63" s="20" t="s">
        <v>42</v>
      </c>
      <c r="Z63" s="21">
        <v>2</v>
      </c>
      <c r="AA63" s="25">
        <v>69190</v>
      </c>
      <c r="AB63" s="17" t="s">
        <v>44</v>
      </c>
      <c r="AC63" s="23" t="s">
        <v>42</v>
      </c>
      <c r="AD63" s="20" t="s">
        <v>42</v>
      </c>
      <c r="AE63" s="20">
        <v>45</v>
      </c>
      <c r="AF63" s="20"/>
    </row>
    <row r="64" spans="1:32" ht="72" x14ac:dyDescent="0.2">
      <c r="A64" s="16" t="s">
        <v>278</v>
      </c>
      <c r="B64" s="16" t="s">
        <v>279</v>
      </c>
      <c r="C64" s="16" t="s">
        <v>203</v>
      </c>
      <c r="D64" s="17" t="s">
        <v>48</v>
      </c>
      <c r="E64" s="16" t="s">
        <v>280</v>
      </c>
      <c r="F64" s="16" t="s">
        <v>281</v>
      </c>
      <c r="G64" s="17" t="s">
        <v>39</v>
      </c>
      <c r="H64" s="16" t="s">
        <v>55</v>
      </c>
      <c r="I64" s="16" t="s">
        <v>41</v>
      </c>
      <c r="J64" s="16">
        <v>78</v>
      </c>
      <c r="K64" s="18">
        <v>7410000</v>
      </c>
      <c r="L64" s="18">
        <v>225000</v>
      </c>
      <c r="M64" s="19">
        <f t="shared" si="2"/>
        <v>7635000</v>
      </c>
      <c r="N64" s="18">
        <v>15700000</v>
      </c>
      <c r="O64" s="18">
        <v>1173579</v>
      </c>
      <c r="P64" s="18">
        <v>0</v>
      </c>
      <c r="Q64" s="20" t="s">
        <v>43</v>
      </c>
      <c r="R64" s="21">
        <v>1</v>
      </c>
      <c r="S64" s="20">
        <v>10</v>
      </c>
      <c r="T64" s="20" t="s">
        <v>43</v>
      </c>
      <c r="U64" s="20" t="s">
        <v>43</v>
      </c>
      <c r="V64" s="20" t="s">
        <v>43</v>
      </c>
      <c r="W64" s="20" t="s">
        <v>42</v>
      </c>
      <c r="X64" s="20" t="str">
        <f>IF(W64="","",IF(AND(I64="E, Non-ALF",W64="Y"),"Y","N"))</f>
        <v>Y</v>
      </c>
      <c r="Y64" s="20" t="s">
        <v>43</v>
      </c>
      <c r="Z64" s="21">
        <v>2</v>
      </c>
      <c r="AA64" s="25">
        <v>88261.65</v>
      </c>
      <c r="AB64" s="17" t="s">
        <v>96</v>
      </c>
      <c r="AC64" s="23" t="s">
        <v>42</v>
      </c>
      <c r="AD64" s="20" t="s">
        <v>42</v>
      </c>
      <c r="AE64" s="20">
        <v>46</v>
      </c>
      <c r="AF64" s="20"/>
    </row>
    <row r="65" spans="1:32" ht="96" x14ac:dyDescent="0.2">
      <c r="A65" s="16" t="s">
        <v>282</v>
      </c>
      <c r="B65" s="16" t="s">
        <v>283</v>
      </c>
      <c r="C65" s="16" t="s">
        <v>88</v>
      </c>
      <c r="D65" s="17" t="s">
        <v>48</v>
      </c>
      <c r="E65" s="16" t="s">
        <v>276</v>
      </c>
      <c r="F65" s="16" t="s">
        <v>277</v>
      </c>
      <c r="G65" s="17" t="s">
        <v>39</v>
      </c>
      <c r="H65" s="16" t="s">
        <v>55</v>
      </c>
      <c r="I65" s="16" t="s">
        <v>52</v>
      </c>
      <c r="J65" s="16">
        <v>120</v>
      </c>
      <c r="K65" s="18">
        <v>11200000</v>
      </c>
      <c r="L65" s="18">
        <v>0</v>
      </c>
      <c r="M65" s="19">
        <f t="shared" si="2"/>
        <v>11200000</v>
      </c>
      <c r="N65" s="18">
        <v>22000000</v>
      </c>
      <c r="O65" s="18">
        <v>1790000</v>
      </c>
      <c r="P65" s="18">
        <v>0</v>
      </c>
      <c r="Q65" s="20" t="s">
        <v>43</v>
      </c>
      <c r="R65" s="21">
        <v>1</v>
      </c>
      <c r="S65" s="20">
        <v>10</v>
      </c>
      <c r="T65" s="20" t="s">
        <v>43</v>
      </c>
      <c r="U65" s="20" t="s">
        <v>42</v>
      </c>
      <c r="V65" s="20" t="s">
        <v>43</v>
      </c>
      <c r="W65" s="20" t="s">
        <v>43</v>
      </c>
      <c r="X65" s="20" t="str">
        <f>IF(W65="","",IF(AND(I65="E, Non-ALF",W65="Y"),"Y","N"))</f>
        <v>N</v>
      </c>
      <c r="Y65" s="20" t="s">
        <v>42</v>
      </c>
      <c r="Z65" s="21">
        <v>2</v>
      </c>
      <c r="AA65" s="25">
        <v>93240</v>
      </c>
      <c r="AB65" s="17" t="s">
        <v>96</v>
      </c>
      <c r="AC65" s="23" t="s">
        <v>42</v>
      </c>
      <c r="AD65" s="20" t="s">
        <v>42</v>
      </c>
      <c r="AE65" s="20">
        <v>16</v>
      </c>
      <c r="AF65" s="20"/>
    </row>
    <row r="66" spans="1:32" ht="96" x14ac:dyDescent="0.2">
      <c r="A66" s="16" t="s">
        <v>284</v>
      </c>
      <c r="B66" s="16" t="s">
        <v>285</v>
      </c>
      <c r="C66" s="16" t="s">
        <v>237</v>
      </c>
      <c r="D66" s="17" t="s">
        <v>48</v>
      </c>
      <c r="E66" s="16" t="s">
        <v>276</v>
      </c>
      <c r="F66" s="16" t="s">
        <v>277</v>
      </c>
      <c r="G66" s="17" t="s">
        <v>39</v>
      </c>
      <c r="H66" s="16" t="s">
        <v>55</v>
      </c>
      <c r="I66" s="16" t="s">
        <v>52</v>
      </c>
      <c r="J66" s="16">
        <v>144</v>
      </c>
      <c r="K66" s="18">
        <v>12880000</v>
      </c>
      <c r="L66" s="18">
        <v>0</v>
      </c>
      <c r="M66" s="19">
        <f t="shared" si="2"/>
        <v>12880000</v>
      </c>
      <c r="N66" s="18">
        <v>26500000</v>
      </c>
      <c r="O66" s="18">
        <v>2080000</v>
      </c>
      <c r="P66" s="18">
        <v>0</v>
      </c>
      <c r="Q66" s="20" t="s">
        <v>43</v>
      </c>
      <c r="R66" s="21">
        <v>1</v>
      </c>
      <c r="S66" s="20">
        <v>10</v>
      </c>
      <c r="T66" s="20" t="s">
        <v>43</v>
      </c>
      <c r="U66" s="20" t="s">
        <v>42</v>
      </c>
      <c r="V66" s="20" t="s">
        <v>43</v>
      </c>
      <c r="W66" s="20" t="s">
        <v>43</v>
      </c>
      <c r="X66" s="20" t="str">
        <f>IF(W66="","",IF(AND(I66="E, Non-ALF",W66="Y"),"Y","N"))</f>
        <v>N</v>
      </c>
      <c r="Y66" s="20" t="s">
        <v>42</v>
      </c>
      <c r="Z66" s="21">
        <v>2</v>
      </c>
      <c r="AA66" s="25">
        <v>89355</v>
      </c>
      <c r="AB66" s="17" t="s">
        <v>96</v>
      </c>
      <c r="AC66" s="23" t="s">
        <v>42</v>
      </c>
      <c r="AD66" s="20" t="s">
        <v>42</v>
      </c>
      <c r="AE66" s="20">
        <v>48</v>
      </c>
      <c r="AF66" s="20"/>
    </row>
    <row r="67" spans="1:32" ht="24" x14ac:dyDescent="0.2">
      <c r="A67" s="16" t="s">
        <v>286</v>
      </c>
      <c r="B67" s="16" t="s">
        <v>287</v>
      </c>
      <c r="C67" s="16" t="s">
        <v>59</v>
      </c>
      <c r="D67" s="17" t="s">
        <v>36</v>
      </c>
      <c r="E67" s="16" t="s">
        <v>288</v>
      </c>
      <c r="F67" s="16" t="s">
        <v>289</v>
      </c>
      <c r="G67" s="17" t="s">
        <v>39</v>
      </c>
      <c r="H67" s="16" t="s">
        <v>62</v>
      </c>
      <c r="I67" s="16" t="s">
        <v>52</v>
      </c>
      <c r="J67" s="16">
        <v>214</v>
      </c>
      <c r="K67" s="18">
        <v>14698000</v>
      </c>
      <c r="L67" s="18">
        <v>0</v>
      </c>
      <c r="M67" s="19">
        <f t="shared" si="2"/>
        <v>14698000</v>
      </c>
      <c r="N67" s="18">
        <v>47000000</v>
      </c>
      <c r="O67" s="18">
        <v>2992500</v>
      </c>
      <c r="P67" s="18">
        <v>0</v>
      </c>
      <c r="Q67" s="20" t="s">
        <v>43</v>
      </c>
      <c r="R67" s="21">
        <v>1</v>
      </c>
      <c r="S67" s="20">
        <v>10</v>
      </c>
      <c r="T67" s="20" t="s">
        <v>43</v>
      </c>
      <c r="U67" s="20" t="s">
        <v>42</v>
      </c>
      <c r="V67" s="20" t="s">
        <v>43</v>
      </c>
      <c r="W67" s="20" t="s">
        <v>42</v>
      </c>
      <c r="X67" s="20" t="str">
        <f>IF(W67="","",IF(AND(I67="E, Non-ALF",W67="Y"),"Y","N"))</f>
        <v>N</v>
      </c>
      <c r="Y67" s="20" t="s">
        <v>42</v>
      </c>
      <c r="Z67" s="21">
        <v>1</v>
      </c>
      <c r="AA67" s="25">
        <v>55042.239999999998</v>
      </c>
      <c r="AB67" s="17" t="s">
        <v>96</v>
      </c>
      <c r="AC67" s="23" t="s">
        <v>42</v>
      </c>
      <c r="AD67" s="20" t="s">
        <v>42</v>
      </c>
      <c r="AE67" s="20">
        <v>12</v>
      </c>
      <c r="AF67" s="20"/>
    </row>
    <row r="68" spans="1:32" ht="24" x14ac:dyDescent="0.2">
      <c r="A68" s="16" t="s">
        <v>290</v>
      </c>
      <c r="B68" s="16" t="s">
        <v>291</v>
      </c>
      <c r="C68" s="16" t="s">
        <v>119</v>
      </c>
      <c r="D68" s="17" t="s">
        <v>48</v>
      </c>
      <c r="E68" s="16" t="s">
        <v>292</v>
      </c>
      <c r="F68" s="16" t="s">
        <v>293</v>
      </c>
      <c r="G68" s="17" t="s">
        <v>39</v>
      </c>
      <c r="H68" s="16" t="s">
        <v>51</v>
      </c>
      <c r="I68" s="16" t="s">
        <v>52</v>
      </c>
      <c r="J68" s="16">
        <v>174</v>
      </c>
      <c r="K68" s="18">
        <v>10788000</v>
      </c>
      <c r="L68" s="18">
        <v>0</v>
      </c>
      <c r="M68" s="19">
        <f t="shared" si="2"/>
        <v>10788000</v>
      </c>
      <c r="N68" s="16"/>
      <c r="O68" s="18">
        <v>2802598</v>
      </c>
      <c r="P68" s="18">
        <v>0</v>
      </c>
      <c r="Q68" s="20" t="s">
        <v>43</v>
      </c>
      <c r="R68" s="21">
        <v>1</v>
      </c>
      <c r="S68" s="20">
        <v>10</v>
      </c>
      <c r="T68" s="20" t="s">
        <v>43</v>
      </c>
      <c r="U68" s="20" t="s">
        <v>43</v>
      </c>
      <c r="V68" s="20" t="s">
        <v>43</v>
      </c>
      <c r="W68" s="20" t="s">
        <v>43</v>
      </c>
      <c r="X68" s="20" t="str">
        <f>IF(W68="","",IF(AND(I68="E, Non-ALF",W68="Y"),"Y","N"))</f>
        <v>N</v>
      </c>
      <c r="Y68" s="20" t="s">
        <v>42</v>
      </c>
      <c r="Z68" s="21">
        <v>1</v>
      </c>
      <c r="AA68" s="25">
        <v>60561.599999999999</v>
      </c>
      <c r="AB68" s="17" t="s">
        <v>96</v>
      </c>
      <c r="AC68" s="23" t="s">
        <v>42</v>
      </c>
      <c r="AD68" s="20" t="s">
        <v>42</v>
      </c>
      <c r="AE68" s="20">
        <v>49</v>
      </c>
      <c r="AF68" s="20"/>
    </row>
    <row r="69" spans="1:32" x14ac:dyDescent="0.2">
      <c r="A69" s="24" t="s">
        <v>294</v>
      </c>
    </row>
    <row r="70" spans="1:32" hidden="1" x14ac:dyDescent="0.2">
      <c r="C70" s="32" t="s">
        <v>295</v>
      </c>
      <c r="D70" s="32" t="s">
        <v>296</v>
      </c>
    </row>
    <row r="71" spans="1:32" hidden="1" x14ac:dyDescent="0.2">
      <c r="C71" s="33"/>
    </row>
    <row r="72" spans="1:32" hidden="1" x14ac:dyDescent="0.2">
      <c r="C72" s="34" t="s">
        <v>297</v>
      </c>
      <c r="D72" s="20">
        <f>COUNTIFS(AF$3:AF$68,"=Y",C$3:C$68,C72)</f>
        <v>0</v>
      </c>
    </row>
    <row r="73" spans="1:32" hidden="1" x14ac:dyDescent="0.2">
      <c r="C73" s="34" t="s">
        <v>298</v>
      </c>
      <c r="D73" s="20">
        <f>COUNTIFS(AF$3:AF$68,"=Y",C$3:C$68,C73)</f>
        <v>0</v>
      </c>
    </row>
    <row r="74" spans="1:32" hidden="1" x14ac:dyDescent="0.2">
      <c r="C74" s="34" t="s">
        <v>299</v>
      </c>
      <c r="D74" s="20">
        <f>COUNTIFS(AF$3:AF$68,"=Y",C$3:C$68,C74)</f>
        <v>0</v>
      </c>
    </row>
    <row r="75" spans="1:32" hidden="1" x14ac:dyDescent="0.2">
      <c r="C75" s="34" t="s">
        <v>300</v>
      </c>
      <c r="D75" s="20">
        <f>COUNTIFS(AF$3:AF$68,"=Y",C$3:C$68,C75)</f>
        <v>0</v>
      </c>
    </row>
    <row r="76" spans="1:32" hidden="1" x14ac:dyDescent="0.2">
      <c r="C76" s="34" t="s">
        <v>128</v>
      </c>
      <c r="D76" s="20">
        <f>COUNTIFS(AF$3:AF$68,"=Y",C$3:C$68,C76)</f>
        <v>0</v>
      </c>
    </row>
    <row r="77" spans="1:32" hidden="1" x14ac:dyDescent="0.2">
      <c r="C77" s="34" t="s">
        <v>99</v>
      </c>
      <c r="D77" s="20">
        <f>COUNTIFS(AF$3:AF$68,"=Y",C$3:C$68,C77)</f>
        <v>0</v>
      </c>
    </row>
    <row r="78" spans="1:32" hidden="1" x14ac:dyDescent="0.2">
      <c r="C78" s="34" t="s">
        <v>301</v>
      </c>
      <c r="D78" s="20">
        <f>COUNTIFS(AF$3:AF$68,"=Y",C$3:C$68,C78)</f>
        <v>0</v>
      </c>
    </row>
    <row r="79" spans="1:32" hidden="1" x14ac:dyDescent="0.2">
      <c r="C79" s="34" t="s">
        <v>302</v>
      </c>
      <c r="D79" s="20">
        <f>COUNTIFS(AF$3:AF$68,"=Y",C$3:C$68,C79)</f>
        <v>0</v>
      </c>
    </row>
    <row r="80" spans="1:32" hidden="1" x14ac:dyDescent="0.2">
      <c r="C80" s="34" t="s">
        <v>303</v>
      </c>
      <c r="D80" s="20">
        <f>COUNTIFS(AF$3:AF$68,"=Y",C$3:C$68,C80)</f>
        <v>0</v>
      </c>
    </row>
    <row r="81" spans="3:4" hidden="1" x14ac:dyDescent="0.2">
      <c r="C81" s="34" t="s">
        <v>304</v>
      </c>
      <c r="D81" s="20">
        <f>COUNTIFS(AF$3:AF$68,"=Y",C$3:C$68,C81)</f>
        <v>0</v>
      </c>
    </row>
    <row r="82" spans="3:4" hidden="1" x14ac:dyDescent="0.2">
      <c r="C82" s="34" t="s">
        <v>305</v>
      </c>
      <c r="D82" s="20">
        <f>COUNTIFS(AF$3:AF$68,"=Y",C$3:C$68,C82)</f>
        <v>0</v>
      </c>
    </row>
    <row r="83" spans="3:4" hidden="1" x14ac:dyDescent="0.2">
      <c r="C83" s="34" t="s">
        <v>306</v>
      </c>
      <c r="D83" s="20">
        <f>COUNTIFS(AF$3:AF$68,"=Y",C$3:C$68,C83)</f>
        <v>0</v>
      </c>
    </row>
    <row r="84" spans="3:4" hidden="1" x14ac:dyDescent="0.2">
      <c r="C84" s="34" t="s">
        <v>307</v>
      </c>
      <c r="D84" s="20">
        <f>COUNTIFS(AF$3:AF$68,"=Y",C$3:C$68,C84)</f>
        <v>0</v>
      </c>
    </row>
    <row r="85" spans="3:4" hidden="1" x14ac:dyDescent="0.2">
      <c r="C85" s="34" t="s">
        <v>308</v>
      </c>
      <c r="D85" s="20">
        <f>COUNTIFS(AF$3:AF$68,"=Y",C$3:C$68,C85)</f>
        <v>0</v>
      </c>
    </row>
    <row r="86" spans="3:4" hidden="1" x14ac:dyDescent="0.2">
      <c r="C86" s="34" t="s">
        <v>232</v>
      </c>
      <c r="D86" s="20">
        <f>COUNTIFS(AF$3:AF$68,"=Y",C$3:C$68,C86)</f>
        <v>0</v>
      </c>
    </row>
    <row r="87" spans="3:4" hidden="1" x14ac:dyDescent="0.2">
      <c r="C87" s="34" t="s">
        <v>158</v>
      </c>
      <c r="D87" s="20">
        <f>COUNTIFS(AF$3:AF$68,"=Y",C$3:C$68,C87)</f>
        <v>0</v>
      </c>
    </row>
    <row r="88" spans="3:4" hidden="1" x14ac:dyDescent="0.2">
      <c r="C88" s="34" t="s">
        <v>309</v>
      </c>
      <c r="D88" s="20">
        <f>COUNTIFS(AF$3:AF$68,"=Y",C$3:C$68,C88)</f>
        <v>0</v>
      </c>
    </row>
    <row r="89" spans="3:4" hidden="1" x14ac:dyDescent="0.2">
      <c r="C89" s="34" t="s">
        <v>310</v>
      </c>
      <c r="D89" s="20">
        <f>COUNTIFS(AF$3:AF$68,"=Y",C$3:C$68,C89)</f>
        <v>0</v>
      </c>
    </row>
    <row r="90" spans="3:4" hidden="1" x14ac:dyDescent="0.2">
      <c r="C90" s="34" t="s">
        <v>311</v>
      </c>
      <c r="D90" s="20">
        <f>COUNTIFS(AF$3:AF$68,"=Y",C$3:C$68,C90)</f>
        <v>0</v>
      </c>
    </row>
    <row r="91" spans="3:4" hidden="1" x14ac:dyDescent="0.2">
      <c r="C91" s="34" t="s">
        <v>312</v>
      </c>
      <c r="D91" s="20">
        <f>COUNTIFS(AF$3:AF$68,"=Y",C$3:C$68,C91)</f>
        <v>0</v>
      </c>
    </row>
    <row r="92" spans="3:4" hidden="1" x14ac:dyDescent="0.2">
      <c r="C92" s="34" t="s">
        <v>313</v>
      </c>
      <c r="D92" s="20">
        <f>COUNTIFS(AF$3:AF$68,"=Y",C$3:C$68,C92)</f>
        <v>0</v>
      </c>
    </row>
    <row r="93" spans="3:4" hidden="1" x14ac:dyDescent="0.2">
      <c r="C93" s="34" t="s">
        <v>314</v>
      </c>
      <c r="D93" s="20">
        <f>COUNTIFS(AF$3:AF$68,"=Y",C$3:C$68,C93)</f>
        <v>0</v>
      </c>
    </row>
    <row r="94" spans="3:4" hidden="1" x14ac:dyDescent="0.2">
      <c r="C94" s="34" t="s">
        <v>315</v>
      </c>
      <c r="D94" s="20">
        <f>COUNTIFS(AF$3:AF$68,"=Y",C$3:C$68,C94)</f>
        <v>0</v>
      </c>
    </row>
    <row r="95" spans="3:4" hidden="1" x14ac:dyDescent="0.2">
      <c r="C95" s="34" t="s">
        <v>316</v>
      </c>
      <c r="D95" s="20">
        <f>COUNTIFS(AF$3:AF$68,"=Y",C$3:C$68,C95)</f>
        <v>0</v>
      </c>
    </row>
    <row r="96" spans="3:4" hidden="1" x14ac:dyDescent="0.2">
      <c r="C96" s="34" t="s">
        <v>317</v>
      </c>
      <c r="D96" s="20">
        <f>COUNTIFS(AF$3:AF$68,"=Y",C$3:C$68,C96)</f>
        <v>0</v>
      </c>
    </row>
    <row r="97" spans="3:4" hidden="1" x14ac:dyDescent="0.2">
      <c r="C97" s="34" t="s">
        <v>318</v>
      </c>
      <c r="D97" s="20">
        <f>COUNTIFS(AF$3:AF$68,"=Y",C$3:C$68,C97)</f>
        <v>0</v>
      </c>
    </row>
    <row r="98" spans="3:4" hidden="1" x14ac:dyDescent="0.2">
      <c r="C98" s="34" t="s">
        <v>319</v>
      </c>
      <c r="D98" s="20">
        <f>COUNTIFS(AF$3:AF$68,"=Y",C$3:C$68,C98)</f>
        <v>0</v>
      </c>
    </row>
    <row r="99" spans="3:4" hidden="1" x14ac:dyDescent="0.2">
      <c r="C99" s="34" t="s">
        <v>108</v>
      </c>
      <c r="D99" s="20">
        <f>COUNTIFS(AF$3:AF$68,"=Y",C$3:C$68,C99)</f>
        <v>0</v>
      </c>
    </row>
    <row r="100" spans="3:4" hidden="1" x14ac:dyDescent="0.2">
      <c r="C100" s="34" t="s">
        <v>320</v>
      </c>
      <c r="D100" s="20">
        <f>COUNTIFS(AF$3:AF$68,"=Y",C$3:C$68,C100)</f>
        <v>0</v>
      </c>
    </row>
    <row r="101" spans="3:4" hidden="1" x14ac:dyDescent="0.2">
      <c r="C101" s="34" t="s">
        <v>321</v>
      </c>
      <c r="D101" s="20">
        <f>COUNTIFS(AF$3:AF$68,"=Y",C$3:C$68,C101)</f>
        <v>0</v>
      </c>
    </row>
    <row r="102" spans="3:4" hidden="1" x14ac:dyDescent="0.2">
      <c r="C102" s="34" t="s">
        <v>322</v>
      </c>
      <c r="D102" s="20">
        <f>COUNTIFS(AF$3:AF$68,"=Y",C$3:C$68,C102)</f>
        <v>0</v>
      </c>
    </row>
    <row r="103" spans="3:4" hidden="1" x14ac:dyDescent="0.2">
      <c r="C103" s="34" t="s">
        <v>323</v>
      </c>
      <c r="D103" s="20">
        <f>COUNTIFS(AF$3:AF$68,"=Y",C$3:C$68,C103)</f>
        <v>0</v>
      </c>
    </row>
    <row r="104" spans="3:4" hidden="1" x14ac:dyDescent="0.2">
      <c r="C104" s="34" t="s">
        <v>324</v>
      </c>
      <c r="D104" s="20">
        <f>COUNTIFS(AF$3:AF$68,"=Y",C$3:C$68,C104)</f>
        <v>0</v>
      </c>
    </row>
    <row r="105" spans="3:4" hidden="1" x14ac:dyDescent="0.2">
      <c r="C105" s="34" t="s">
        <v>325</v>
      </c>
      <c r="D105" s="20">
        <f>COUNTIFS(AF$3:AF$68,"=Y",C$3:C$68,C105)</f>
        <v>0</v>
      </c>
    </row>
    <row r="106" spans="3:4" hidden="1" x14ac:dyDescent="0.2">
      <c r="C106" s="34" t="s">
        <v>88</v>
      </c>
      <c r="D106" s="20">
        <f>COUNTIFS(AF$3:AF$68,"=Y",C$3:C$68,C106)</f>
        <v>0</v>
      </c>
    </row>
    <row r="107" spans="3:4" hidden="1" x14ac:dyDescent="0.2">
      <c r="C107" s="34" t="s">
        <v>262</v>
      </c>
      <c r="D107" s="20">
        <f>COUNTIFS(AF$3:AF$68,"=Y",C$3:C$68,C107)</f>
        <v>0</v>
      </c>
    </row>
    <row r="108" spans="3:4" hidden="1" x14ac:dyDescent="0.2">
      <c r="C108" s="34" t="s">
        <v>326</v>
      </c>
      <c r="D108" s="20">
        <f>COUNTIFS(AF$3:AF$68,"=Y",C$3:C$68,C108)</f>
        <v>0</v>
      </c>
    </row>
    <row r="109" spans="3:4" hidden="1" x14ac:dyDescent="0.2">
      <c r="C109" s="34" t="s">
        <v>327</v>
      </c>
      <c r="D109" s="20">
        <f>COUNTIFS(AF$3:AF$68,"=Y",C$3:C$68,C109)</f>
        <v>0</v>
      </c>
    </row>
    <row r="110" spans="3:4" hidden="1" x14ac:dyDescent="0.2">
      <c r="C110" s="34" t="s">
        <v>328</v>
      </c>
      <c r="D110" s="20">
        <f>COUNTIFS(AF$3:AF$68,"=Y",C$3:C$68,C110)</f>
        <v>0</v>
      </c>
    </row>
    <row r="111" spans="3:4" hidden="1" x14ac:dyDescent="0.2">
      <c r="C111" s="34" t="s">
        <v>119</v>
      </c>
      <c r="D111" s="20">
        <f>COUNTIFS(AF$3:AF$68,"=Y",C$3:C$68,C111)</f>
        <v>0</v>
      </c>
    </row>
    <row r="112" spans="3:4" hidden="1" x14ac:dyDescent="0.2">
      <c r="C112" s="34" t="s">
        <v>203</v>
      </c>
      <c r="D112" s="20">
        <f>COUNTIFS(AF$3:AF$68,"=Y",C$3:C$68,C112)</f>
        <v>0</v>
      </c>
    </row>
    <row r="113" spans="3:4" hidden="1" x14ac:dyDescent="0.2">
      <c r="C113" s="34" t="s">
        <v>329</v>
      </c>
      <c r="D113" s="20">
        <f>COUNTIFS(AF$3:AF$68,"=Y",C$3:C$68,C113)</f>
        <v>0</v>
      </c>
    </row>
    <row r="114" spans="3:4" hidden="1" x14ac:dyDescent="0.2">
      <c r="C114" s="34" t="s">
        <v>59</v>
      </c>
      <c r="D114" s="20">
        <f>COUNTIFS(AF$3:AF$68,"=Y",C$3:C$68,C114)</f>
        <v>0</v>
      </c>
    </row>
    <row r="115" spans="3:4" hidden="1" x14ac:dyDescent="0.2">
      <c r="C115" s="34" t="s">
        <v>92</v>
      </c>
      <c r="D115" s="20">
        <f>COUNTIFS(AF$3:AF$68,"=Y",C$3:C$68,C115)</f>
        <v>0</v>
      </c>
    </row>
    <row r="116" spans="3:4" hidden="1" x14ac:dyDescent="0.2">
      <c r="C116" s="34" t="s">
        <v>330</v>
      </c>
      <c r="D116" s="20">
        <f>COUNTIFS(AF$3:AF$68,"=Y",C$3:C$68,C116)</f>
        <v>0</v>
      </c>
    </row>
    <row r="117" spans="3:4" hidden="1" x14ac:dyDescent="0.2">
      <c r="C117" s="34" t="s">
        <v>331</v>
      </c>
      <c r="D117" s="20">
        <f>COUNTIFS(AF$3:AF$68,"=Y",C$3:C$68,C117)</f>
        <v>0</v>
      </c>
    </row>
    <row r="118" spans="3:4" hidden="1" x14ac:dyDescent="0.2">
      <c r="C118" s="34" t="s">
        <v>332</v>
      </c>
      <c r="D118" s="20">
        <f>COUNTIFS(AF$3:AF$68,"=Y",C$3:C$68,C118)</f>
        <v>0</v>
      </c>
    </row>
    <row r="119" spans="3:4" hidden="1" x14ac:dyDescent="0.2">
      <c r="C119" s="34" t="s">
        <v>103</v>
      </c>
      <c r="D119" s="20">
        <f>COUNTIFS(AF$3:AF$68,"=Y",C$3:C$68,C119)</f>
        <v>0</v>
      </c>
    </row>
    <row r="120" spans="3:4" hidden="1" x14ac:dyDescent="0.2">
      <c r="C120" s="34" t="s">
        <v>237</v>
      </c>
      <c r="D120" s="20">
        <f>COUNTIFS(AF$3:AF$68,"=Y",C$3:C$68,C120)</f>
        <v>0</v>
      </c>
    </row>
    <row r="121" spans="3:4" hidden="1" x14ac:dyDescent="0.2">
      <c r="C121" s="34" t="s">
        <v>65</v>
      </c>
      <c r="D121" s="20">
        <f>COUNTIFS(AF$3:AF$68,"=Y",C$3:C$68,C121)</f>
        <v>0</v>
      </c>
    </row>
    <row r="122" spans="3:4" hidden="1" x14ac:dyDescent="0.2">
      <c r="C122" s="34" t="s">
        <v>171</v>
      </c>
      <c r="D122" s="20">
        <f>COUNTIFS(AF$3:AF$68,"=Y",C$3:C$68,C122)</f>
        <v>0</v>
      </c>
    </row>
    <row r="123" spans="3:4" hidden="1" x14ac:dyDescent="0.2">
      <c r="C123" s="34" t="s">
        <v>35</v>
      </c>
      <c r="D123" s="20">
        <f>COUNTIFS(AF$3:AF$68,"=Y",C$3:C$68,C123)</f>
        <v>0</v>
      </c>
    </row>
    <row r="124" spans="3:4" hidden="1" x14ac:dyDescent="0.2">
      <c r="C124" s="34" t="s">
        <v>47</v>
      </c>
      <c r="D124" s="20">
        <f>COUNTIFS(AF$3:AF$68,"=Y",C$3:C$68,C124)</f>
        <v>0</v>
      </c>
    </row>
    <row r="125" spans="3:4" hidden="1" x14ac:dyDescent="0.2">
      <c r="C125" s="34" t="s">
        <v>333</v>
      </c>
      <c r="D125" s="20">
        <f>COUNTIFS(AF$3:AF$68,"=Y",C$3:C$68,C125)</f>
        <v>0</v>
      </c>
    </row>
    <row r="126" spans="3:4" hidden="1" x14ac:dyDescent="0.2">
      <c r="C126" s="34" t="s">
        <v>334</v>
      </c>
      <c r="D126" s="20">
        <f>COUNTIFS(AF$3:AF$68,"=Y",C$3:C$68,C126)</f>
        <v>0</v>
      </c>
    </row>
    <row r="127" spans="3:4" hidden="1" x14ac:dyDescent="0.2">
      <c r="C127" s="34" t="s">
        <v>335</v>
      </c>
      <c r="D127" s="20">
        <f>COUNTIFS(AF$3:AF$68,"=Y",C$3:C$68,C127)</f>
        <v>0</v>
      </c>
    </row>
    <row r="128" spans="3:4" hidden="1" x14ac:dyDescent="0.2">
      <c r="C128" s="34" t="s">
        <v>336</v>
      </c>
      <c r="D128" s="20">
        <f>COUNTIFS(AF$3:AF$68,"=Y",C$3:C$68,C128)</f>
        <v>0</v>
      </c>
    </row>
    <row r="129" spans="3:4" hidden="1" x14ac:dyDescent="0.2">
      <c r="C129" s="34" t="s">
        <v>193</v>
      </c>
      <c r="D129" s="20">
        <f>COUNTIFS(AF$3:AF$68,"=Y",C$3:C$68,C129)</f>
        <v>0</v>
      </c>
    </row>
    <row r="130" spans="3:4" hidden="1" x14ac:dyDescent="0.2">
      <c r="C130" s="34" t="s">
        <v>199</v>
      </c>
      <c r="D130" s="20">
        <f>COUNTIFS(AF$3:AF$68,"=Y",C$3:C$68,C130)</f>
        <v>0</v>
      </c>
    </row>
    <row r="131" spans="3:4" hidden="1" x14ac:dyDescent="0.2">
      <c r="C131" s="34" t="s">
        <v>337</v>
      </c>
      <c r="D131" s="20">
        <f>COUNTIFS(AF$3:AF$68,"=Y",C$3:C$68,C131)</f>
        <v>0</v>
      </c>
    </row>
    <row r="132" spans="3:4" hidden="1" x14ac:dyDescent="0.2">
      <c r="C132" s="34" t="s">
        <v>338</v>
      </c>
      <c r="D132" s="20">
        <f>COUNTIFS(AF$3:AF$68,"=Y",C$3:C$68,C132)</f>
        <v>0</v>
      </c>
    </row>
    <row r="133" spans="3:4" hidden="1" x14ac:dyDescent="0.2">
      <c r="C133" s="34" t="s">
        <v>339</v>
      </c>
      <c r="D133" s="20">
        <f>COUNTIFS(AF$3:AF$68,"=Y",C$3:C$68,C133)</f>
        <v>0</v>
      </c>
    </row>
    <row r="134" spans="3:4" hidden="1" x14ac:dyDescent="0.2">
      <c r="C134" s="34" t="s">
        <v>340</v>
      </c>
      <c r="D134" s="20">
        <f>COUNTIFS(AF$3:AF$68,"=Y",C$3:C$68,C134)</f>
        <v>0</v>
      </c>
    </row>
    <row r="135" spans="3:4" hidden="1" x14ac:dyDescent="0.2">
      <c r="C135" s="34" t="s">
        <v>341</v>
      </c>
      <c r="D135" s="20">
        <f>COUNTIFS(AF$3:AF$68,"=Y",C$3:C$68,C135)</f>
        <v>0</v>
      </c>
    </row>
    <row r="136" spans="3:4" hidden="1" x14ac:dyDescent="0.2">
      <c r="C136" s="34" t="s">
        <v>342</v>
      </c>
      <c r="D136" s="20">
        <f>COUNTIFS(AF$3:AF$68,"=Y",C$3:C$68,C136)</f>
        <v>0</v>
      </c>
    </row>
    <row r="137" spans="3:4" hidden="1" x14ac:dyDescent="0.2">
      <c r="C137" s="34" t="s">
        <v>343</v>
      </c>
      <c r="D137" s="20">
        <f>COUNTIFS(AF$3:AF$68,"=Y",C$3:C$68,C137)</f>
        <v>0</v>
      </c>
    </row>
    <row r="138" spans="3:4" hidden="1" x14ac:dyDescent="0.2">
      <c r="C138" s="34" t="s">
        <v>344</v>
      </c>
      <c r="D138" s="20">
        <f>COUNTIFS(AF$3:AF$68,"=Y",C$3:C$68,C138)</f>
        <v>0</v>
      </c>
    </row>
  </sheetData>
  <pageMargins left="0.7" right="0.7" top="0.75" bottom="0.75" header="0.3" footer="0.3"/>
  <pageSetup paperSize="5" scale="91" fitToHeight="0" pageOrder="overThenDown" orientation="landscape" r:id="rId1"/>
  <headerFooter alignWithMargins="0">
    <oddHeader>&amp;C&amp;"Arial,Bold"&amp;14RFA 2024-213 - All Applications&amp;RSupplemental Exhibit A, 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7FB8C8EFEAA4890E51E5409BB0EBE" ma:contentTypeVersion="38" ma:contentTypeDescription="Create a new document." ma:contentTypeScope="" ma:versionID="428677194076af3fdf0648290120b117">
  <xsd:schema xmlns:xsd="http://www.w3.org/2001/XMLSchema" xmlns:xs="http://www.w3.org/2001/XMLSchema" xmlns:p="http://schemas.microsoft.com/office/2006/metadata/properties" xmlns:ns1="http://schemas.microsoft.com/sharepoint/v3" xmlns:ns2="31c33541-f0e7-4482-9c8a-fb53b33b075f" xmlns:ns3="ee2a4f69-3a29-4b24-b170-d37fab3647f8" targetNamespace="http://schemas.microsoft.com/office/2006/metadata/properties" ma:root="true" ma:fieldsID="114551f94e579d40ffc552563daeb05c" ns1:_="" ns2:_="" ns3:_="">
    <xsd:import namespace="http://schemas.microsoft.com/sharepoint/v3"/>
    <xsd:import namespace="31c33541-f0e7-4482-9c8a-fb53b33b075f"/>
    <xsd:import namespace="ee2a4f69-3a29-4b24-b170-d37fab364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33541-f0e7-4482-9c8a-fb53b33b0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035b14-10e1-45a3-86e5-864d942af6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a4f69-3a29-4b24-b170-d37fab3647f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6460509-29a3-433c-8ae4-97b4f58da4b5}" ma:internalName="TaxCatchAll" ma:showField="CatchAllData" ma:web="ee2a4f69-3a29-4b24-b170-d37fab3647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e2a4f69-3a29-4b24-b170-d37fab3647f8" xsi:nil="true"/>
    <_ip_UnifiedCompliancePolicyProperties xmlns="http://schemas.microsoft.com/sharepoint/v3" xsi:nil="true"/>
    <lcf76f155ced4ddcb4097134ff3c332f xmlns="31c33541-f0e7-4482-9c8a-fb53b33b07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E6E597-D86D-472E-A2B4-5C485473C074}"/>
</file>

<file path=customXml/itemProps2.xml><?xml version="1.0" encoding="utf-8"?>
<ds:datastoreItem xmlns:ds="http://schemas.openxmlformats.org/officeDocument/2006/customXml" ds:itemID="{FE0FABCB-8C06-43AB-BCF0-41B863DF169B}"/>
</file>

<file path=customXml/itemProps3.xml><?xml version="1.0" encoding="utf-8"?>
<ds:datastoreItem xmlns:ds="http://schemas.openxmlformats.org/officeDocument/2006/customXml" ds:itemID="{8015C1A0-9CF3-4FE1-B8B6-9B0BE50BB8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Applications</vt:lpstr>
      <vt:lpstr>'All Applications'!Print_Titles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Salmonsen</dc:creator>
  <cp:lastModifiedBy>Jean Salmonsen</cp:lastModifiedBy>
  <dcterms:created xsi:type="dcterms:W3CDTF">2025-01-16T21:20:31Z</dcterms:created>
  <dcterms:modified xsi:type="dcterms:W3CDTF">2025-01-16T21:21:05Z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0x010100B2D7FB8C8EFEAA4890E51E5409BB0EBE</vt:lpwstr>
  </property>
</Properties>
</file>