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floridahousing.sharepoint.com/sites/MF/allocations/Jeans SharePoint/all Ranking/2025 Spreadsheets/2025-103 Homeless/"/>
    </mc:Choice>
  </mc:AlternateContent>
  <xr:revisionPtr revIDLastSave="2" documentId="8_{FD5B315D-6246-4141-B3A5-5A6B1AB3F529}" xr6:coauthVersionLast="47" xr6:coauthVersionMax="47" xr10:uidLastSave="{731A2CE2-14BD-4814-97CF-AE721D1A426F}"/>
  <bookViews>
    <workbookView xWindow="28680" yWindow="-120" windowWidth="29040" windowHeight="15720" xr2:uid="{D06AC5AE-3774-4878-99B8-960478442601}"/>
  </bookViews>
  <sheets>
    <sheet name="enter scores" sheetId="1" r:id="rId1"/>
  </sheets>
  <definedNames>
    <definedName name="_xlnm.Print_Area" localSheetId="0">'enter scores'!$A$1:$H$68</definedName>
    <definedName name="_xlnm.Print_Titles" localSheetId="0">'enter scores'!$A:$A,'enter scores'!$1:$2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6" i="1" l="1"/>
  <c r="I64" i="1"/>
  <c r="I63" i="1"/>
  <c r="I62" i="1"/>
  <c r="H61" i="1"/>
  <c r="G61" i="1"/>
  <c r="F61" i="1"/>
  <c r="E61" i="1"/>
  <c r="D61" i="1"/>
  <c r="C61" i="1"/>
  <c r="I61" i="1" s="1"/>
  <c r="H60" i="1"/>
  <c r="G60" i="1"/>
  <c r="F60" i="1"/>
  <c r="E60" i="1"/>
  <c r="D60" i="1"/>
  <c r="C60" i="1"/>
  <c r="I60" i="1" s="1"/>
  <c r="H57" i="1"/>
  <c r="H58" i="1" s="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H15" i="1"/>
  <c r="G15" i="1"/>
  <c r="G57" i="1" s="1"/>
  <c r="G58" i="1" s="1"/>
  <c r="F15" i="1"/>
  <c r="F57" i="1" s="1"/>
  <c r="F58" i="1" s="1"/>
  <c r="E15" i="1"/>
  <c r="E57" i="1" s="1"/>
  <c r="E58" i="1" s="1"/>
  <c r="D15" i="1"/>
  <c r="D57" i="1" s="1"/>
  <c r="D58" i="1" s="1"/>
  <c r="C15" i="1"/>
  <c r="C57" i="1" s="1"/>
  <c r="I14" i="1"/>
  <c r="I13" i="1"/>
  <c r="I12" i="1"/>
  <c r="I11" i="1"/>
  <c r="I10" i="1"/>
  <c r="I9" i="1"/>
  <c r="I8" i="1"/>
  <c r="I7" i="1"/>
  <c r="I6" i="1"/>
  <c r="I5" i="1"/>
  <c r="I4" i="1"/>
  <c r="I57" i="1" l="1"/>
  <c r="C58" i="1"/>
  <c r="I58" i="1" s="1"/>
</calcChain>
</file>

<file path=xl/sharedStrings.xml><?xml version="1.0" encoding="utf-8"?>
<sst xmlns="http://schemas.openxmlformats.org/spreadsheetml/2006/main" count="361" uniqueCount="93">
  <si>
    <t>Scoring Items</t>
  </si>
  <si>
    <t>Contributor/ Reporter</t>
  </si>
  <si>
    <t>2025-357CSA</t>
  </si>
  <si>
    <t>2025-358CSA</t>
  </si>
  <si>
    <t>2025-359CSA</t>
  </si>
  <si>
    <t>2025-360CSA</t>
  </si>
  <si>
    <t>2025-361CSA</t>
  </si>
  <si>
    <t>2025-362CSA</t>
  </si>
  <si>
    <t>COUNT</t>
  </si>
  <si>
    <t>Development Name</t>
  </si>
  <si>
    <t>The Shores</t>
  </si>
  <si>
    <t>Residences at Chapman</t>
  </si>
  <si>
    <t>ViaNova</t>
  </si>
  <si>
    <t>CDS Roosevelt Apartments</t>
  </si>
  <si>
    <t>Carrfour Apartments</t>
  </si>
  <si>
    <t>Aspire 1650</t>
  </si>
  <si>
    <t>Points Items</t>
  </si>
  <si>
    <t>Bookmarking Attachments prior to submission (Section Three, A.2.b.) (5 points)</t>
  </si>
  <si>
    <t>Hannah</t>
  </si>
  <si>
    <t>3.a.(4)  Submission of Executive Director Certification of Non-Profit Entity Qualifications Form (Rev. 10-2021) stamped “Received” by the Corporation at least 14 Calendar Days prior to the Application Deadline AND stamped “Approved” prior to the Application Deadline (10 points)</t>
  </si>
  <si>
    <t>Richard</t>
  </si>
  <si>
    <t>3.a.(5) Submission of Corporation-approved Pre-Application Meeting form that meets the requirements of the RFA (10 points)</t>
  </si>
  <si>
    <t>3.b.(3)(b) Developer Experience with Corporation funded Developments (5 points)</t>
  </si>
  <si>
    <t>3.c.(2) Submission of Principal Disclosure Form that is stamped “Received” by the Corporation at least 14 Calendar Days prior to the Application Deadline AND stamped “Approved” prior to the Application Deadline (maximum of 5 points)</t>
  </si>
  <si>
    <t>C.2.a. Operating Experience (maximum of 30 points)</t>
  </si>
  <si>
    <t>Elaine</t>
  </si>
  <si>
    <t>C.2.b. Managing Experience (maximum of 30 points)</t>
  </si>
  <si>
    <t>Zach</t>
  </si>
  <si>
    <t>C.3. Access to Community-Based General Services (maximum of 35 points)</t>
  </si>
  <si>
    <t>Kelisha</t>
  </si>
  <si>
    <t>C.4.a. Assist Intended Residents in Meeting their Permanent Housing Stability Needs, Goals and Expectations (maximum of 20 points)</t>
  </si>
  <si>
    <t>C.4.b. Assist Intended Residents in Meeting their Self-Sufficiency Needs, Goals and Expectations  (maximum of 20 points)</t>
  </si>
  <si>
    <t>Nicole</t>
  </si>
  <si>
    <t>C.5. Involvement in the Local Homeless Resources Network (maximum of 20 points)</t>
  </si>
  <si>
    <t>Total Points (maximum of 190 points)</t>
  </si>
  <si>
    <t>Eligibility Requirements</t>
  </si>
  <si>
    <t>Submission Requirements met (Section Three, A.)</t>
  </si>
  <si>
    <t>Y</t>
  </si>
  <si>
    <t>2.a. Homeless Demographic percentage commitment selected</t>
  </si>
  <si>
    <t>2.b. At least one Persons with Special Needs population selected</t>
  </si>
  <si>
    <t>3.a.(1) Name of Applicant provided</t>
  </si>
  <si>
    <t>3.a.(2) Evidence Applicant is a legally formed entity qualified to do business in the state of Florida as of the Application Deadline provided</t>
  </si>
  <si>
    <t>3.a.(3)  Evidence that Applicant qualifies as a Non-Profit Applicant provided</t>
  </si>
  <si>
    <t>3.a.(6) Documentation that the Applicant informed the jurisdiction’s Local Continuum of Care lead agency head of its intent to apply for funding to develop housing pursuant to this RFA provided</t>
  </si>
  <si>
    <t>3.b.(1) Name of Each Developer provided</t>
  </si>
  <si>
    <t>3.b.(2) Evidence that each Developer entity is a legally formed entity qualified to do business in the state of Florida as of the Application Deadline</t>
  </si>
  <si>
    <t>3.b.(3)(a) Developer Experience Requirement met</t>
  </si>
  <si>
    <t>3.c.(1) Principals for Applicant and Developer(s) Disclosure Form provided and meets requirements</t>
  </si>
  <si>
    <t>3.d. Contact information of Management Company provided</t>
  </si>
  <si>
    <t>3.e. Community-Based Board of Directors Requirement met</t>
  </si>
  <si>
    <t>3.f.(1) Authorized Principal Representative provided and meets requirements</t>
  </si>
  <si>
    <t>N</t>
  </si>
  <si>
    <t>4.a. Name of Proposed Development provided</t>
  </si>
  <si>
    <t>4.c. Development Type provided</t>
  </si>
  <si>
    <t>4.d. Unit Characteristic Chart reflecting the breakdown of number of units associated with each Development Type and ESS/Non-ESS provided</t>
  </si>
  <si>
    <t>5.a. County identified</t>
  </si>
  <si>
    <t>5.b. Address of Development Site provided</t>
  </si>
  <si>
    <t>5.c. Question whether a Scattered Sites Development answered</t>
  </si>
  <si>
    <t>5.c. Confirmation of no more than three Scattered Sites provided</t>
  </si>
  <si>
    <t>5.d.(1) Development Location Point provided</t>
  </si>
  <si>
    <t>5.d.(2) Latitude and Longitude Coordinates for any Scattered Sites provided, if applicable</t>
  </si>
  <si>
    <t>6.a. Total Number of Units provided and within limits</t>
  </si>
  <si>
    <t>6.c.(1) Minimum Set-Aside election provided</t>
  </si>
  <si>
    <t>6.c.(2) Total Set-Aside Breakdown Chart properly completed</t>
  </si>
  <si>
    <t>6.d. Unit Mix provided and meets requirements</t>
  </si>
  <si>
    <t>6.e. Number of residential buildings provided</t>
  </si>
  <si>
    <t>7.a. Evidence of Site Control provided</t>
  </si>
  <si>
    <t>8.d. Green Building Certification selected</t>
  </si>
  <si>
    <t>9.  Housing Stability Services and Access to Community-Based Services Coordination Experience Requirements met</t>
  </si>
  <si>
    <t>10.a.(1) Applicant’s Housing Credit Request Amount provided</t>
  </si>
  <si>
    <t>Lisa W</t>
  </si>
  <si>
    <t>10.a.(2) Applicant’s SAIL Request Amount provided</t>
  </si>
  <si>
    <t>10.c. Development Cost Pro Forma provided reflecting that sources equal or exceed uses</t>
  </si>
  <si>
    <t>11. Uniform Relocation Act questions answers, as applicable</t>
  </si>
  <si>
    <t>D. Applicant Certification and Acknowledgement signed by Authorized Principal Representative</t>
  </si>
  <si>
    <t>C.1. Description of Demographic Populations to Be Served provided</t>
  </si>
  <si>
    <t>Verification of no prior acceptance to an invitation to enter credit underwriting for the same Development in a previous RFA  (Section Five, A.1.)</t>
  </si>
  <si>
    <t>Liz T</t>
  </si>
  <si>
    <t>Verification of no recent de-obligations  (Section Five, A.1.)</t>
  </si>
  <si>
    <t>Financial Arrearage Requirement met (Section Five, A.1.)</t>
  </si>
  <si>
    <t>Kenny</t>
  </si>
  <si>
    <t>Minimum Total Score of 167 points is met?</t>
  </si>
  <si>
    <t>Yes or No</t>
  </si>
  <si>
    <t>All Eligibility Requirements Met?</t>
  </si>
  <si>
    <t>Tie-Breakers</t>
  </si>
  <si>
    <t>C.2. Operating/Managing Experience Points Preference</t>
  </si>
  <si>
    <t>auto</t>
  </si>
  <si>
    <t>C.5. Involvement in the Local Homeless Resources Network Points Preference</t>
  </si>
  <si>
    <t>8.c.(3) Accessibility Preference</t>
  </si>
  <si>
    <t>10.d. Qualifying Financial Assistance Funding Preference</t>
  </si>
  <si>
    <t>Florida Job Creation Preference (Item 3, of Exhibit C)</t>
  </si>
  <si>
    <t>Priority Level</t>
  </si>
  <si>
    <t>Application's Priority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</si>
</sst>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10"/>
      <name val="Arial"/>
      <family val="2"/>
    </font>
    <font>
      <b/>
      <sz val="10"/>
      <color theme="1"/>
      <name val="Aptos Narrow"/>
      <family val="2"/>
      <scheme val="minor"/>
    </font>
    <font>
      <sz val="10"/>
      <color theme="1"/>
      <name val="Aptos Narrow"/>
      <family val="2"/>
      <scheme val="minor"/>
    </font>
    <font>
      <sz val="10"/>
      <name val="Aptos Narrow"/>
      <family val="2"/>
      <scheme val="minor"/>
    </font>
    <font>
      <sz val="10"/>
      <color rgb="FF0000FF"/>
      <name val="Aptos Narrow"/>
      <family val="2"/>
      <scheme val="minor"/>
    </font>
    <font>
      <sz val="10"/>
      <color rgb="FF000000"/>
      <name val="Aptos Narrow"/>
      <family val="2"/>
      <scheme val="minor"/>
    </font>
    <font>
      <sz val="10"/>
      <color theme="1"/>
      <name val="Calibri"/>
      <family val="2"/>
    </font>
    <font>
      <sz val="10"/>
      <name val="Calibri"/>
      <family val="2"/>
    </font>
    <font>
      <sz val="10"/>
      <color rgb="FF000000"/>
      <name val="Calibri"/>
      <family val="2"/>
    </font>
  </fonts>
  <fills count="4">
    <fill>
      <patternFill patternType="none"/>
    </fill>
    <fill>
      <patternFill patternType="gray125"/>
    </fill>
    <fill>
      <patternFill patternType="solid">
        <fgColor theme="0" tint="-0.14999847407452621"/>
        <bgColor indexed="64"/>
      </patternFill>
    </fill>
    <fill>
      <patternFill patternType="lightUp"/>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3">
    <xf numFmtId="0" fontId="0" fillId="0" borderId="0"/>
    <xf numFmtId="0" fontId="1" fillId="0" borderId="0"/>
    <xf numFmtId="0" fontId="1" fillId="0" borderId="0"/>
  </cellStyleXfs>
  <cellXfs count="51">
    <xf numFmtId="0" fontId="0" fillId="0" borderId="0" xfId="0"/>
    <xf numFmtId="0" fontId="2" fillId="0" borderId="1" xfId="1" applyFont="1" applyBorder="1" applyAlignment="1">
      <alignment horizontal="left" vertical="center" wrapText="1"/>
    </xf>
    <xf numFmtId="0" fontId="2" fillId="0" borderId="1" xfId="1" applyFont="1" applyBorder="1" applyAlignment="1">
      <alignment horizontal="center" vertical="center" wrapText="1"/>
    </xf>
    <xf numFmtId="0" fontId="3" fillId="0" borderId="0" xfId="1" applyFont="1" applyAlignment="1">
      <alignment horizontal="center" vertical="center"/>
    </xf>
    <xf numFmtId="0" fontId="2" fillId="0" borderId="0" xfId="1" applyFont="1" applyAlignment="1">
      <alignment horizontal="center" vertical="center"/>
    </xf>
    <xf numFmtId="0" fontId="2" fillId="2" borderId="4" xfId="1" applyFont="1" applyFill="1" applyBorder="1" applyAlignment="1">
      <alignment horizontal="left" vertical="center" wrapText="1"/>
    </xf>
    <xf numFmtId="0" fontId="2" fillId="2" borderId="4" xfId="1" applyFont="1" applyFill="1" applyBorder="1" applyAlignment="1">
      <alignment horizontal="center" vertical="center" wrapText="1"/>
    </xf>
    <xf numFmtId="0" fontId="2" fillId="2" borderId="4" xfId="1" applyFont="1" applyFill="1" applyBorder="1" applyAlignment="1">
      <alignment vertical="center" wrapText="1"/>
    </xf>
    <xf numFmtId="0" fontId="2" fillId="2" borderId="5" xfId="1" applyFont="1" applyFill="1" applyBorder="1" applyAlignment="1">
      <alignment vertical="center" wrapText="1"/>
    </xf>
    <xf numFmtId="0" fontId="4" fillId="0" borderId="1" xfId="0" applyFont="1" applyBorder="1" applyAlignment="1">
      <alignment vertical="center" wrapText="1"/>
    </xf>
    <xf numFmtId="0" fontId="3" fillId="0" borderId="1" xfId="1" applyFont="1" applyBorder="1" applyAlignment="1">
      <alignment horizontal="center" vertical="center" wrapText="1"/>
    </xf>
    <xf numFmtId="0" fontId="5" fillId="0" borderId="1" xfId="1" applyFont="1" applyBorder="1" applyAlignment="1">
      <alignment horizontal="center" vertical="center" wrapText="1"/>
    </xf>
    <xf numFmtId="0" fontId="3" fillId="0" borderId="1" xfId="1" applyFont="1" applyBorder="1" applyAlignment="1">
      <alignment horizontal="center" vertical="center"/>
    </xf>
    <xf numFmtId="0" fontId="3" fillId="3" borderId="1" xfId="1" applyFont="1" applyFill="1" applyBorder="1" applyAlignment="1">
      <alignment horizontal="center" vertical="center"/>
    </xf>
    <xf numFmtId="0" fontId="6" fillId="0" borderId="1" xfId="0" applyFont="1" applyBorder="1" applyAlignment="1">
      <alignment vertical="center" wrapText="1"/>
    </xf>
    <xf numFmtId="0" fontId="4" fillId="0" borderId="7" xfId="0" applyFont="1" applyBorder="1" applyAlignment="1">
      <alignment vertical="center" wrapText="1"/>
    </xf>
    <xf numFmtId="0" fontId="7" fillId="0" borderId="8" xfId="0" applyFont="1" applyBorder="1" applyAlignment="1">
      <alignment vertical="center" wrapText="1"/>
    </xf>
    <xf numFmtId="0" fontId="2" fillId="0" borderId="1" xfId="1" applyFont="1" applyBorder="1" applyAlignment="1">
      <alignment horizontal="center" vertical="center"/>
    </xf>
    <xf numFmtId="0" fontId="2" fillId="2" borderId="10" xfId="1" applyFont="1" applyFill="1" applyBorder="1" applyAlignment="1">
      <alignment horizontal="left" vertical="center"/>
    </xf>
    <xf numFmtId="0" fontId="3" fillId="2" borderId="10"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8" fillId="0" borderId="1" xfId="0" applyFont="1" applyBorder="1" applyAlignment="1">
      <alignment vertical="center" wrapText="1"/>
    </xf>
    <xf numFmtId="0" fontId="4" fillId="0" borderId="1" xfId="2" applyFont="1" applyBorder="1" applyAlignment="1">
      <alignment vertical="center" wrapText="1"/>
    </xf>
    <xf numFmtId="0" fontId="9" fillId="0" borderId="1" xfId="0" applyFont="1" applyBorder="1" applyAlignment="1">
      <alignment vertical="center" wrapText="1"/>
    </xf>
    <xf numFmtId="0" fontId="4" fillId="0" borderId="3" xfId="0" applyFont="1" applyBorder="1" applyAlignment="1">
      <alignment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2" borderId="10" xfId="1" applyFont="1" applyFill="1" applyBorder="1" applyAlignment="1">
      <alignment horizontal="left" vertical="center" wrapText="1"/>
    </xf>
    <xf numFmtId="0" fontId="3" fillId="2" borderId="10" xfId="1" applyFont="1" applyFill="1" applyBorder="1" applyAlignment="1">
      <alignment vertical="center" wrapText="1"/>
    </xf>
    <xf numFmtId="0" fontId="5" fillId="0" borderId="1" xfId="0" applyFont="1" applyBorder="1" applyAlignment="1">
      <alignment horizontal="left" vertical="center" wrapText="1"/>
    </xf>
    <xf numFmtId="0" fontId="5" fillId="0" borderId="1" xfId="1" applyFont="1" applyBorder="1" applyAlignment="1">
      <alignment horizontal="center" vertical="center"/>
    </xf>
    <xf numFmtId="0" fontId="5" fillId="0" borderId="0" xfId="1" applyFont="1" applyAlignment="1">
      <alignment horizontal="center" vertical="center"/>
    </xf>
    <xf numFmtId="0" fontId="3" fillId="0" borderId="1" xfId="1" applyFont="1" applyBorder="1" applyAlignment="1">
      <alignment horizontal="left" vertical="center" wrapText="1"/>
    </xf>
    <xf numFmtId="0" fontId="4" fillId="0" borderId="1" xfId="1" applyFont="1" applyBorder="1" applyAlignment="1">
      <alignment vertical="center" wrapText="1"/>
    </xf>
    <xf numFmtId="0" fontId="4" fillId="0" borderId="1" xfId="1" applyFont="1" applyBorder="1" applyAlignment="1">
      <alignment horizontal="center" vertical="center" wrapText="1"/>
    </xf>
    <xf numFmtId="0" fontId="2" fillId="0" borderId="0" xfId="1" applyFont="1" applyAlignment="1">
      <alignment horizontal="left" vertical="center"/>
    </xf>
    <xf numFmtId="0" fontId="3" fillId="0" borderId="0" xfId="1" applyFont="1" applyAlignment="1">
      <alignment horizontal="left" vertical="center" wrapText="1"/>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3" fillId="0" borderId="6" xfId="1" applyFont="1" applyBorder="1" applyAlignment="1">
      <alignment horizontal="center" vertical="center" wrapText="1"/>
    </xf>
    <xf numFmtId="0" fontId="2" fillId="0" borderId="8" xfId="1" applyFont="1" applyBorder="1" applyAlignment="1">
      <alignment horizontal="left" vertical="center" wrapText="1"/>
    </xf>
    <xf numFmtId="0" fontId="2" fillId="0" borderId="9" xfId="1" applyFont="1" applyBorder="1" applyAlignment="1">
      <alignment horizontal="left" vertical="center" wrapText="1"/>
    </xf>
    <xf numFmtId="0" fontId="3" fillId="0" borderId="5"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6" xfId="1" applyFont="1" applyBorder="1" applyAlignment="1">
      <alignment horizontal="center" vertical="center"/>
    </xf>
  </cellXfs>
  <cellStyles count="3">
    <cellStyle name="Normal" xfId="0" builtinId="0"/>
    <cellStyle name="Normal 2 2" xfId="2" xr:uid="{13D1BA49-4114-4860-9DC9-9EFFCCDD7BD5}"/>
    <cellStyle name="Normal 3" xfId="1" xr:uid="{B38702BA-CBB2-417D-BC23-696200C2C2D7}"/>
  </cellStyles>
  <dxfs count="5">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87539-FA64-4EA4-97F0-EFD19807FF9C}">
  <dimension ref="A1:I68"/>
  <sheetViews>
    <sheetView tabSelected="1" zoomScale="103" zoomScaleNormal="103" zoomScaleSheetLayoutView="90" workbookViewId="0">
      <pane xSplit="2" ySplit="2" topLeftCell="C3" activePane="bottomRight" state="frozen"/>
      <selection pane="topRight" activeCell="D1" sqref="D1"/>
      <selection pane="bottomLeft" activeCell="A3" sqref="A3"/>
      <selection pane="bottomRight" activeCell="D5" sqref="D5"/>
    </sheetView>
  </sheetViews>
  <sheetFormatPr defaultColWidth="8.7109375" defaultRowHeight="13.5" x14ac:dyDescent="0.2"/>
  <cols>
    <col min="1" max="1" width="41.28515625" style="36" customWidth="1"/>
    <col min="2" max="2" width="15.28515625" style="3" customWidth="1"/>
    <col min="3" max="8" width="12" style="3" customWidth="1"/>
    <col min="9" max="16384" width="8.7109375" style="3"/>
  </cols>
  <sheetData>
    <row r="1" spans="1:9" ht="24.6" customHeight="1" x14ac:dyDescent="0.2">
      <c r="A1" s="1" t="s">
        <v>0</v>
      </c>
      <c r="B1" s="42" t="s">
        <v>1</v>
      </c>
      <c r="C1" s="2" t="s">
        <v>2</v>
      </c>
      <c r="D1" s="2" t="s">
        <v>3</v>
      </c>
      <c r="E1" s="2" t="s">
        <v>4</v>
      </c>
      <c r="F1" s="2" t="s">
        <v>5</v>
      </c>
      <c r="G1" s="2" t="s">
        <v>6</v>
      </c>
      <c r="H1" s="2" t="s">
        <v>7</v>
      </c>
      <c r="I1" s="43" t="s">
        <v>8</v>
      </c>
    </row>
    <row r="2" spans="1:9" s="4" customFormat="1" ht="41.65" customHeight="1" x14ac:dyDescent="0.2">
      <c r="A2" s="2" t="s">
        <v>9</v>
      </c>
      <c r="B2" s="42"/>
      <c r="C2" s="2" t="s">
        <v>10</v>
      </c>
      <c r="D2" s="2" t="s">
        <v>11</v>
      </c>
      <c r="E2" s="2" t="s">
        <v>12</v>
      </c>
      <c r="F2" s="2" t="s">
        <v>13</v>
      </c>
      <c r="G2" s="2" t="s">
        <v>14</v>
      </c>
      <c r="H2" s="2" t="s">
        <v>15</v>
      </c>
      <c r="I2" s="44"/>
    </row>
    <row r="3" spans="1:9" s="4" customFormat="1" ht="26.65" customHeight="1" x14ac:dyDescent="0.2">
      <c r="A3" s="5" t="s">
        <v>16</v>
      </c>
      <c r="B3" s="6"/>
      <c r="C3" s="7"/>
      <c r="D3" s="7"/>
      <c r="E3" s="7"/>
      <c r="F3" s="7"/>
      <c r="G3" s="7"/>
      <c r="H3" s="7"/>
      <c r="I3" s="8"/>
    </row>
    <row r="4" spans="1:9" ht="27" x14ac:dyDescent="0.2">
      <c r="A4" s="9" t="s">
        <v>17</v>
      </c>
      <c r="B4" s="10" t="s">
        <v>18</v>
      </c>
      <c r="C4" s="11">
        <v>5</v>
      </c>
      <c r="D4" s="11">
        <v>5</v>
      </c>
      <c r="E4" s="11">
        <v>5</v>
      </c>
      <c r="F4" s="11">
        <v>5</v>
      </c>
      <c r="G4" s="11">
        <v>5</v>
      </c>
      <c r="H4" s="11">
        <v>5</v>
      </c>
      <c r="I4" s="12">
        <f t="shared" ref="I4:I14" si="0">COUNTIF(C4:H4,"=0")</f>
        <v>0</v>
      </c>
    </row>
    <row r="5" spans="1:9" ht="81" x14ac:dyDescent="0.2">
      <c r="A5" s="9" t="s">
        <v>19</v>
      </c>
      <c r="B5" s="40" t="s">
        <v>20</v>
      </c>
      <c r="C5" s="11">
        <v>10</v>
      </c>
      <c r="D5" s="11">
        <v>0</v>
      </c>
      <c r="E5" s="11">
        <v>10</v>
      </c>
      <c r="F5" s="11">
        <v>10</v>
      </c>
      <c r="G5" s="11">
        <v>10</v>
      </c>
      <c r="H5" s="11">
        <v>10</v>
      </c>
      <c r="I5" s="12">
        <f t="shared" si="0"/>
        <v>1</v>
      </c>
    </row>
    <row r="6" spans="1:9" ht="40.5" x14ac:dyDescent="0.2">
      <c r="A6" s="9" t="s">
        <v>21</v>
      </c>
      <c r="B6" s="45"/>
      <c r="C6" s="11">
        <v>10</v>
      </c>
      <c r="D6" s="11">
        <v>10</v>
      </c>
      <c r="E6" s="11">
        <v>10</v>
      </c>
      <c r="F6" s="11">
        <v>10</v>
      </c>
      <c r="G6" s="11">
        <v>10</v>
      </c>
      <c r="H6" s="11">
        <v>10</v>
      </c>
      <c r="I6" s="12">
        <f t="shared" si="0"/>
        <v>0</v>
      </c>
    </row>
    <row r="7" spans="1:9" ht="27" x14ac:dyDescent="0.2">
      <c r="A7" s="9" t="s">
        <v>22</v>
      </c>
      <c r="B7" s="45"/>
      <c r="C7" s="11">
        <v>5</v>
      </c>
      <c r="D7" s="11">
        <v>5</v>
      </c>
      <c r="E7" s="11">
        <v>5</v>
      </c>
      <c r="F7" s="11">
        <v>5</v>
      </c>
      <c r="G7" s="11">
        <v>5</v>
      </c>
      <c r="H7" s="11">
        <v>5</v>
      </c>
      <c r="I7" s="12">
        <f t="shared" si="0"/>
        <v>0</v>
      </c>
    </row>
    <row r="8" spans="1:9" ht="67.5" x14ac:dyDescent="0.2">
      <c r="A8" s="9" t="s">
        <v>23</v>
      </c>
      <c r="B8" s="41"/>
      <c r="C8" s="11">
        <v>5</v>
      </c>
      <c r="D8" s="11">
        <v>5</v>
      </c>
      <c r="E8" s="11">
        <v>5</v>
      </c>
      <c r="F8" s="11">
        <v>5</v>
      </c>
      <c r="G8" s="11">
        <v>0</v>
      </c>
      <c r="H8" s="11">
        <v>0</v>
      </c>
      <c r="I8" s="12">
        <f t="shared" si="0"/>
        <v>2</v>
      </c>
    </row>
    <row r="9" spans="1:9" x14ac:dyDescent="0.2">
      <c r="A9" s="9" t="s">
        <v>24</v>
      </c>
      <c r="B9" s="10" t="s">
        <v>25</v>
      </c>
      <c r="C9" s="11">
        <v>25</v>
      </c>
      <c r="D9" s="11">
        <v>26</v>
      </c>
      <c r="E9" s="11">
        <v>28</v>
      </c>
      <c r="F9" s="11">
        <v>24</v>
      </c>
      <c r="G9" s="11">
        <v>27</v>
      </c>
      <c r="H9" s="11">
        <v>27</v>
      </c>
      <c r="I9" s="13">
        <f t="shared" si="0"/>
        <v>0</v>
      </c>
    </row>
    <row r="10" spans="1:9" x14ac:dyDescent="0.2">
      <c r="A10" s="9" t="s">
        <v>26</v>
      </c>
      <c r="B10" s="10" t="s">
        <v>27</v>
      </c>
      <c r="C10" s="11">
        <v>23</v>
      </c>
      <c r="D10" s="11">
        <v>19</v>
      </c>
      <c r="E10" s="11">
        <v>20</v>
      </c>
      <c r="F10" s="11">
        <v>6</v>
      </c>
      <c r="G10" s="11">
        <v>26</v>
      </c>
      <c r="H10" s="11">
        <v>27</v>
      </c>
      <c r="I10" s="13">
        <f t="shared" si="0"/>
        <v>0</v>
      </c>
    </row>
    <row r="11" spans="1:9" ht="27" x14ac:dyDescent="0.2">
      <c r="A11" s="14" t="s">
        <v>28</v>
      </c>
      <c r="B11" s="10" t="s">
        <v>29</v>
      </c>
      <c r="C11" s="11">
        <v>30</v>
      </c>
      <c r="D11" s="11">
        <v>31</v>
      </c>
      <c r="E11" s="11">
        <v>25</v>
      </c>
      <c r="F11" s="11">
        <v>21</v>
      </c>
      <c r="G11" s="11">
        <v>31</v>
      </c>
      <c r="H11" s="11">
        <v>33</v>
      </c>
      <c r="I11" s="13">
        <f t="shared" si="0"/>
        <v>0</v>
      </c>
    </row>
    <row r="12" spans="1:9" ht="40.5" x14ac:dyDescent="0.2">
      <c r="A12" s="9" t="s">
        <v>30</v>
      </c>
      <c r="B12" s="10" t="s">
        <v>25</v>
      </c>
      <c r="C12" s="11">
        <v>18</v>
      </c>
      <c r="D12" s="11">
        <v>18</v>
      </c>
      <c r="E12" s="11">
        <v>18</v>
      </c>
      <c r="F12" s="11">
        <v>10</v>
      </c>
      <c r="G12" s="11">
        <v>18</v>
      </c>
      <c r="H12" s="11">
        <v>18</v>
      </c>
      <c r="I12" s="13">
        <f t="shared" si="0"/>
        <v>0</v>
      </c>
    </row>
    <row r="13" spans="1:9" ht="40.5" x14ac:dyDescent="0.2">
      <c r="A13" s="15" t="s">
        <v>31</v>
      </c>
      <c r="B13" s="10" t="s">
        <v>32</v>
      </c>
      <c r="C13" s="11">
        <v>14</v>
      </c>
      <c r="D13" s="11">
        <v>14</v>
      </c>
      <c r="E13" s="11">
        <v>14</v>
      </c>
      <c r="F13" s="11">
        <v>6</v>
      </c>
      <c r="G13" s="11">
        <v>15</v>
      </c>
      <c r="H13" s="11">
        <v>15</v>
      </c>
      <c r="I13" s="13">
        <f t="shared" si="0"/>
        <v>0</v>
      </c>
    </row>
    <row r="14" spans="1:9" ht="25.5" x14ac:dyDescent="0.2">
      <c r="A14" s="16" t="s">
        <v>33</v>
      </c>
      <c r="B14" s="10" t="s">
        <v>27</v>
      </c>
      <c r="C14" s="11">
        <v>16</v>
      </c>
      <c r="D14" s="11">
        <v>11</v>
      </c>
      <c r="E14" s="11">
        <v>13</v>
      </c>
      <c r="F14" s="11">
        <v>12</v>
      </c>
      <c r="G14" s="11">
        <v>16</v>
      </c>
      <c r="H14" s="11">
        <v>18</v>
      </c>
      <c r="I14" s="13">
        <f t="shared" si="0"/>
        <v>0</v>
      </c>
    </row>
    <row r="15" spans="1:9" s="4" customFormat="1" x14ac:dyDescent="0.2">
      <c r="A15" s="46" t="s">
        <v>34</v>
      </c>
      <c r="B15" s="47"/>
      <c r="C15" s="17">
        <f t="shared" ref="C15:H15" si="1">IF(C14="","",SUM(C4:C14))</f>
        <v>161</v>
      </c>
      <c r="D15" s="17">
        <f t="shared" si="1"/>
        <v>144</v>
      </c>
      <c r="E15" s="17">
        <f t="shared" si="1"/>
        <v>153</v>
      </c>
      <c r="F15" s="17">
        <f t="shared" si="1"/>
        <v>114</v>
      </c>
      <c r="G15" s="17">
        <f t="shared" si="1"/>
        <v>163</v>
      </c>
      <c r="H15" s="17">
        <f t="shared" si="1"/>
        <v>168</v>
      </c>
      <c r="I15" s="13"/>
    </row>
    <row r="16" spans="1:9" x14ac:dyDescent="0.2">
      <c r="A16" s="18" t="s">
        <v>35</v>
      </c>
      <c r="B16" s="19"/>
      <c r="C16" s="19"/>
      <c r="D16" s="19"/>
      <c r="E16" s="19"/>
      <c r="F16" s="19"/>
      <c r="G16" s="19"/>
      <c r="H16" s="19"/>
      <c r="I16" s="20"/>
    </row>
    <row r="17" spans="1:9" ht="25.5" customHeight="1" x14ac:dyDescent="0.2">
      <c r="A17" s="9" t="s">
        <v>36</v>
      </c>
      <c r="B17" s="48" t="s">
        <v>18</v>
      </c>
      <c r="C17" s="11" t="s">
        <v>37</v>
      </c>
      <c r="D17" s="11" t="s">
        <v>37</v>
      </c>
      <c r="E17" s="11" t="s">
        <v>37</v>
      </c>
      <c r="F17" s="11" t="s">
        <v>37</v>
      </c>
      <c r="G17" s="11" t="s">
        <v>37</v>
      </c>
      <c r="H17" s="11" t="s">
        <v>37</v>
      </c>
      <c r="I17" s="12">
        <f t="shared" ref="I17:I58" si="2">COUNTIF(C17:H17,"N")</f>
        <v>0</v>
      </c>
    </row>
    <row r="18" spans="1:9" ht="25.5" customHeight="1" x14ac:dyDescent="0.2">
      <c r="A18" s="9" t="s">
        <v>38</v>
      </c>
      <c r="B18" s="49"/>
      <c r="C18" s="11" t="s">
        <v>37</v>
      </c>
      <c r="D18" s="11" t="s">
        <v>37</v>
      </c>
      <c r="E18" s="11" t="s">
        <v>37</v>
      </c>
      <c r="F18" s="11" t="s">
        <v>37</v>
      </c>
      <c r="G18" s="11" t="s">
        <v>37</v>
      </c>
      <c r="H18" s="11" t="s">
        <v>37</v>
      </c>
      <c r="I18" s="12">
        <f t="shared" si="2"/>
        <v>0</v>
      </c>
    </row>
    <row r="19" spans="1:9" ht="25.5" x14ac:dyDescent="0.2">
      <c r="A19" s="21" t="s">
        <v>39</v>
      </c>
      <c r="B19" s="49"/>
      <c r="C19" s="11" t="s">
        <v>37</v>
      </c>
      <c r="D19" s="11" t="s">
        <v>37</v>
      </c>
      <c r="E19" s="11" t="s">
        <v>37</v>
      </c>
      <c r="F19" s="11" t="s">
        <v>37</v>
      </c>
      <c r="G19" s="11" t="s">
        <v>37</v>
      </c>
      <c r="H19" s="11" t="s">
        <v>37</v>
      </c>
      <c r="I19" s="12">
        <f t="shared" si="2"/>
        <v>0</v>
      </c>
    </row>
    <row r="20" spans="1:9" x14ac:dyDescent="0.2">
      <c r="A20" s="9" t="s">
        <v>40</v>
      </c>
      <c r="B20" s="38" t="s">
        <v>20</v>
      </c>
      <c r="C20" s="11" t="s">
        <v>37</v>
      </c>
      <c r="D20" s="11" t="s">
        <v>37</v>
      </c>
      <c r="E20" s="11" t="s">
        <v>37</v>
      </c>
      <c r="F20" s="11" t="s">
        <v>37</v>
      </c>
      <c r="G20" s="11" t="s">
        <v>37</v>
      </c>
      <c r="H20" s="11" t="s">
        <v>37</v>
      </c>
      <c r="I20" s="12">
        <f t="shared" si="2"/>
        <v>0</v>
      </c>
    </row>
    <row r="21" spans="1:9" ht="40.5" x14ac:dyDescent="0.2">
      <c r="A21" s="9" t="s">
        <v>41</v>
      </c>
      <c r="B21" s="50"/>
      <c r="C21" s="11" t="s">
        <v>37</v>
      </c>
      <c r="D21" s="11" t="s">
        <v>37</v>
      </c>
      <c r="E21" s="11" t="s">
        <v>37</v>
      </c>
      <c r="F21" s="11" t="s">
        <v>37</v>
      </c>
      <c r="G21" s="11" t="s">
        <v>37</v>
      </c>
      <c r="H21" s="11" t="s">
        <v>37</v>
      </c>
      <c r="I21" s="12">
        <f t="shared" si="2"/>
        <v>0</v>
      </c>
    </row>
    <row r="22" spans="1:9" ht="27" x14ac:dyDescent="0.2">
      <c r="A22" s="9" t="s">
        <v>42</v>
      </c>
      <c r="B22" s="50"/>
      <c r="C22" s="11" t="s">
        <v>37</v>
      </c>
      <c r="D22" s="11" t="s">
        <v>37</v>
      </c>
      <c r="E22" s="11" t="s">
        <v>37</v>
      </c>
      <c r="F22" s="11" t="s">
        <v>37</v>
      </c>
      <c r="G22" s="11" t="s">
        <v>37</v>
      </c>
      <c r="H22" s="11" t="s">
        <v>37</v>
      </c>
      <c r="I22" s="12">
        <f t="shared" si="2"/>
        <v>0</v>
      </c>
    </row>
    <row r="23" spans="1:9" ht="54" x14ac:dyDescent="0.2">
      <c r="A23" s="9" t="s">
        <v>43</v>
      </c>
      <c r="B23" s="50"/>
      <c r="C23" s="11" t="s">
        <v>37</v>
      </c>
      <c r="D23" s="11" t="s">
        <v>37</v>
      </c>
      <c r="E23" s="11" t="s">
        <v>37</v>
      </c>
      <c r="F23" s="11" t="s">
        <v>37</v>
      </c>
      <c r="G23" s="11" t="s">
        <v>37</v>
      </c>
      <c r="H23" s="11" t="s">
        <v>37</v>
      </c>
      <c r="I23" s="12">
        <f t="shared" si="2"/>
        <v>0</v>
      </c>
    </row>
    <row r="24" spans="1:9" x14ac:dyDescent="0.2">
      <c r="A24" s="9" t="s">
        <v>44</v>
      </c>
      <c r="B24" s="50"/>
      <c r="C24" s="11" t="s">
        <v>37</v>
      </c>
      <c r="D24" s="11" t="s">
        <v>37</v>
      </c>
      <c r="E24" s="11" t="s">
        <v>37</v>
      </c>
      <c r="F24" s="11" t="s">
        <v>37</v>
      </c>
      <c r="G24" s="11" t="s">
        <v>37</v>
      </c>
      <c r="H24" s="11" t="s">
        <v>37</v>
      </c>
      <c r="I24" s="12">
        <f t="shared" si="2"/>
        <v>0</v>
      </c>
    </row>
    <row r="25" spans="1:9" ht="40.5" x14ac:dyDescent="0.2">
      <c r="A25" s="9" t="s">
        <v>45</v>
      </c>
      <c r="B25" s="50"/>
      <c r="C25" s="11" t="s">
        <v>37</v>
      </c>
      <c r="D25" s="11" t="s">
        <v>37</v>
      </c>
      <c r="E25" s="11" t="s">
        <v>37</v>
      </c>
      <c r="F25" s="11" t="s">
        <v>37</v>
      </c>
      <c r="G25" s="11" t="s">
        <v>37</v>
      </c>
      <c r="H25" s="11" t="s">
        <v>37</v>
      </c>
      <c r="I25" s="12">
        <f t="shared" si="2"/>
        <v>0</v>
      </c>
    </row>
    <row r="26" spans="1:9" x14ac:dyDescent="0.2">
      <c r="A26" s="9" t="s">
        <v>46</v>
      </c>
      <c r="B26" s="50"/>
      <c r="C26" s="11" t="s">
        <v>37</v>
      </c>
      <c r="D26" s="11" t="s">
        <v>37</v>
      </c>
      <c r="E26" s="11" t="s">
        <v>37</v>
      </c>
      <c r="F26" s="11" t="s">
        <v>37</v>
      </c>
      <c r="G26" s="11" t="s">
        <v>37</v>
      </c>
      <c r="H26" s="11" t="s">
        <v>37</v>
      </c>
      <c r="I26" s="12">
        <f t="shared" si="2"/>
        <v>0</v>
      </c>
    </row>
    <row r="27" spans="1:9" ht="27" x14ac:dyDescent="0.2">
      <c r="A27" s="9" t="s">
        <v>47</v>
      </c>
      <c r="B27" s="50"/>
      <c r="C27" s="11" t="s">
        <v>37</v>
      </c>
      <c r="D27" s="11" t="s">
        <v>37</v>
      </c>
      <c r="E27" s="11" t="s">
        <v>37</v>
      </c>
      <c r="F27" s="11" t="s">
        <v>37</v>
      </c>
      <c r="G27" s="11" t="s">
        <v>37</v>
      </c>
      <c r="H27" s="11" t="s">
        <v>37</v>
      </c>
      <c r="I27" s="12">
        <f t="shared" si="2"/>
        <v>0</v>
      </c>
    </row>
    <row r="28" spans="1:9" ht="27" x14ac:dyDescent="0.2">
      <c r="A28" s="9" t="s">
        <v>48</v>
      </c>
      <c r="B28" s="50"/>
      <c r="C28" s="11" t="s">
        <v>37</v>
      </c>
      <c r="D28" s="11" t="s">
        <v>37</v>
      </c>
      <c r="E28" s="11" t="s">
        <v>37</v>
      </c>
      <c r="F28" s="11" t="s">
        <v>37</v>
      </c>
      <c r="G28" s="11" t="s">
        <v>37</v>
      </c>
      <c r="H28" s="11" t="s">
        <v>37</v>
      </c>
      <c r="I28" s="12">
        <f t="shared" si="2"/>
        <v>0</v>
      </c>
    </row>
    <row r="29" spans="1:9" ht="27" x14ac:dyDescent="0.2">
      <c r="A29" s="9" t="s">
        <v>49</v>
      </c>
      <c r="B29" s="50"/>
      <c r="C29" s="11" t="s">
        <v>37</v>
      </c>
      <c r="D29" s="11" t="s">
        <v>37</v>
      </c>
      <c r="E29" s="11" t="s">
        <v>37</v>
      </c>
      <c r="F29" s="11" t="s">
        <v>37</v>
      </c>
      <c r="G29" s="11" t="s">
        <v>37</v>
      </c>
      <c r="H29" s="11" t="s">
        <v>37</v>
      </c>
      <c r="I29" s="12">
        <f t="shared" si="2"/>
        <v>0</v>
      </c>
    </row>
    <row r="30" spans="1:9" ht="27.6" customHeight="1" x14ac:dyDescent="0.2">
      <c r="A30" s="9" t="s">
        <v>50</v>
      </c>
      <c r="B30" s="50"/>
      <c r="C30" s="11" t="s">
        <v>37</v>
      </c>
      <c r="D30" s="11" t="s">
        <v>51</v>
      </c>
      <c r="E30" s="11" t="s">
        <v>37</v>
      </c>
      <c r="F30" s="11" t="s">
        <v>37</v>
      </c>
      <c r="G30" s="11" t="s">
        <v>37</v>
      </c>
      <c r="H30" s="11" t="s">
        <v>37</v>
      </c>
      <c r="I30" s="12">
        <f t="shared" si="2"/>
        <v>1</v>
      </c>
    </row>
    <row r="31" spans="1:9" x14ac:dyDescent="0.2">
      <c r="A31" s="9" t="s">
        <v>52</v>
      </c>
      <c r="B31" s="37" t="s">
        <v>18</v>
      </c>
      <c r="C31" s="11" t="s">
        <v>37</v>
      </c>
      <c r="D31" s="11" t="s">
        <v>37</v>
      </c>
      <c r="E31" s="11" t="s">
        <v>37</v>
      </c>
      <c r="F31" s="11" t="s">
        <v>37</v>
      </c>
      <c r="G31" s="11" t="s">
        <v>37</v>
      </c>
      <c r="H31" s="11" t="s">
        <v>37</v>
      </c>
      <c r="I31" s="12">
        <f t="shared" si="2"/>
        <v>0</v>
      </c>
    </row>
    <row r="32" spans="1:9" x14ac:dyDescent="0.2">
      <c r="A32" s="9" t="s">
        <v>53</v>
      </c>
      <c r="B32" s="37"/>
      <c r="C32" s="11" t="s">
        <v>37</v>
      </c>
      <c r="D32" s="11" t="s">
        <v>37</v>
      </c>
      <c r="E32" s="11" t="s">
        <v>37</v>
      </c>
      <c r="F32" s="11" t="s">
        <v>37</v>
      </c>
      <c r="G32" s="11" t="s">
        <v>37</v>
      </c>
      <c r="H32" s="11" t="s">
        <v>37</v>
      </c>
      <c r="I32" s="12">
        <f t="shared" si="2"/>
        <v>0</v>
      </c>
    </row>
    <row r="33" spans="1:9" ht="40.5" x14ac:dyDescent="0.2">
      <c r="A33" s="9" t="s">
        <v>54</v>
      </c>
      <c r="B33" s="37"/>
      <c r="C33" s="11" t="s">
        <v>37</v>
      </c>
      <c r="D33" s="11" t="s">
        <v>37</v>
      </c>
      <c r="E33" s="11" t="s">
        <v>37</v>
      </c>
      <c r="F33" s="11" t="s">
        <v>37</v>
      </c>
      <c r="G33" s="11" t="s">
        <v>37</v>
      </c>
      <c r="H33" s="11" t="s">
        <v>37</v>
      </c>
      <c r="I33" s="12">
        <f t="shared" si="2"/>
        <v>0</v>
      </c>
    </row>
    <row r="34" spans="1:9" x14ac:dyDescent="0.2">
      <c r="A34" s="9" t="s">
        <v>55</v>
      </c>
      <c r="B34" s="37"/>
      <c r="C34" s="11" t="s">
        <v>37</v>
      </c>
      <c r="D34" s="11" t="s">
        <v>37</v>
      </c>
      <c r="E34" s="11" t="s">
        <v>37</v>
      </c>
      <c r="F34" s="11" t="s">
        <v>37</v>
      </c>
      <c r="G34" s="11" t="s">
        <v>37</v>
      </c>
      <c r="H34" s="11" t="s">
        <v>37</v>
      </c>
      <c r="I34" s="12">
        <f t="shared" si="2"/>
        <v>0</v>
      </c>
    </row>
    <row r="35" spans="1:9" x14ac:dyDescent="0.2">
      <c r="A35" s="9" t="s">
        <v>56</v>
      </c>
      <c r="B35" s="37"/>
      <c r="C35" s="11" t="s">
        <v>37</v>
      </c>
      <c r="D35" s="11" t="s">
        <v>37</v>
      </c>
      <c r="E35" s="11" t="s">
        <v>37</v>
      </c>
      <c r="F35" s="11" t="s">
        <v>37</v>
      </c>
      <c r="G35" s="11" t="s">
        <v>37</v>
      </c>
      <c r="H35" s="11" t="s">
        <v>37</v>
      </c>
      <c r="I35" s="12">
        <f t="shared" si="2"/>
        <v>0</v>
      </c>
    </row>
    <row r="36" spans="1:9" ht="27" x14ac:dyDescent="0.2">
      <c r="A36" s="9" t="s">
        <v>57</v>
      </c>
      <c r="B36" s="37"/>
      <c r="C36" s="11" t="s">
        <v>37</v>
      </c>
      <c r="D36" s="11" t="s">
        <v>37</v>
      </c>
      <c r="E36" s="11" t="s">
        <v>37</v>
      </c>
      <c r="F36" s="11" t="s">
        <v>37</v>
      </c>
      <c r="G36" s="11" t="s">
        <v>37</v>
      </c>
      <c r="H36" s="11" t="s">
        <v>37</v>
      </c>
      <c r="I36" s="12">
        <f t="shared" si="2"/>
        <v>0</v>
      </c>
    </row>
    <row r="37" spans="1:9" ht="27" x14ac:dyDescent="0.2">
      <c r="A37" s="9" t="s">
        <v>58</v>
      </c>
      <c r="B37" s="37"/>
      <c r="C37" s="11" t="s">
        <v>37</v>
      </c>
      <c r="D37" s="11" t="s">
        <v>37</v>
      </c>
      <c r="E37" s="11" t="s">
        <v>37</v>
      </c>
      <c r="F37" s="11" t="s">
        <v>37</v>
      </c>
      <c r="G37" s="11" t="s">
        <v>37</v>
      </c>
      <c r="H37" s="11" t="s">
        <v>37</v>
      </c>
      <c r="I37" s="12">
        <f t="shared" si="2"/>
        <v>0</v>
      </c>
    </row>
    <row r="38" spans="1:9" x14ac:dyDescent="0.2">
      <c r="A38" s="9" t="s">
        <v>59</v>
      </c>
      <c r="B38" s="37"/>
      <c r="C38" s="11" t="s">
        <v>37</v>
      </c>
      <c r="D38" s="11" t="s">
        <v>37</v>
      </c>
      <c r="E38" s="11" t="s">
        <v>37</v>
      </c>
      <c r="F38" s="11" t="s">
        <v>37</v>
      </c>
      <c r="G38" s="11" t="s">
        <v>37</v>
      </c>
      <c r="H38" s="11" t="s">
        <v>37</v>
      </c>
      <c r="I38" s="12">
        <f t="shared" si="2"/>
        <v>0</v>
      </c>
    </row>
    <row r="39" spans="1:9" ht="27" x14ac:dyDescent="0.2">
      <c r="A39" s="9" t="s">
        <v>60</v>
      </c>
      <c r="B39" s="37"/>
      <c r="C39" s="11" t="s">
        <v>37</v>
      </c>
      <c r="D39" s="11" t="s">
        <v>37</v>
      </c>
      <c r="E39" s="11" t="s">
        <v>37</v>
      </c>
      <c r="F39" s="11" t="s">
        <v>37</v>
      </c>
      <c r="G39" s="11" t="s">
        <v>37</v>
      </c>
      <c r="H39" s="11" t="s">
        <v>37</v>
      </c>
      <c r="I39" s="12">
        <f t="shared" si="2"/>
        <v>0</v>
      </c>
    </row>
    <row r="40" spans="1:9" ht="26.65" customHeight="1" x14ac:dyDescent="0.2">
      <c r="A40" s="9" t="s">
        <v>61</v>
      </c>
      <c r="B40" s="37"/>
      <c r="C40" s="11" t="s">
        <v>37</v>
      </c>
      <c r="D40" s="11" t="s">
        <v>37</v>
      </c>
      <c r="E40" s="11" t="s">
        <v>37</v>
      </c>
      <c r="F40" s="11" t="s">
        <v>37</v>
      </c>
      <c r="G40" s="11" t="s">
        <v>37</v>
      </c>
      <c r="H40" s="11" t="s">
        <v>37</v>
      </c>
      <c r="I40" s="12">
        <f t="shared" si="2"/>
        <v>0</v>
      </c>
    </row>
    <row r="41" spans="1:9" x14ac:dyDescent="0.2">
      <c r="A41" s="9" t="s">
        <v>62</v>
      </c>
      <c r="B41" s="37"/>
      <c r="C41" s="11" t="s">
        <v>37</v>
      </c>
      <c r="D41" s="11" t="s">
        <v>37</v>
      </c>
      <c r="E41" s="11" t="s">
        <v>37</v>
      </c>
      <c r="F41" s="11" t="s">
        <v>37</v>
      </c>
      <c r="G41" s="11" t="s">
        <v>37</v>
      </c>
      <c r="H41" s="11" t="s">
        <v>37</v>
      </c>
      <c r="I41" s="12">
        <f t="shared" si="2"/>
        <v>0</v>
      </c>
    </row>
    <row r="42" spans="1:9" ht="27" x14ac:dyDescent="0.2">
      <c r="A42" s="9" t="s">
        <v>63</v>
      </c>
      <c r="B42" s="37"/>
      <c r="C42" s="11" t="s">
        <v>37</v>
      </c>
      <c r="D42" s="11" t="s">
        <v>37</v>
      </c>
      <c r="E42" s="11" t="s">
        <v>37</v>
      </c>
      <c r="F42" s="11" t="s">
        <v>37</v>
      </c>
      <c r="G42" s="11" t="s">
        <v>37</v>
      </c>
      <c r="H42" s="11" t="s">
        <v>37</v>
      </c>
      <c r="I42" s="12">
        <f t="shared" si="2"/>
        <v>0</v>
      </c>
    </row>
    <row r="43" spans="1:9" x14ac:dyDescent="0.2">
      <c r="A43" s="9" t="s">
        <v>64</v>
      </c>
      <c r="B43" s="37"/>
      <c r="C43" s="11" t="s">
        <v>37</v>
      </c>
      <c r="D43" s="11" t="s">
        <v>37</v>
      </c>
      <c r="E43" s="11" t="s">
        <v>37</v>
      </c>
      <c r="F43" s="11" t="s">
        <v>37</v>
      </c>
      <c r="G43" s="11" t="s">
        <v>37</v>
      </c>
      <c r="H43" s="11" t="s">
        <v>37</v>
      </c>
      <c r="I43" s="12">
        <f t="shared" si="2"/>
        <v>0</v>
      </c>
    </row>
    <row r="44" spans="1:9" x14ac:dyDescent="0.2">
      <c r="A44" s="9" t="s">
        <v>65</v>
      </c>
      <c r="B44" s="37"/>
      <c r="C44" s="11" t="s">
        <v>37</v>
      </c>
      <c r="D44" s="11" t="s">
        <v>37</v>
      </c>
      <c r="E44" s="11" t="s">
        <v>37</v>
      </c>
      <c r="F44" s="11" t="s">
        <v>37</v>
      </c>
      <c r="G44" s="11" t="s">
        <v>37</v>
      </c>
      <c r="H44" s="11" t="s">
        <v>37</v>
      </c>
      <c r="I44" s="12">
        <f t="shared" si="2"/>
        <v>0</v>
      </c>
    </row>
    <row r="45" spans="1:9" x14ac:dyDescent="0.2">
      <c r="A45" s="9" t="s">
        <v>66</v>
      </c>
      <c r="B45" s="37"/>
      <c r="C45" s="11" t="s">
        <v>37</v>
      </c>
      <c r="D45" s="11" t="s">
        <v>37</v>
      </c>
      <c r="E45" s="11" t="s">
        <v>37</v>
      </c>
      <c r="F45" s="11" t="s">
        <v>37</v>
      </c>
      <c r="G45" s="11" t="s">
        <v>37</v>
      </c>
      <c r="H45" s="11" t="s">
        <v>37</v>
      </c>
      <c r="I45" s="12">
        <f t="shared" si="2"/>
        <v>0</v>
      </c>
    </row>
    <row r="46" spans="1:9" x14ac:dyDescent="0.2">
      <c r="A46" s="22" t="s">
        <v>67</v>
      </c>
      <c r="B46" s="37"/>
      <c r="C46" s="11" t="s">
        <v>37</v>
      </c>
      <c r="D46" s="11" t="s">
        <v>37</v>
      </c>
      <c r="E46" s="11" t="s">
        <v>37</v>
      </c>
      <c r="F46" s="11" t="s">
        <v>37</v>
      </c>
      <c r="G46" s="11" t="s">
        <v>37</v>
      </c>
      <c r="H46" s="11" t="s">
        <v>37</v>
      </c>
      <c r="I46" s="12">
        <f t="shared" si="2"/>
        <v>0</v>
      </c>
    </row>
    <row r="47" spans="1:9" ht="40.5" x14ac:dyDescent="0.2">
      <c r="A47" s="9" t="s">
        <v>68</v>
      </c>
      <c r="B47" s="37"/>
      <c r="C47" s="11" t="s">
        <v>37</v>
      </c>
      <c r="D47" s="11" t="s">
        <v>37</v>
      </c>
      <c r="E47" s="11" t="s">
        <v>37</v>
      </c>
      <c r="F47" s="11" t="s">
        <v>37</v>
      </c>
      <c r="G47" s="11" t="s">
        <v>37</v>
      </c>
      <c r="H47" s="11" t="s">
        <v>37</v>
      </c>
      <c r="I47" s="12">
        <f t="shared" si="2"/>
        <v>0</v>
      </c>
    </row>
    <row r="48" spans="1:9" ht="27" x14ac:dyDescent="0.2">
      <c r="A48" s="9" t="s">
        <v>69</v>
      </c>
      <c r="B48" s="37" t="s">
        <v>70</v>
      </c>
      <c r="C48" s="11" t="s">
        <v>37</v>
      </c>
      <c r="D48" s="11" t="s">
        <v>37</v>
      </c>
      <c r="E48" s="11" t="s">
        <v>37</v>
      </c>
      <c r="F48" s="11" t="s">
        <v>37</v>
      </c>
      <c r="G48" s="11" t="s">
        <v>37</v>
      </c>
      <c r="H48" s="11" t="s">
        <v>37</v>
      </c>
      <c r="I48" s="12">
        <f t="shared" si="2"/>
        <v>0</v>
      </c>
    </row>
    <row r="49" spans="1:9" x14ac:dyDescent="0.2">
      <c r="A49" s="9" t="s">
        <v>71</v>
      </c>
      <c r="B49" s="37"/>
      <c r="C49" s="11" t="s">
        <v>37</v>
      </c>
      <c r="D49" s="11" t="s">
        <v>37</v>
      </c>
      <c r="E49" s="11" t="s">
        <v>37</v>
      </c>
      <c r="F49" s="11" t="s">
        <v>37</v>
      </c>
      <c r="G49" s="11" t="s">
        <v>37</v>
      </c>
      <c r="H49" s="11" t="s">
        <v>37</v>
      </c>
      <c r="I49" s="12">
        <f t="shared" si="2"/>
        <v>0</v>
      </c>
    </row>
    <row r="50" spans="1:9" ht="27" x14ac:dyDescent="0.2">
      <c r="A50" s="9" t="s">
        <v>72</v>
      </c>
      <c r="B50" s="37"/>
      <c r="C50" s="11" t="s">
        <v>37</v>
      </c>
      <c r="D50" s="11" t="s">
        <v>37</v>
      </c>
      <c r="E50" s="11" t="s">
        <v>37</v>
      </c>
      <c r="F50" s="11" t="s">
        <v>37</v>
      </c>
      <c r="G50" s="11" t="s">
        <v>37</v>
      </c>
      <c r="H50" s="11" t="s">
        <v>37</v>
      </c>
      <c r="I50" s="12">
        <f t="shared" si="2"/>
        <v>0</v>
      </c>
    </row>
    <row r="51" spans="1:9" ht="25.5" x14ac:dyDescent="0.2">
      <c r="A51" s="23" t="s">
        <v>73</v>
      </c>
      <c r="B51" s="37" t="s">
        <v>18</v>
      </c>
      <c r="C51" s="11" t="s">
        <v>37</v>
      </c>
      <c r="D51" s="11" t="s">
        <v>37</v>
      </c>
      <c r="E51" s="11" t="s">
        <v>37</v>
      </c>
      <c r="F51" s="11" t="s">
        <v>37</v>
      </c>
      <c r="G51" s="11" t="s">
        <v>37</v>
      </c>
      <c r="H51" s="11" t="s">
        <v>37</v>
      </c>
      <c r="I51" s="12">
        <f t="shared" si="2"/>
        <v>0</v>
      </c>
    </row>
    <row r="52" spans="1:9" ht="25.5" x14ac:dyDescent="0.2">
      <c r="A52" s="23" t="s">
        <v>74</v>
      </c>
      <c r="B52" s="37"/>
      <c r="C52" s="11" t="s">
        <v>37</v>
      </c>
      <c r="D52" s="11" t="s">
        <v>37</v>
      </c>
      <c r="E52" s="11" t="s">
        <v>37</v>
      </c>
      <c r="F52" s="11" t="s">
        <v>37</v>
      </c>
      <c r="G52" s="11" t="s">
        <v>37</v>
      </c>
      <c r="H52" s="11" t="s">
        <v>37</v>
      </c>
      <c r="I52" s="12">
        <f t="shared" si="2"/>
        <v>0</v>
      </c>
    </row>
    <row r="53" spans="1:9" ht="27" x14ac:dyDescent="0.2">
      <c r="A53" s="24" t="s">
        <v>75</v>
      </c>
      <c r="B53" s="12" t="s">
        <v>27</v>
      </c>
      <c r="C53" s="11" t="s">
        <v>37</v>
      </c>
      <c r="D53" s="11" t="s">
        <v>37</v>
      </c>
      <c r="E53" s="11" t="s">
        <v>37</v>
      </c>
      <c r="F53" s="11" t="s">
        <v>37</v>
      </c>
      <c r="G53" s="11" t="s">
        <v>37</v>
      </c>
      <c r="H53" s="11" t="s">
        <v>37</v>
      </c>
      <c r="I53" s="12">
        <f t="shared" si="2"/>
        <v>0</v>
      </c>
    </row>
    <row r="54" spans="1:9" ht="40.5" x14ac:dyDescent="0.2">
      <c r="A54" s="9" t="s">
        <v>76</v>
      </c>
      <c r="B54" s="38" t="s">
        <v>77</v>
      </c>
      <c r="C54" s="11" t="s">
        <v>37</v>
      </c>
      <c r="D54" s="11" t="s">
        <v>37</v>
      </c>
      <c r="E54" s="11" t="s">
        <v>37</v>
      </c>
      <c r="F54" s="11" t="s">
        <v>37</v>
      </c>
      <c r="G54" s="11" t="s">
        <v>37</v>
      </c>
      <c r="H54" s="11" t="s">
        <v>37</v>
      </c>
      <c r="I54" s="12">
        <f t="shared" si="2"/>
        <v>0</v>
      </c>
    </row>
    <row r="55" spans="1:9" ht="27" x14ac:dyDescent="0.2">
      <c r="A55" s="9" t="s">
        <v>78</v>
      </c>
      <c r="B55" s="39"/>
      <c r="C55" s="11" t="s">
        <v>37</v>
      </c>
      <c r="D55" s="11" t="s">
        <v>37</v>
      </c>
      <c r="E55" s="11" t="s">
        <v>37</v>
      </c>
      <c r="F55" s="11" t="s">
        <v>37</v>
      </c>
      <c r="G55" s="11" t="s">
        <v>37</v>
      </c>
      <c r="H55" s="11" t="s">
        <v>37</v>
      </c>
      <c r="I55" s="12">
        <f t="shared" si="2"/>
        <v>0</v>
      </c>
    </row>
    <row r="56" spans="1:9" s="4" customFormat="1" ht="27" x14ac:dyDescent="0.2">
      <c r="A56" s="25" t="s">
        <v>79</v>
      </c>
      <c r="B56" s="12" t="s">
        <v>80</v>
      </c>
      <c r="C56" s="11" t="s">
        <v>37</v>
      </c>
      <c r="D56" s="11" t="s">
        <v>37</v>
      </c>
      <c r="E56" s="11" t="s">
        <v>37</v>
      </c>
      <c r="F56" s="11" t="s">
        <v>37</v>
      </c>
      <c r="G56" s="11" t="s">
        <v>37</v>
      </c>
      <c r="H56" s="11" t="s">
        <v>37</v>
      </c>
      <c r="I56" s="12">
        <f t="shared" si="2"/>
        <v>0</v>
      </c>
    </row>
    <row r="57" spans="1:9" s="4" customFormat="1" x14ac:dyDescent="0.2">
      <c r="A57" s="26" t="s">
        <v>81</v>
      </c>
      <c r="B57" s="17" t="s">
        <v>82</v>
      </c>
      <c r="C57" s="2" t="str">
        <f>IF(C15="","",IF(C15&gt;=167,"Y","N"))</f>
        <v>N</v>
      </c>
      <c r="D57" s="2" t="str">
        <f t="shared" ref="D57:H57" si="3">IF(D15="","",IF(D15&gt;=167,"Y","N"))</f>
        <v>N</v>
      </c>
      <c r="E57" s="2" t="str">
        <f t="shared" si="3"/>
        <v>N</v>
      </c>
      <c r="F57" s="2" t="str">
        <f t="shared" si="3"/>
        <v>N</v>
      </c>
      <c r="G57" s="2" t="str">
        <f t="shared" si="3"/>
        <v>N</v>
      </c>
      <c r="H57" s="2" t="str">
        <f t="shared" si="3"/>
        <v>Y</v>
      </c>
      <c r="I57" s="12">
        <f t="shared" si="2"/>
        <v>5</v>
      </c>
    </row>
    <row r="58" spans="1:9" s="4" customFormat="1" x14ac:dyDescent="0.2">
      <c r="A58" s="26" t="s">
        <v>83</v>
      </c>
      <c r="B58" s="17" t="s">
        <v>82</v>
      </c>
      <c r="C58" s="17" t="str">
        <f>IF(C56="","",IF(OR(C17="N",C18="N",C19="N",C20="N",C21="N",C22="N",C23="N",C24="N",C25="N",C26="N",C27="N",C28="N",C29="N",C30="N",C31="N",C32="N",C33="N",C34="N",C35="N",C36="N",C37="N",C38="N",C39="N",C40="N",C41="N",C42="N",C43="N",C44="N",C45="N",,C46="N",C47="N",C48="N",C49="N",C50="N",C51="N",C52="N",C53="N",C54="N",C55="N",C56="N",C57="N",),"N","Y"))</f>
        <v>N</v>
      </c>
      <c r="D58" s="17" t="str">
        <f t="shared" ref="D58:H58" si="4">IF(D56="","",IF(OR(D17="N",D18="N",D19="N",D20="N",D21="N",D22="N",D23="N",D24="N",D25="N",D26="N",D27="N",D28="N",D29="N",D30="N",D31="N",D32="N",D33="N",D34="N",D35="N",D36="N",D37="N",D38="N",D39="N",D40="N",D41="N",D42="N",D43="N",D44="N",D45="N",,D46="N",D47="N",D48="N",D49="N",D50="N",D51="N",D52="N",D53="N",D54="N",D55="N",D56="N",D57="N",),"N","Y"))</f>
        <v>N</v>
      </c>
      <c r="E58" s="17" t="str">
        <f t="shared" si="4"/>
        <v>N</v>
      </c>
      <c r="F58" s="17" t="str">
        <f t="shared" si="4"/>
        <v>N</v>
      </c>
      <c r="G58" s="17" t="str">
        <f t="shared" si="4"/>
        <v>N</v>
      </c>
      <c r="H58" s="17" t="str">
        <f t="shared" si="4"/>
        <v>Y</v>
      </c>
      <c r="I58" s="12">
        <f t="shared" si="2"/>
        <v>5</v>
      </c>
    </row>
    <row r="59" spans="1:9" ht="18.600000000000001" customHeight="1" x14ac:dyDescent="0.2">
      <c r="A59" s="27" t="s">
        <v>84</v>
      </c>
      <c r="B59" s="19"/>
      <c r="C59" s="28"/>
      <c r="D59" s="28"/>
      <c r="E59" s="28"/>
      <c r="F59" s="28"/>
      <c r="G59" s="28"/>
      <c r="H59" s="28"/>
      <c r="I59" s="28"/>
    </row>
    <row r="60" spans="1:9" s="31" customFormat="1" ht="27" x14ac:dyDescent="0.2">
      <c r="A60" s="29" t="s">
        <v>85</v>
      </c>
      <c r="B60" s="11" t="s">
        <v>86</v>
      </c>
      <c r="C60" s="11" t="str">
        <f>IF(C9="","",IF(SUM(C9+C10)&gt;=54,"Y","N"))</f>
        <v>N</v>
      </c>
      <c r="D60" s="11" t="str">
        <f t="shared" ref="D60:H60" si="5">IF(D9="","",IF(SUM(D9+D10)&gt;=54,"Y","N"))</f>
        <v>N</v>
      </c>
      <c r="E60" s="11" t="str">
        <f t="shared" si="5"/>
        <v>N</v>
      </c>
      <c r="F60" s="11" t="str">
        <f t="shared" si="5"/>
        <v>N</v>
      </c>
      <c r="G60" s="11" t="str">
        <f t="shared" si="5"/>
        <v>N</v>
      </c>
      <c r="H60" s="11" t="str">
        <f t="shared" si="5"/>
        <v>Y</v>
      </c>
      <c r="I60" s="30">
        <f>COUNTIF(C60:H60,"N")</f>
        <v>5</v>
      </c>
    </row>
    <row r="61" spans="1:9" s="31" customFormat="1" ht="27" x14ac:dyDescent="0.2">
      <c r="A61" s="29" t="s">
        <v>87</v>
      </c>
      <c r="B61" s="11" t="s">
        <v>86</v>
      </c>
      <c r="C61" s="11" t="str">
        <f>IF(C14="","",IF(C14&gt;=18,"Y","N"))</f>
        <v>N</v>
      </c>
      <c r="D61" s="11" t="str">
        <f t="shared" ref="D61:H61" si="6">IF(D14="","",IF(D14&gt;=18,"Y","N"))</f>
        <v>N</v>
      </c>
      <c r="E61" s="11" t="str">
        <f t="shared" si="6"/>
        <v>N</v>
      </c>
      <c r="F61" s="11" t="str">
        <f t="shared" si="6"/>
        <v>N</v>
      </c>
      <c r="G61" s="11" t="str">
        <f t="shared" si="6"/>
        <v>N</v>
      </c>
      <c r="H61" s="11" t="str">
        <f t="shared" si="6"/>
        <v>Y</v>
      </c>
      <c r="I61" s="30">
        <f>COUNTIF(C61:H61,"N")</f>
        <v>5</v>
      </c>
    </row>
    <row r="62" spans="1:9" x14ac:dyDescent="0.2">
      <c r="A62" s="25" t="s">
        <v>88</v>
      </c>
      <c r="B62" s="10" t="s">
        <v>18</v>
      </c>
      <c r="C62" s="11" t="s">
        <v>37</v>
      </c>
      <c r="D62" s="11" t="s">
        <v>37</v>
      </c>
      <c r="E62" s="11" t="s">
        <v>37</v>
      </c>
      <c r="F62" s="11" t="s">
        <v>37</v>
      </c>
      <c r="G62" s="11" t="s">
        <v>37</v>
      </c>
      <c r="H62" s="11" t="s">
        <v>37</v>
      </c>
      <c r="I62" s="12">
        <f>COUNTIF(C62:H62,"N")</f>
        <v>0</v>
      </c>
    </row>
    <row r="63" spans="1:9" ht="27" x14ac:dyDescent="0.2">
      <c r="A63" s="25" t="s">
        <v>89</v>
      </c>
      <c r="B63" s="40" t="s">
        <v>70</v>
      </c>
      <c r="C63" s="11" t="s">
        <v>37</v>
      </c>
      <c r="D63" s="11" t="s">
        <v>37</v>
      </c>
      <c r="E63" s="11" t="s">
        <v>51</v>
      </c>
      <c r="F63" s="11" t="s">
        <v>37</v>
      </c>
      <c r="G63" s="11" t="s">
        <v>51</v>
      </c>
      <c r="H63" s="11" t="s">
        <v>37</v>
      </c>
      <c r="I63" s="12">
        <f>COUNTIF(C63:H63,"N")</f>
        <v>2</v>
      </c>
    </row>
    <row r="64" spans="1:9" x14ac:dyDescent="0.2">
      <c r="A64" s="32" t="s">
        <v>90</v>
      </c>
      <c r="B64" s="41"/>
      <c r="C64" s="11" t="s">
        <v>37</v>
      </c>
      <c r="D64" s="11" t="s">
        <v>37</v>
      </c>
      <c r="E64" s="11" t="s">
        <v>37</v>
      </c>
      <c r="F64" s="11" t="s">
        <v>37</v>
      </c>
      <c r="G64" s="11" t="s">
        <v>37</v>
      </c>
      <c r="H64" s="11" t="s">
        <v>37</v>
      </c>
      <c r="I64" s="12">
        <f>COUNTIF(C64:H64,"N")</f>
        <v>0</v>
      </c>
    </row>
    <row r="65" spans="1:9" ht="18.600000000000001" customHeight="1" x14ac:dyDescent="0.2">
      <c r="A65" s="27" t="s">
        <v>91</v>
      </c>
      <c r="B65" s="19"/>
      <c r="C65" s="28"/>
      <c r="D65" s="28"/>
      <c r="E65" s="28"/>
      <c r="F65" s="28"/>
      <c r="G65" s="28"/>
      <c r="H65" s="28"/>
      <c r="I65" s="28"/>
    </row>
    <row r="66" spans="1:9" x14ac:dyDescent="0.2">
      <c r="A66" s="33" t="s">
        <v>92</v>
      </c>
      <c r="B66" s="34" t="s">
        <v>20</v>
      </c>
      <c r="C66" s="11">
        <v>1</v>
      </c>
      <c r="D66" s="11">
        <v>1</v>
      </c>
      <c r="E66" s="11">
        <v>1</v>
      </c>
      <c r="F66" s="11">
        <v>1</v>
      </c>
      <c r="G66" s="11">
        <v>1</v>
      </c>
      <c r="H66" s="11">
        <v>1</v>
      </c>
      <c r="I66" s="12">
        <f>COUNTIF(C66:H66,1)</f>
        <v>6</v>
      </c>
    </row>
    <row r="68" spans="1:9" x14ac:dyDescent="0.2">
      <c r="A68" s="35"/>
      <c r="G68" s="4"/>
      <c r="H68" s="4"/>
    </row>
  </sheetData>
  <mergeCells count="11">
    <mergeCell ref="B20:B30"/>
    <mergeCell ref="B1:B2"/>
    <mergeCell ref="I1:I2"/>
    <mergeCell ref="B5:B8"/>
    <mergeCell ref="A15:B15"/>
    <mergeCell ref="B17:B19"/>
    <mergeCell ref="B31:B47"/>
    <mergeCell ref="B48:B50"/>
    <mergeCell ref="B51:B52"/>
    <mergeCell ref="B54:B55"/>
    <mergeCell ref="B63:B64"/>
  </mergeCells>
  <conditionalFormatting sqref="C17:H58">
    <cfRule type="cellIs" dxfId="4" priority="4" operator="equal">
      <formula>"N"</formula>
    </cfRule>
  </conditionalFormatting>
  <conditionalFormatting sqref="C60:H64">
    <cfRule type="cellIs" dxfId="3" priority="1" operator="equal">
      <formula>"N"</formula>
    </cfRule>
  </conditionalFormatting>
  <conditionalFormatting sqref="C66:H66">
    <cfRule type="cellIs" dxfId="2" priority="2" operator="equal">
      <formula>1</formula>
    </cfRule>
  </conditionalFormatting>
  <conditionalFormatting sqref="I4:I15 I17:I58 I60:I64">
    <cfRule type="cellIs" dxfId="1" priority="5" operator="greaterThan">
      <formula>0</formula>
    </cfRule>
  </conditionalFormatting>
  <conditionalFormatting sqref="I66">
    <cfRule type="cellIs" dxfId="0" priority="3" operator="greaterThan">
      <formula>0</formula>
    </cfRule>
  </conditionalFormatting>
  <printOptions horizontalCentered="1"/>
  <pageMargins left="0.7" right="0.7" top="0.75" bottom="0.75" header="0.3" footer="0.3"/>
  <pageSetup scale="71" orientation="portrait" r:id="rId1"/>
  <headerFooter>
    <oddHeader>&amp;C2025-103 RFA Scoring Sheets</oddHeader>
    <oddFooter>&amp;CPage &amp;P of &amp;N</oddFooter>
  </headerFooter>
  <rowBreaks count="1" manualBreakCount="1">
    <brk id="30"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D7FB8C8EFEAA4890E51E5409BB0EBE" ma:contentTypeVersion="38" ma:contentTypeDescription="Create a new document." ma:contentTypeScope="" ma:versionID="428677194076af3fdf0648290120b117">
  <xsd:schema xmlns:xsd="http://www.w3.org/2001/XMLSchema" xmlns:xs="http://www.w3.org/2001/XMLSchema" xmlns:p="http://schemas.microsoft.com/office/2006/metadata/properties" xmlns:ns1="http://schemas.microsoft.com/sharepoint/v3" xmlns:ns2="31c33541-f0e7-4482-9c8a-fb53b33b075f" xmlns:ns3="ee2a4f69-3a29-4b24-b170-d37fab3647f8" targetNamespace="http://schemas.microsoft.com/office/2006/metadata/properties" ma:root="true" ma:fieldsID="114551f94e579d40ffc552563daeb05c" ns1:_="" ns2:_="" ns3:_="">
    <xsd:import namespace="http://schemas.microsoft.com/sharepoint/v3"/>
    <xsd:import namespace="31c33541-f0e7-4482-9c8a-fb53b33b075f"/>
    <xsd:import namespace="ee2a4f69-3a29-4b24-b170-d37fab3647f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c33541-f0e7-4482-9c8a-fb53b33b07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c035b14-10e1-45a3-86e5-864d942af6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e2a4f69-3a29-4b24-b170-d37fab3647f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6460509-29a3-433c-8ae4-97b4f58da4b5}" ma:internalName="TaxCatchAll" ma:showField="CatchAllData" ma:web="ee2a4f69-3a29-4b24-b170-d37fab3647f8">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e2a4f69-3a29-4b24-b170-d37fab3647f8" xsi:nil="true"/>
    <SharedWithUsers xmlns="ee2a4f69-3a29-4b24-b170-d37fab3647f8">
      <UserInfo>
        <DisplayName/>
        <AccountId xsi:nil="true"/>
        <AccountType/>
      </UserInfo>
    </SharedWithUsers>
    <lcf76f155ced4ddcb4097134ff3c332f xmlns="31c33541-f0e7-4482-9c8a-fb53b33b075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012974-7038-494D-84D4-3EBE06377D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1c33541-f0e7-4482-9c8a-fb53b33b075f"/>
    <ds:schemaRef ds:uri="ee2a4f69-3a29-4b24-b170-d37fab3647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535B0D-6CF4-4143-A084-8AB8537B4913}">
  <ds:schemaRefs>
    <ds:schemaRef ds:uri="http://schemas.microsoft.com/office/2006/metadata/properties"/>
    <ds:schemaRef ds:uri="http://schemas.microsoft.com/office/infopath/2007/PartnerControls"/>
    <ds:schemaRef ds:uri="ee2a4f69-3a29-4b24-b170-d37fab3647f8"/>
    <ds:schemaRef ds:uri="31c33541-f0e7-4482-9c8a-fb53b33b075f"/>
    <ds:schemaRef ds:uri="http://schemas.microsoft.com/sharepoint/v3"/>
  </ds:schemaRefs>
</ds:datastoreItem>
</file>

<file path=customXml/itemProps3.xml><?xml version="1.0" encoding="utf-8"?>
<ds:datastoreItem xmlns:ds="http://schemas.openxmlformats.org/officeDocument/2006/customXml" ds:itemID="{D6444A0D-FD01-43A9-A6E7-9481F95C8C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enter scores</vt:lpstr>
      <vt:lpstr>'enter scores'!Print_Area</vt:lpstr>
      <vt:lpstr>'enter scores'!Print_Titles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DuSold</dc:creator>
  <cp:lastModifiedBy>Jean Salmonsen</cp:lastModifiedBy>
  <cp:lastPrinted>2025-03-17T13:53:49Z</cp:lastPrinted>
  <dcterms:created xsi:type="dcterms:W3CDTF">2025-03-14T19:14:12Z</dcterms:created>
  <dcterms:modified xsi:type="dcterms:W3CDTF">2025-03-17T13:53:54Z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554800</vt:r8>
  </property>
  <property fmtid="{D5CDD505-2E9C-101B-9397-08002B2CF9AE}" pid="3" name="ContentTypeId">
    <vt:lpwstr>0x010100B2D7FB8C8EFEAA4890E51E5409BB0EBE</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