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floridahousing.sharepoint.com/sites/MF/allocations/Jeans SharePoint/all Ranking/2025 Spreadsheets/2025-106 DC-DD/"/>
    </mc:Choice>
  </mc:AlternateContent>
  <xr:revisionPtr revIDLastSave="10" documentId="8_{CD24A1A1-771C-46BB-873E-A355577A2D67}" xr6:coauthVersionLast="47" xr6:coauthVersionMax="47" xr10:uidLastSave="{3BC386FF-11E4-46AB-A70C-EA99BFF3D6F2}"/>
  <bookViews>
    <workbookView xWindow="-120" yWindow="-120" windowWidth="29040" windowHeight="15720" xr2:uid="{1712055B-B2FE-4B66-B6CE-A831BFE878E8}"/>
  </bookViews>
  <sheets>
    <sheet name="enter scores" sheetId="1" r:id="rId1"/>
  </sheets>
  <definedNames>
    <definedName name="_xlnm.Print_Area" localSheetId="0">'enter scores'!$A$1:$F$66</definedName>
    <definedName name="_xlnm.Print_Titles" localSheetId="0">'enter scores'!$A:$A,'enter scores'!$1:$2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 r="G6" i="1"/>
  <c r="G7" i="1"/>
  <c r="G8" i="1"/>
  <c r="G9" i="1"/>
  <c r="G10" i="1"/>
  <c r="G11" i="1"/>
  <c r="G12" i="1"/>
  <c r="G13" i="1"/>
  <c r="G14" i="1"/>
  <c r="C15" i="1"/>
  <c r="D15" i="1"/>
  <c r="D56" i="1" s="1"/>
  <c r="D57" i="1" s="1"/>
  <c r="E15" i="1"/>
  <c r="F15" i="1"/>
  <c r="F56" i="1" s="1"/>
  <c r="F57" i="1" s="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C56" i="1"/>
  <c r="G56" i="1" s="1"/>
  <c r="E56" i="1"/>
  <c r="E57" i="1"/>
  <c r="C59" i="1"/>
  <c r="C61" i="1" s="1"/>
  <c r="G61" i="1" s="1"/>
  <c r="D59" i="1"/>
  <c r="D61" i="1" s="1"/>
  <c r="E59" i="1"/>
  <c r="F59" i="1"/>
  <c r="G59" i="1"/>
  <c r="C60" i="1"/>
  <c r="G60" i="1" s="1"/>
  <c r="D60" i="1"/>
  <c r="E60" i="1"/>
  <c r="F60" i="1"/>
  <c r="E61" i="1"/>
  <c r="F61" i="1"/>
  <c r="G62" i="1"/>
  <c r="G63" i="1"/>
  <c r="G64" i="1"/>
  <c r="G66" i="1"/>
  <c r="C57" i="1" l="1"/>
  <c r="G57" i="1" s="1"/>
</calcChain>
</file>

<file path=xl/sharedStrings.xml><?xml version="1.0" encoding="utf-8"?>
<sst xmlns="http://schemas.openxmlformats.org/spreadsheetml/2006/main" count="273" uniqueCount="92">
  <si>
    <t>DC</t>
  </si>
  <si>
    <t>DD</t>
  </si>
  <si>
    <t>Demographic</t>
  </si>
  <si>
    <t>Richard</t>
  </si>
  <si>
    <t>Application's Priority Level</t>
  </si>
  <si>
    <t>Priority Level</t>
  </si>
  <si>
    <t>Y</t>
  </si>
  <si>
    <t>Florida Job Creation Preference (Item 3, of Exhibit C)</t>
  </si>
  <si>
    <t>N</t>
  </si>
  <si>
    <t>Lisa W</t>
  </si>
  <si>
    <t>10.d. Qualifying Financial Assistance Funding Preference</t>
  </si>
  <si>
    <t>Keidra</t>
  </si>
  <si>
    <t>8.c.(3) Accessibility Preference</t>
  </si>
  <si>
    <t>auto</t>
  </si>
  <si>
    <t>C.2. Operating/Managing Experience Points Preference, all Applications</t>
  </si>
  <si>
    <t>C.2. Operating/Managing Experience Points Preference, if Developmental Disabilities and at least 63 points achieved in C.2.a plus C.2.b.</t>
  </si>
  <si>
    <t>C.2. Operating/Managing Experience Points Preference, if Disabling Conditions and at least 54 points achieved in C.2.a plus C.2.b.</t>
  </si>
  <si>
    <t>Tie-Breakers</t>
  </si>
  <si>
    <t>Yes or No</t>
  </si>
  <si>
    <t>All Eligibility Requirements Met?</t>
  </si>
  <si>
    <t>Minimum Total Score of 162 points is met?</t>
  </si>
  <si>
    <t>Kenny</t>
  </si>
  <si>
    <t>Financial Arrears Met  met (Section Five, A.1.)</t>
  </si>
  <si>
    <t>Verification of no recent de-obligations (Section Five, A.1.)</t>
  </si>
  <si>
    <t>Liz T</t>
  </si>
  <si>
    <t>Verification of no prior acceptance to an invitation to enter credit underwriting for the same Development (Section Five, A.1.)</t>
  </si>
  <si>
    <t>D.  Applicant Certification and Acknowledgement Form provided and meets requirements</t>
  </si>
  <si>
    <t>Elaine</t>
  </si>
  <si>
    <t>C.1.  Demographic Commitment description provided</t>
  </si>
  <si>
    <t>10.c. Development Cost Pro Forma provided reflecting that sources equal or exceed uses</t>
  </si>
  <si>
    <t>10.a. Applicant’s SAIL or Grant Request Amount provided</t>
  </si>
  <si>
    <t>10.a.(1) Applicant’s Housing Credit Request Amount provided</t>
  </si>
  <si>
    <t>9. Housing Stability Services and Access to Community-Based Services Coordination Experience Requirements met</t>
  </si>
  <si>
    <t>8.d. Green Building Certification selected</t>
  </si>
  <si>
    <t>7.a. Evidence of Site Control provided</t>
  </si>
  <si>
    <t>6.e. Number of residential buildings provided</t>
  </si>
  <si>
    <t>6.d. Unit Mix provided and meets requirements</t>
  </si>
  <si>
    <t>6.c.(2) Total Set-Aside Breakdown Chart properly completed</t>
  </si>
  <si>
    <t>6.c.(1) Minimum Set-Aside election provided</t>
  </si>
  <si>
    <t>6.a. Total Number of Units provided and within limits</t>
  </si>
  <si>
    <t>5.d.(2) Latitude and Longitude Coordinates for any Scattered Sites provided, if applicable</t>
  </si>
  <si>
    <t>5.d.(1) Development Location Point provided</t>
  </si>
  <si>
    <t>5.c. Confirmation of no more than three Scattered Sites provided</t>
  </si>
  <si>
    <t>5.c. Question whether a Scattered Sites Development answered</t>
  </si>
  <si>
    <t>5.b. Address of Development Site provided</t>
  </si>
  <si>
    <t>5.a. County identified</t>
  </si>
  <si>
    <t>4.c.(2) Unit Characteristic Chart reflecting the breakdown of number of units associated with each Development Type and ESS/Non-ESS provided</t>
  </si>
  <si>
    <t>4.c.(1) Development Type provided</t>
  </si>
  <si>
    <t>4.a. Name of Proposed Development provided</t>
  </si>
  <si>
    <t>3.f.(1) Authorized Principal Representative provided and meets requirements</t>
  </si>
  <si>
    <t>3.e. Community-Based Board of Directors Requirement met</t>
  </si>
  <si>
    <t>3.d. Name and contact information of Management Company provided</t>
  </si>
  <si>
    <t>3.c.(1) Principals for Applicant and Developer(s) Disclosure Form provided and meets requirements</t>
  </si>
  <si>
    <t>3.b.(3) Developer Experience Requirement met</t>
  </si>
  <si>
    <t>3.b.(2) Evidence that each Developer entity is a legally formed entity qualified to do business in the state of Florida as of the Application Deadline provided</t>
  </si>
  <si>
    <t>3.b.(1) Name of Each Developer provided</t>
  </si>
  <si>
    <t>3.a.(6) Documentation that the Applicant informed the jurisdiction’s Local Continuum of Care lead agency head of its intent to apply for funding to develop housing pursuant to this RFA provided, if applicable</t>
  </si>
  <si>
    <t>3.a. Evidence Applicant qualifies as a Non-Profit Applicant provided</t>
  </si>
  <si>
    <t>3.a.(2) Evidence Applicant is a legally formed entity qualified to do business in the state of Florida as of the Application Deadline provided</t>
  </si>
  <si>
    <t>3.a.(1) Name of Applicant provided</t>
  </si>
  <si>
    <t>2.b. At least one Persons with a Disabling Condition population selected, if applicable</t>
  </si>
  <si>
    <t>2.a.  Demographic Commitment selected</t>
  </si>
  <si>
    <t>Submission Requirements met (section Three, A.)</t>
  </si>
  <si>
    <t>Eligibility Requirements</t>
  </si>
  <si>
    <t>Total Points (maximum of 185 points)</t>
  </si>
  <si>
    <t>Zach</t>
  </si>
  <si>
    <t>C.5. Involvement in the Local Homeless Resources Network - for DC Demographic only (maximum of 15 points)</t>
  </si>
  <si>
    <t>Nicole</t>
  </si>
  <si>
    <t>C.4.b. Assist Intended Residents in Meeting their Self-Sufficiency Needs, Goals and Expectations  (maximum of 20 points)</t>
  </si>
  <si>
    <t>C.4.a. Assist Intended Residents in Meeting their Housing Stability  Needs, Goals and Expectations (maximum of 20 points)</t>
  </si>
  <si>
    <t>Kelisha</t>
  </si>
  <si>
    <t>C.3. Access to Community-Based General Services
maximum of 35 points - for Disabling Conditions Demographic
maximum of 40 points - for Developmental Disabilities Demographic</t>
  </si>
  <si>
    <t>C.2.b. Managing Experience 
maximum of 30 points - for Disabling Conditions Demographic
maximum of 35 points - for Developmental Disabilities Demographic</t>
  </si>
  <si>
    <t>C.2.a. Operating Experience 
maximum of 30 points - for Disabling Conditions Demographic
maximum of 35 points - for Developmental Disabilities Demographic</t>
  </si>
  <si>
    <t>3.c.(2) Submission of Principal Disclosure Form that is stamped “Received” by the Corporation at least 14 Calendar Days prior to the Application Deadline AND stamped “Approved” prior to the Application Deadline (maximum of 5 points)</t>
  </si>
  <si>
    <t>3.b.(3)(b) Developer Experience with Corporation funded Developments (5 points)</t>
  </si>
  <si>
    <t>3.a.(5) Submission of Corporation-approved Pre-Application Meeting form that meets the requirements of the RFA (10 points)</t>
  </si>
  <si>
    <t>3.a.(4) Submission of Executive Director Certification of Non-Profit Entity Qualifications Form (Rev. 10-2021) stamped “Received” by the Corporation at least 14 Calendar Days prior to the Application Deadline AND stamped “Approved” prior to the Application Deadline (10 points)</t>
  </si>
  <si>
    <t>Bookmarking Attachments prior to submission (Section Three, A.2.b.) (5 points)</t>
  </si>
  <si>
    <t>Points Items</t>
  </si>
  <si>
    <t>North Street Village</t>
  </si>
  <si>
    <t>The Residences</t>
  </si>
  <si>
    <t>Legacy Village 2</t>
  </si>
  <si>
    <t>Bramblewood Isle</t>
  </si>
  <si>
    <t>Development Name</t>
  </si>
  <si>
    <t>COUNT</t>
  </si>
  <si>
    <t>2025-366CS</t>
  </si>
  <si>
    <t>2025-365CG</t>
  </si>
  <si>
    <t>2025-364CS</t>
  </si>
  <si>
    <t>2025-363CG</t>
  </si>
  <si>
    <t>Contributor/ Reporter</t>
  </si>
  <si>
    <t>Scoring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</si>
</sst>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sz val="10"/>
      <color theme="1"/>
      <name val="Aptos Narrow"/>
      <family val="2"/>
      <scheme val="minor"/>
    </font>
    <font>
      <b/>
      <sz val="10"/>
      <color theme="1"/>
      <name val="Aptos Narrow"/>
      <family val="2"/>
      <scheme val="minor"/>
    </font>
    <font>
      <sz val="10"/>
      <name val="Aptos Narrow"/>
      <family val="2"/>
      <scheme val="minor"/>
    </font>
    <font>
      <sz val="10"/>
      <color rgb="FF0000FF"/>
      <name val="Aptos Narrow"/>
      <family val="2"/>
      <scheme val="minor"/>
    </font>
    <font>
      <sz val="10"/>
      <name val="Calibri"/>
      <family val="2"/>
    </font>
    <font>
      <sz val="10"/>
      <color theme="1"/>
      <name val="Calibri"/>
      <family val="2"/>
    </font>
    <font>
      <sz val="10"/>
      <color rgb="FF000000"/>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lightUp"/>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1">
    <xf numFmtId="0" fontId="0" fillId="0" borderId="0" xfId="0"/>
    <xf numFmtId="0" fontId="2" fillId="0" borderId="0" xfId="1" applyFont="1" applyAlignment="1">
      <alignment horizontal="center" vertical="center"/>
    </xf>
    <xf numFmtId="0" fontId="2"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2" fillId="2" borderId="2" xfId="1" applyFont="1" applyFill="1" applyBorder="1" applyAlignment="1">
      <alignment vertical="center" wrapText="1"/>
    </xf>
    <xf numFmtId="0" fontId="2"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5"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1" xfId="0" applyFont="1" applyBorder="1" applyAlignment="1">
      <alignment horizontal="left" vertical="center" wrapText="1"/>
    </xf>
    <xf numFmtId="0" fontId="5" fillId="0" borderId="0" xfId="1" applyFont="1" applyAlignment="1">
      <alignment horizontal="center" vertical="center"/>
    </xf>
    <xf numFmtId="0" fontId="2"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0" applyFont="1" applyBorder="1" applyAlignment="1">
      <alignment horizontal="left" vertical="center" wrapText="1"/>
    </xf>
    <xf numFmtId="0" fontId="3" fillId="0" borderId="1" xfId="1" applyFont="1" applyBorder="1" applyAlignment="1">
      <alignment horizontal="center" vertical="center"/>
    </xf>
    <xf numFmtId="0" fontId="3" fillId="0" borderId="1" xfId="0" applyFont="1" applyBorder="1" applyAlignment="1">
      <alignment horizontal="left" vertical="center" wrapText="1"/>
    </xf>
    <xf numFmtId="0" fontId="3" fillId="0" borderId="1" xfId="1" applyFont="1" applyBorder="1" applyAlignment="1">
      <alignment horizontal="center" vertical="center" wrapText="1"/>
    </xf>
    <xf numFmtId="0" fontId="3" fillId="0" borderId="3" xfId="0" applyFont="1" applyBorder="1" applyAlignment="1">
      <alignment vertical="center"/>
    </xf>
    <xf numFmtId="0" fontId="4" fillId="0" borderId="1" xfId="0" applyFont="1" applyBorder="1" applyAlignment="1">
      <alignment vertical="center" wrapText="1"/>
    </xf>
    <xf numFmtId="0" fontId="2" fillId="0" borderId="6" xfId="1" applyFont="1" applyBorder="1" applyAlignment="1">
      <alignment horizontal="center" vertical="center" wrapText="1"/>
    </xf>
    <xf numFmtId="0" fontId="6" fillId="0" borderId="1" xfId="0" applyFont="1" applyBorder="1" applyAlignment="1">
      <alignment vertical="center" wrapText="1"/>
    </xf>
    <xf numFmtId="0" fontId="3" fillId="2" borderId="2" xfId="1" applyFont="1" applyFill="1" applyBorder="1" applyAlignment="1">
      <alignment horizontal="left" vertical="center"/>
    </xf>
    <xf numFmtId="0" fontId="2" fillId="3" borderId="1" xfId="1" applyFont="1" applyFill="1" applyBorder="1" applyAlignment="1">
      <alignment horizontal="center" vertical="center"/>
    </xf>
    <xf numFmtId="0" fontId="7" fillId="0" borderId="3"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5" fillId="0" borderId="4" xfId="1" applyFont="1" applyBorder="1" applyAlignment="1">
      <alignment horizontal="center" vertical="center" wrapText="1"/>
    </xf>
    <xf numFmtId="0" fontId="2" fillId="0" borderId="9" xfId="1" applyFont="1" applyBorder="1" applyAlignment="1">
      <alignment horizontal="center" vertical="center" wrapText="1"/>
    </xf>
    <xf numFmtId="0" fontId="4" fillId="0" borderId="4" xfId="0" applyFont="1" applyBorder="1" applyAlignment="1">
      <alignment vertical="center" wrapText="1"/>
    </xf>
    <xf numFmtId="0" fontId="3" fillId="2" borderId="2" xfId="1" applyFont="1" applyFill="1" applyBorder="1" applyAlignment="1">
      <alignment vertical="center" wrapText="1"/>
    </xf>
    <xf numFmtId="0" fontId="3" fillId="2" borderId="2" xfId="1" applyFont="1" applyFill="1" applyBorder="1" applyAlignment="1">
      <alignment horizontal="center" vertical="center" wrapText="1"/>
    </xf>
    <xf numFmtId="0" fontId="3" fillId="0" borderId="1" xfId="1" applyFont="1" applyBorder="1" applyAlignment="1">
      <alignment horizontal="left" vertical="center" wrapText="1"/>
    </xf>
    <xf numFmtId="0" fontId="3" fillId="0" borderId="5" xfId="1" applyFont="1" applyBorder="1" applyAlignment="1">
      <alignment horizontal="center" vertical="center" wrapText="1"/>
    </xf>
    <xf numFmtId="0" fontId="3"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horizontal="center" vertical="center" wrapText="1"/>
    </xf>
    <xf numFmtId="0" fontId="3" fillId="0" borderId="3" xfId="1" applyFont="1" applyBorder="1" applyAlignment="1">
      <alignment horizontal="left" vertical="center" wrapText="1"/>
    </xf>
    <xf numFmtId="0" fontId="3" fillId="0" borderId="8" xfId="1" applyFont="1" applyBorder="1" applyAlignment="1">
      <alignment horizontal="left" vertical="center" wrapText="1"/>
    </xf>
    <xf numFmtId="0" fontId="3" fillId="0" borderId="1" xfId="1" applyFont="1" applyBorder="1" applyAlignment="1">
      <alignment horizontal="center" vertical="center" wrapText="1"/>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xf>
  </cellXfs>
  <cellStyles count="2">
    <cellStyle name="Normal" xfId="0" builtinId="0"/>
    <cellStyle name="Normal 3" xfId="1" xr:uid="{F9388CFF-65B8-4599-A6E0-112469730CCB}"/>
  </cellStyles>
  <dxfs count="5">
    <dxf>
      <fill>
        <patternFill>
          <bgColor rgb="FFCCFFFF"/>
        </patternFill>
      </fill>
    </dxf>
    <dxf>
      <fill>
        <patternFill>
          <bgColor rgb="FFFFCCFF"/>
        </patternFill>
      </fill>
    </dxf>
    <dxf>
      <fill>
        <patternFill>
          <bgColor rgb="FFFFCCFF"/>
        </patternFill>
      </fill>
    </dxf>
    <dxf>
      <fill>
        <patternFill>
          <bgColor rgb="FFCCFF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D2EBE-6804-49B9-A9AE-70338DCB8F13}">
  <dimension ref="A1:G69"/>
  <sheetViews>
    <sheetView tabSelected="1" zoomScale="107" zoomScaleNormal="107" zoomScaleSheetLayoutView="100" workbookViewId="0">
      <pane xSplit="2" ySplit="2" topLeftCell="C3" activePane="bottomRight" state="frozen"/>
      <selection pane="topRight" activeCell="D1" sqref="D1"/>
      <selection pane="bottomLeft" activeCell="A3" sqref="A3"/>
      <selection pane="bottomRight" activeCell="D5" sqref="D5"/>
    </sheetView>
  </sheetViews>
  <sheetFormatPr defaultColWidth="8.85546875" defaultRowHeight="13.5" x14ac:dyDescent="0.2"/>
  <cols>
    <col min="1" max="1" width="39" style="2" customWidth="1"/>
    <col min="2" max="2" width="10.28515625" style="1" customWidth="1"/>
    <col min="3" max="6" width="10" style="1" customWidth="1"/>
    <col min="7" max="16384" width="8.85546875" style="1"/>
  </cols>
  <sheetData>
    <row r="1" spans="1:7" ht="27" x14ac:dyDescent="0.2">
      <c r="A1" s="37" t="s">
        <v>91</v>
      </c>
      <c r="B1" s="46" t="s">
        <v>90</v>
      </c>
      <c r="C1" s="22" t="s">
        <v>89</v>
      </c>
      <c r="D1" s="22" t="s">
        <v>88</v>
      </c>
      <c r="E1" s="22" t="s">
        <v>87</v>
      </c>
      <c r="F1" s="22" t="s">
        <v>86</v>
      </c>
      <c r="G1" s="38" t="s">
        <v>85</v>
      </c>
    </row>
    <row r="2" spans="1:7" s="3" customFormat="1" ht="40.5" x14ac:dyDescent="0.2">
      <c r="A2" s="22" t="s">
        <v>84</v>
      </c>
      <c r="B2" s="46"/>
      <c r="C2" s="22" t="s">
        <v>83</v>
      </c>
      <c r="D2" s="22" t="s">
        <v>82</v>
      </c>
      <c r="E2" s="22" t="s">
        <v>81</v>
      </c>
      <c r="F2" s="22" t="s">
        <v>80</v>
      </c>
      <c r="G2" s="39"/>
    </row>
    <row r="3" spans="1:7" s="3" customFormat="1" x14ac:dyDescent="0.2">
      <c r="A3" s="12" t="s">
        <v>79</v>
      </c>
      <c r="B3" s="36"/>
      <c r="C3" s="35"/>
      <c r="D3" s="35"/>
      <c r="E3" s="35"/>
      <c r="F3" s="35"/>
      <c r="G3" s="35"/>
    </row>
    <row r="4" spans="1:7" s="3" customFormat="1" ht="27" x14ac:dyDescent="0.2">
      <c r="A4" s="34" t="s">
        <v>78</v>
      </c>
      <c r="B4" s="33" t="s">
        <v>11</v>
      </c>
      <c r="C4" s="32">
        <v>5</v>
      </c>
      <c r="D4" s="32">
        <v>5</v>
      </c>
      <c r="E4" s="32">
        <v>5</v>
      </c>
      <c r="F4" s="32">
        <v>5</v>
      </c>
      <c r="G4" s="7">
        <f t="shared" ref="G4:G14" si="0">COUNTIF(C4:F4,"=0")</f>
        <v>0</v>
      </c>
    </row>
    <row r="5" spans="1:7" ht="81" x14ac:dyDescent="0.2">
      <c r="A5" s="24" t="s">
        <v>77</v>
      </c>
      <c r="B5" s="41" t="s">
        <v>3</v>
      </c>
      <c r="C5" s="32">
        <v>10</v>
      </c>
      <c r="D5" s="32">
        <v>10</v>
      </c>
      <c r="E5" s="32">
        <v>10</v>
      </c>
      <c r="F5" s="32">
        <v>10</v>
      </c>
      <c r="G5" s="7">
        <f t="shared" si="0"/>
        <v>0</v>
      </c>
    </row>
    <row r="6" spans="1:7" ht="40.5" x14ac:dyDescent="0.2">
      <c r="A6" s="24" t="s">
        <v>76</v>
      </c>
      <c r="B6" s="41"/>
      <c r="C6" s="32">
        <v>10</v>
      </c>
      <c r="D6" s="32">
        <v>0</v>
      </c>
      <c r="E6" s="32">
        <v>10</v>
      </c>
      <c r="F6" s="32">
        <v>10</v>
      </c>
      <c r="G6" s="7">
        <f t="shared" si="0"/>
        <v>1</v>
      </c>
    </row>
    <row r="7" spans="1:7" ht="27" x14ac:dyDescent="0.2">
      <c r="A7" s="24" t="s">
        <v>75</v>
      </c>
      <c r="B7" s="41"/>
      <c r="C7" s="32">
        <v>5</v>
      </c>
      <c r="D7" s="32">
        <v>5</v>
      </c>
      <c r="E7" s="32">
        <v>5</v>
      </c>
      <c r="F7" s="32">
        <v>5</v>
      </c>
      <c r="G7" s="7">
        <f t="shared" si="0"/>
        <v>0</v>
      </c>
    </row>
    <row r="8" spans="1:7" ht="67.5" x14ac:dyDescent="0.2">
      <c r="A8" s="24" t="s">
        <v>74</v>
      </c>
      <c r="B8" s="42"/>
      <c r="C8" s="32">
        <v>5</v>
      </c>
      <c r="D8" s="32">
        <v>5</v>
      </c>
      <c r="E8" s="32">
        <v>5</v>
      </c>
      <c r="F8" s="32">
        <v>5</v>
      </c>
      <c r="G8" s="7">
        <f t="shared" si="0"/>
        <v>0</v>
      </c>
    </row>
    <row r="9" spans="1:7" ht="67.5" x14ac:dyDescent="0.2">
      <c r="A9" s="24" t="s">
        <v>73</v>
      </c>
      <c r="B9" s="17" t="s">
        <v>65</v>
      </c>
      <c r="C9" s="13">
        <v>22</v>
      </c>
      <c r="D9" s="13">
        <v>28</v>
      </c>
      <c r="E9" s="13">
        <v>31</v>
      </c>
      <c r="F9" s="13">
        <v>8</v>
      </c>
      <c r="G9" s="28">
        <f t="shared" si="0"/>
        <v>0</v>
      </c>
    </row>
    <row r="10" spans="1:7" ht="67.5" x14ac:dyDescent="0.2">
      <c r="A10" s="24" t="s">
        <v>72</v>
      </c>
      <c r="B10" s="17" t="s">
        <v>27</v>
      </c>
      <c r="C10" s="13">
        <v>25</v>
      </c>
      <c r="D10" s="13">
        <v>27</v>
      </c>
      <c r="E10" s="13">
        <v>29</v>
      </c>
      <c r="F10" s="13">
        <v>23</v>
      </c>
      <c r="G10" s="28">
        <f t="shared" si="0"/>
        <v>0</v>
      </c>
    </row>
    <row r="11" spans="1:7" ht="67.5" x14ac:dyDescent="0.2">
      <c r="A11" s="31" t="s">
        <v>71</v>
      </c>
      <c r="B11" s="17" t="s">
        <v>70</v>
      </c>
      <c r="C11" s="13">
        <v>32</v>
      </c>
      <c r="D11" s="13">
        <v>31</v>
      </c>
      <c r="E11" s="13">
        <v>35</v>
      </c>
      <c r="F11" s="13">
        <v>27</v>
      </c>
      <c r="G11" s="28">
        <f t="shared" si="0"/>
        <v>0</v>
      </c>
    </row>
    <row r="12" spans="1:7" ht="38.25" x14ac:dyDescent="0.2">
      <c r="A12" s="26" t="s">
        <v>69</v>
      </c>
      <c r="B12" s="17" t="s">
        <v>27</v>
      </c>
      <c r="C12" s="13">
        <v>9</v>
      </c>
      <c r="D12" s="13">
        <v>17</v>
      </c>
      <c r="E12" s="13">
        <v>18</v>
      </c>
      <c r="F12" s="13">
        <v>8</v>
      </c>
      <c r="G12" s="28">
        <f t="shared" si="0"/>
        <v>0</v>
      </c>
    </row>
    <row r="13" spans="1:7" ht="38.25" x14ac:dyDescent="0.2">
      <c r="A13" s="30" t="s">
        <v>68</v>
      </c>
      <c r="B13" s="17" t="s">
        <v>67</v>
      </c>
      <c r="C13" s="13">
        <v>15</v>
      </c>
      <c r="D13" s="13">
        <v>14</v>
      </c>
      <c r="E13" s="13">
        <v>14</v>
      </c>
      <c r="F13" s="13">
        <v>8</v>
      </c>
      <c r="G13" s="28">
        <f t="shared" si="0"/>
        <v>0</v>
      </c>
    </row>
    <row r="14" spans="1:7" ht="38.25" x14ac:dyDescent="0.2">
      <c r="A14" s="29" t="s">
        <v>66</v>
      </c>
      <c r="B14" s="17" t="s">
        <v>65</v>
      </c>
      <c r="C14" s="13">
        <v>0</v>
      </c>
      <c r="D14" s="13">
        <v>12</v>
      </c>
      <c r="E14" s="13">
        <v>0</v>
      </c>
      <c r="F14" s="13">
        <v>9</v>
      </c>
      <c r="G14" s="28">
        <f t="shared" si="0"/>
        <v>2</v>
      </c>
    </row>
    <row r="15" spans="1:7" s="3" customFormat="1" x14ac:dyDescent="0.2">
      <c r="A15" s="44" t="s">
        <v>64</v>
      </c>
      <c r="B15" s="45"/>
      <c r="C15" s="20">
        <f>IF(C13="","",SUM(C4:C14))</f>
        <v>138</v>
      </c>
      <c r="D15" s="20">
        <f>IF(D13="","",SUM(D4:D14))</f>
        <v>154</v>
      </c>
      <c r="E15" s="20">
        <f>IF(E13="","",SUM(E4:E14))</f>
        <v>162</v>
      </c>
      <c r="F15" s="20">
        <f>IF(F13="","",SUM(F4:F14))</f>
        <v>118</v>
      </c>
      <c r="G15" s="28"/>
    </row>
    <row r="16" spans="1:7" x14ac:dyDescent="0.2">
      <c r="A16" s="27" t="s">
        <v>63</v>
      </c>
      <c r="B16" s="11"/>
      <c r="C16" s="11"/>
      <c r="D16" s="11"/>
      <c r="E16" s="11"/>
      <c r="F16" s="11"/>
      <c r="G16" s="11"/>
    </row>
    <row r="17" spans="1:7" x14ac:dyDescent="0.2">
      <c r="A17" s="24" t="s">
        <v>62</v>
      </c>
      <c r="B17" s="40" t="s">
        <v>11</v>
      </c>
      <c r="C17" s="13" t="s">
        <v>6</v>
      </c>
      <c r="D17" s="13" t="s">
        <v>6</v>
      </c>
      <c r="E17" s="13" t="s">
        <v>6</v>
      </c>
      <c r="F17" s="13" t="s">
        <v>6</v>
      </c>
      <c r="G17" s="7">
        <f t="shared" ref="G17:G57" si="1">COUNTIF(C17:F17,"N")</f>
        <v>0</v>
      </c>
    </row>
    <row r="18" spans="1:7" x14ac:dyDescent="0.2">
      <c r="A18" s="24" t="s">
        <v>61</v>
      </c>
      <c r="B18" s="41"/>
      <c r="C18" s="13" t="s">
        <v>6</v>
      </c>
      <c r="D18" s="13" t="s">
        <v>6</v>
      </c>
      <c r="E18" s="13" t="s">
        <v>6</v>
      </c>
      <c r="F18" s="13" t="s">
        <v>6</v>
      </c>
      <c r="G18" s="7">
        <f t="shared" si="1"/>
        <v>0</v>
      </c>
    </row>
    <row r="19" spans="1:7" ht="25.5" x14ac:dyDescent="0.2">
      <c r="A19" s="26" t="s">
        <v>60</v>
      </c>
      <c r="B19" s="42"/>
      <c r="C19" s="13" t="s">
        <v>6</v>
      </c>
      <c r="D19" s="13" t="s">
        <v>6</v>
      </c>
      <c r="E19" s="13" t="s">
        <v>6</v>
      </c>
      <c r="F19" s="13" t="s">
        <v>6</v>
      </c>
      <c r="G19" s="7">
        <f t="shared" si="1"/>
        <v>0</v>
      </c>
    </row>
    <row r="20" spans="1:7" x14ac:dyDescent="0.2">
      <c r="A20" s="24" t="s">
        <v>59</v>
      </c>
      <c r="B20" s="47" t="s">
        <v>3</v>
      </c>
      <c r="C20" s="13" t="s">
        <v>6</v>
      </c>
      <c r="D20" s="13" t="s">
        <v>6</v>
      </c>
      <c r="E20" s="13" t="s">
        <v>6</v>
      </c>
      <c r="F20" s="13" t="s">
        <v>6</v>
      </c>
      <c r="G20" s="7">
        <f t="shared" si="1"/>
        <v>0</v>
      </c>
    </row>
    <row r="21" spans="1:7" ht="40.5" x14ac:dyDescent="0.2">
      <c r="A21" s="24" t="s">
        <v>58</v>
      </c>
      <c r="B21" s="48"/>
      <c r="C21" s="13" t="s">
        <v>6</v>
      </c>
      <c r="D21" s="13" t="s">
        <v>6</v>
      </c>
      <c r="E21" s="13" t="s">
        <v>6</v>
      </c>
      <c r="F21" s="13" t="s">
        <v>6</v>
      </c>
      <c r="G21" s="7">
        <f t="shared" si="1"/>
        <v>0</v>
      </c>
    </row>
    <row r="22" spans="1:7" ht="27" x14ac:dyDescent="0.2">
      <c r="A22" s="24" t="s">
        <v>57</v>
      </c>
      <c r="B22" s="48"/>
      <c r="C22" s="13" t="s">
        <v>6</v>
      </c>
      <c r="D22" s="13" t="s">
        <v>6</v>
      </c>
      <c r="E22" s="13" t="s">
        <v>6</v>
      </c>
      <c r="F22" s="13" t="s">
        <v>6</v>
      </c>
      <c r="G22" s="7">
        <f t="shared" si="1"/>
        <v>0</v>
      </c>
    </row>
    <row r="23" spans="1:7" ht="67.5" x14ac:dyDescent="0.2">
      <c r="A23" s="24" t="s">
        <v>56</v>
      </c>
      <c r="B23" s="48"/>
      <c r="C23" s="13" t="s">
        <v>6</v>
      </c>
      <c r="D23" s="13" t="s">
        <v>6</v>
      </c>
      <c r="E23" s="13" t="s">
        <v>6</v>
      </c>
      <c r="F23" s="13" t="s">
        <v>6</v>
      </c>
      <c r="G23" s="7">
        <f t="shared" si="1"/>
        <v>0</v>
      </c>
    </row>
    <row r="24" spans="1:7" x14ac:dyDescent="0.2">
      <c r="A24" s="24" t="s">
        <v>55</v>
      </c>
      <c r="B24" s="48"/>
      <c r="C24" s="13" t="s">
        <v>6</v>
      </c>
      <c r="D24" s="13" t="s">
        <v>6</v>
      </c>
      <c r="E24" s="13" t="s">
        <v>6</v>
      </c>
      <c r="F24" s="13" t="s">
        <v>6</v>
      </c>
      <c r="G24" s="7">
        <f t="shared" si="1"/>
        <v>0</v>
      </c>
    </row>
    <row r="25" spans="1:7" ht="54" x14ac:dyDescent="0.2">
      <c r="A25" s="24" t="s">
        <v>54</v>
      </c>
      <c r="B25" s="48"/>
      <c r="C25" s="13" t="s">
        <v>6</v>
      </c>
      <c r="D25" s="13" t="s">
        <v>6</v>
      </c>
      <c r="E25" s="13" t="s">
        <v>6</v>
      </c>
      <c r="F25" s="13" t="s">
        <v>6</v>
      </c>
      <c r="G25" s="7">
        <f t="shared" si="1"/>
        <v>0</v>
      </c>
    </row>
    <row r="26" spans="1:7" x14ac:dyDescent="0.2">
      <c r="A26" s="24" t="s">
        <v>53</v>
      </c>
      <c r="B26" s="48"/>
      <c r="C26" s="13" t="s">
        <v>6</v>
      </c>
      <c r="D26" s="13" t="s">
        <v>6</v>
      </c>
      <c r="E26" s="13" t="s">
        <v>6</v>
      </c>
      <c r="F26" s="13" t="s">
        <v>6</v>
      </c>
      <c r="G26" s="7">
        <f t="shared" si="1"/>
        <v>0</v>
      </c>
    </row>
    <row r="27" spans="1:7" ht="40.5" x14ac:dyDescent="0.2">
      <c r="A27" s="24" t="s">
        <v>52</v>
      </c>
      <c r="B27" s="48"/>
      <c r="C27" s="13" t="s">
        <v>6</v>
      </c>
      <c r="D27" s="13" t="s">
        <v>6</v>
      </c>
      <c r="E27" s="13" t="s">
        <v>6</v>
      </c>
      <c r="F27" s="13" t="s">
        <v>6</v>
      </c>
      <c r="G27" s="7">
        <f t="shared" si="1"/>
        <v>0</v>
      </c>
    </row>
    <row r="28" spans="1:7" ht="27" x14ac:dyDescent="0.2">
      <c r="A28" s="24" t="s">
        <v>51</v>
      </c>
      <c r="B28" s="48"/>
      <c r="C28" s="13" t="s">
        <v>6</v>
      </c>
      <c r="D28" s="13" t="s">
        <v>6</v>
      </c>
      <c r="E28" s="13" t="s">
        <v>6</v>
      </c>
      <c r="F28" s="13" t="s">
        <v>6</v>
      </c>
      <c r="G28" s="7">
        <f t="shared" si="1"/>
        <v>0</v>
      </c>
    </row>
    <row r="29" spans="1:7" ht="27" x14ac:dyDescent="0.2">
      <c r="A29" s="24" t="s">
        <v>50</v>
      </c>
      <c r="B29" s="48"/>
      <c r="C29" s="13" t="s">
        <v>6</v>
      </c>
      <c r="D29" s="13" t="s">
        <v>6</v>
      </c>
      <c r="E29" s="13" t="s">
        <v>6</v>
      </c>
      <c r="F29" s="13" t="s">
        <v>6</v>
      </c>
      <c r="G29" s="7">
        <f t="shared" si="1"/>
        <v>0</v>
      </c>
    </row>
    <row r="30" spans="1:7" ht="27" x14ac:dyDescent="0.2">
      <c r="A30" s="24" t="s">
        <v>49</v>
      </c>
      <c r="B30" s="49"/>
      <c r="C30" s="13" t="s">
        <v>6</v>
      </c>
      <c r="D30" s="13" t="s">
        <v>6</v>
      </c>
      <c r="E30" s="13" t="s">
        <v>6</v>
      </c>
      <c r="F30" s="13" t="s">
        <v>6</v>
      </c>
      <c r="G30" s="7">
        <f t="shared" si="1"/>
        <v>0</v>
      </c>
    </row>
    <row r="31" spans="1:7" x14ac:dyDescent="0.2">
      <c r="A31" s="24" t="s">
        <v>48</v>
      </c>
      <c r="B31" s="47" t="s">
        <v>11</v>
      </c>
      <c r="C31" s="13" t="s">
        <v>6</v>
      </c>
      <c r="D31" s="13" t="s">
        <v>6</v>
      </c>
      <c r="E31" s="13" t="s">
        <v>6</v>
      </c>
      <c r="F31" s="13" t="s">
        <v>6</v>
      </c>
      <c r="G31" s="7">
        <f t="shared" si="1"/>
        <v>0</v>
      </c>
    </row>
    <row r="32" spans="1:7" x14ac:dyDescent="0.2">
      <c r="A32" s="24" t="s">
        <v>47</v>
      </c>
      <c r="B32" s="48"/>
      <c r="C32" s="13" t="s">
        <v>6</v>
      </c>
      <c r="D32" s="13" t="s">
        <v>6</v>
      </c>
      <c r="E32" s="13" t="s">
        <v>6</v>
      </c>
      <c r="F32" s="13" t="s">
        <v>6</v>
      </c>
      <c r="G32" s="7">
        <f t="shared" si="1"/>
        <v>0</v>
      </c>
    </row>
    <row r="33" spans="1:7" ht="54" x14ac:dyDescent="0.2">
      <c r="A33" s="24" t="s">
        <v>46</v>
      </c>
      <c r="B33" s="48"/>
      <c r="C33" s="13" t="s">
        <v>6</v>
      </c>
      <c r="D33" s="13" t="s">
        <v>6</v>
      </c>
      <c r="E33" s="13" t="s">
        <v>6</v>
      </c>
      <c r="F33" s="13" t="s">
        <v>6</v>
      </c>
      <c r="G33" s="7">
        <f t="shared" si="1"/>
        <v>0</v>
      </c>
    </row>
    <row r="34" spans="1:7" x14ac:dyDescent="0.2">
      <c r="A34" s="24" t="s">
        <v>45</v>
      </c>
      <c r="B34" s="48"/>
      <c r="C34" s="13" t="s">
        <v>6</v>
      </c>
      <c r="D34" s="13" t="s">
        <v>6</v>
      </c>
      <c r="E34" s="13" t="s">
        <v>6</v>
      </c>
      <c r="F34" s="13" t="s">
        <v>6</v>
      </c>
      <c r="G34" s="7">
        <f t="shared" si="1"/>
        <v>0</v>
      </c>
    </row>
    <row r="35" spans="1:7" x14ac:dyDescent="0.2">
      <c r="A35" s="24" t="s">
        <v>44</v>
      </c>
      <c r="B35" s="48"/>
      <c r="C35" s="13" t="s">
        <v>6</v>
      </c>
      <c r="D35" s="13" t="s">
        <v>6</v>
      </c>
      <c r="E35" s="13" t="s">
        <v>6</v>
      </c>
      <c r="F35" s="13" t="s">
        <v>6</v>
      </c>
      <c r="G35" s="7">
        <f t="shared" si="1"/>
        <v>0</v>
      </c>
    </row>
    <row r="36" spans="1:7" ht="27" x14ac:dyDescent="0.2">
      <c r="A36" s="24" t="s">
        <v>43</v>
      </c>
      <c r="B36" s="48"/>
      <c r="C36" s="13" t="s">
        <v>6</v>
      </c>
      <c r="D36" s="13" t="s">
        <v>6</v>
      </c>
      <c r="E36" s="13" t="s">
        <v>6</v>
      </c>
      <c r="F36" s="13" t="s">
        <v>6</v>
      </c>
      <c r="G36" s="7">
        <f t="shared" si="1"/>
        <v>0</v>
      </c>
    </row>
    <row r="37" spans="1:7" ht="27" x14ac:dyDescent="0.2">
      <c r="A37" s="24" t="s">
        <v>42</v>
      </c>
      <c r="B37" s="48"/>
      <c r="C37" s="13" t="s">
        <v>6</v>
      </c>
      <c r="D37" s="13" t="s">
        <v>6</v>
      </c>
      <c r="E37" s="13" t="s">
        <v>6</v>
      </c>
      <c r="F37" s="13" t="s">
        <v>6</v>
      </c>
      <c r="G37" s="7">
        <f t="shared" si="1"/>
        <v>0</v>
      </c>
    </row>
    <row r="38" spans="1:7" x14ac:dyDescent="0.2">
      <c r="A38" s="24" t="s">
        <v>41</v>
      </c>
      <c r="B38" s="48"/>
      <c r="C38" s="13" t="s">
        <v>6</v>
      </c>
      <c r="D38" s="13" t="s">
        <v>6</v>
      </c>
      <c r="E38" s="13" t="s">
        <v>6</v>
      </c>
      <c r="F38" s="13" t="s">
        <v>6</v>
      </c>
      <c r="G38" s="7">
        <f t="shared" si="1"/>
        <v>0</v>
      </c>
    </row>
    <row r="39" spans="1:7" ht="27" x14ac:dyDescent="0.2">
      <c r="A39" s="24" t="s">
        <v>40</v>
      </c>
      <c r="B39" s="48"/>
      <c r="C39" s="13" t="s">
        <v>6</v>
      </c>
      <c r="D39" s="13" t="s">
        <v>6</v>
      </c>
      <c r="E39" s="13" t="s">
        <v>6</v>
      </c>
      <c r="F39" s="13" t="s">
        <v>6</v>
      </c>
      <c r="G39" s="7">
        <f t="shared" si="1"/>
        <v>0</v>
      </c>
    </row>
    <row r="40" spans="1:7" ht="27" x14ac:dyDescent="0.2">
      <c r="A40" s="24" t="s">
        <v>39</v>
      </c>
      <c r="B40" s="48"/>
      <c r="C40" s="13" t="s">
        <v>6</v>
      </c>
      <c r="D40" s="13" t="s">
        <v>6</v>
      </c>
      <c r="E40" s="13" t="s">
        <v>6</v>
      </c>
      <c r="F40" s="13" t="s">
        <v>6</v>
      </c>
      <c r="G40" s="7">
        <f t="shared" si="1"/>
        <v>0</v>
      </c>
    </row>
    <row r="41" spans="1:7" x14ac:dyDescent="0.2">
      <c r="A41" s="24" t="s">
        <v>38</v>
      </c>
      <c r="B41" s="48"/>
      <c r="C41" s="13" t="s">
        <v>6</v>
      </c>
      <c r="D41" s="13" t="s">
        <v>6</v>
      </c>
      <c r="E41" s="13" t="s">
        <v>6</v>
      </c>
      <c r="F41" s="13" t="s">
        <v>6</v>
      </c>
      <c r="G41" s="7">
        <f t="shared" si="1"/>
        <v>0</v>
      </c>
    </row>
    <row r="42" spans="1:7" ht="27" x14ac:dyDescent="0.2">
      <c r="A42" s="24" t="s">
        <v>37</v>
      </c>
      <c r="B42" s="48"/>
      <c r="C42" s="13" t="s">
        <v>6</v>
      </c>
      <c r="D42" s="13" t="s">
        <v>6</v>
      </c>
      <c r="E42" s="13" t="s">
        <v>6</v>
      </c>
      <c r="F42" s="13" t="s">
        <v>6</v>
      </c>
      <c r="G42" s="7">
        <f t="shared" si="1"/>
        <v>0</v>
      </c>
    </row>
    <row r="43" spans="1:7" x14ac:dyDescent="0.2">
      <c r="A43" s="24" t="s">
        <v>36</v>
      </c>
      <c r="B43" s="48"/>
      <c r="C43" s="13" t="s">
        <v>6</v>
      </c>
      <c r="D43" s="13" t="s">
        <v>6</v>
      </c>
      <c r="E43" s="13" t="s">
        <v>6</v>
      </c>
      <c r="F43" s="13" t="s">
        <v>6</v>
      </c>
      <c r="G43" s="7">
        <f t="shared" si="1"/>
        <v>0</v>
      </c>
    </row>
    <row r="44" spans="1:7" x14ac:dyDescent="0.2">
      <c r="A44" s="24" t="s">
        <v>35</v>
      </c>
      <c r="B44" s="48"/>
      <c r="C44" s="13" t="s">
        <v>6</v>
      </c>
      <c r="D44" s="13" t="s">
        <v>6</v>
      </c>
      <c r="E44" s="13" t="s">
        <v>6</v>
      </c>
      <c r="F44" s="13" t="s">
        <v>6</v>
      </c>
      <c r="G44" s="7">
        <f t="shared" si="1"/>
        <v>0</v>
      </c>
    </row>
    <row r="45" spans="1:7" x14ac:dyDescent="0.2">
      <c r="A45" s="24" t="s">
        <v>34</v>
      </c>
      <c r="B45" s="48"/>
      <c r="C45" s="13" t="s">
        <v>6</v>
      </c>
      <c r="D45" s="13" t="s">
        <v>6</v>
      </c>
      <c r="E45" s="13" t="s">
        <v>6</v>
      </c>
      <c r="F45" s="13" t="s">
        <v>6</v>
      </c>
      <c r="G45" s="7">
        <f t="shared" si="1"/>
        <v>0</v>
      </c>
    </row>
    <row r="46" spans="1:7" x14ac:dyDescent="0.2">
      <c r="A46" s="24" t="s">
        <v>33</v>
      </c>
      <c r="B46" s="48"/>
      <c r="C46" s="13" t="s">
        <v>6</v>
      </c>
      <c r="D46" s="13" t="s">
        <v>6</v>
      </c>
      <c r="E46" s="13" t="s">
        <v>6</v>
      </c>
      <c r="F46" s="13" t="s">
        <v>6</v>
      </c>
      <c r="G46" s="7">
        <f t="shared" si="1"/>
        <v>0</v>
      </c>
    </row>
    <row r="47" spans="1:7" ht="40.5" x14ac:dyDescent="0.2">
      <c r="A47" s="24" t="s">
        <v>32</v>
      </c>
      <c r="B47" s="49"/>
      <c r="C47" s="13" t="s">
        <v>6</v>
      </c>
      <c r="D47" s="13" t="s">
        <v>6</v>
      </c>
      <c r="E47" s="13" t="s">
        <v>6</v>
      </c>
      <c r="F47" s="13" t="s">
        <v>6</v>
      </c>
      <c r="G47" s="7">
        <f t="shared" si="1"/>
        <v>0</v>
      </c>
    </row>
    <row r="48" spans="1:7" ht="27" x14ac:dyDescent="0.2">
      <c r="A48" s="24" t="s">
        <v>31</v>
      </c>
      <c r="B48" s="50" t="s">
        <v>9</v>
      </c>
      <c r="C48" s="13" t="s">
        <v>6</v>
      </c>
      <c r="D48" s="13" t="s">
        <v>6</v>
      </c>
      <c r="E48" s="13" t="s">
        <v>6</v>
      </c>
      <c r="F48" s="13" t="s">
        <v>6</v>
      </c>
      <c r="G48" s="7">
        <f t="shared" si="1"/>
        <v>0</v>
      </c>
    </row>
    <row r="49" spans="1:7" ht="27" x14ac:dyDescent="0.2">
      <c r="A49" s="24" t="s">
        <v>30</v>
      </c>
      <c r="B49" s="50"/>
      <c r="C49" s="13" t="s">
        <v>6</v>
      </c>
      <c r="D49" s="13" t="s">
        <v>6</v>
      </c>
      <c r="E49" s="13" t="s">
        <v>6</v>
      </c>
      <c r="F49" s="13" t="s">
        <v>6</v>
      </c>
      <c r="G49" s="7">
        <f t="shared" si="1"/>
        <v>0</v>
      </c>
    </row>
    <row r="50" spans="1:7" ht="27" x14ac:dyDescent="0.2">
      <c r="A50" s="24" t="s">
        <v>29</v>
      </c>
      <c r="B50" s="50"/>
      <c r="C50" s="13" t="s">
        <v>6</v>
      </c>
      <c r="D50" s="13" t="s">
        <v>6</v>
      </c>
      <c r="E50" s="13" t="s">
        <v>6</v>
      </c>
      <c r="F50" s="13" t="s">
        <v>6</v>
      </c>
      <c r="G50" s="7">
        <f t="shared" si="1"/>
        <v>0</v>
      </c>
    </row>
    <row r="51" spans="1:7" ht="25.5" x14ac:dyDescent="0.2">
      <c r="A51" s="26" t="s">
        <v>28</v>
      </c>
      <c r="B51" s="17" t="s">
        <v>27</v>
      </c>
      <c r="C51" s="13" t="s">
        <v>6</v>
      </c>
      <c r="D51" s="13" t="s">
        <v>6</v>
      </c>
      <c r="E51" s="13" t="s">
        <v>6</v>
      </c>
      <c r="F51" s="13" t="s">
        <v>6</v>
      </c>
      <c r="G51" s="7">
        <f t="shared" si="1"/>
        <v>0</v>
      </c>
    </row>
    <row r="52" spans="1:7" ht="27" x14ac:dyDescent="0.2">
      <c r="A52" s="24" t="s">
        <v>26</v>
      </c>
      <c r="B52" s="25" t="s">
        <v>11</v>
      </c>
      <c r="C52" s="13" t="s">
        <v>6</v>
      </c>
      <c r="D52" s="13" t="s">
        <v>6</v>
      </c>
      <c r="E52" s="13" t="s">
        <v>6</v>
      </c>
      <c r="F52" s="13" t="s">
        <v>6</v>
      </c>
      <c r="G52" s="7">
        <f t="shared" si="1"/>
        <v>0</v>
      </c>
    </row>
    <row r="53" spans="1:7" ht="40.5" x14ac:dyDescent="0.2">
      <c r="A53" s="24" t="s">
        <v>25</v>
      </c>
      <c r="B53" s="47" t="s">
        <v>24</v>
      </c>
      <c r="C53" s="13" t="s">
        <v>6</v>
      </c>
      <c r="D53" s="13" t="s">
        <v>6</v>
      </c>
      <c r="E53" s="13" t="s">
        <v>6</v>
      </c>
      <c r="F53" s="13" t="s">
        <v>6</v>
      </c>
      <c r="G53" s="7">
        <f t="shared" si="1"/>
        <v>0</v>
      </c>
    </row>
    <row r="54" spans="1:7" ht="27" x14ac:dyDescent="0.2">
      <c r="A54" s="24" t="s">
        <v>23</v>
      </c>
      <c r="B54" s="49"/>
      <c r="C54" s="13" t="s">
        <v>6</v>
      </c>
      <c r="D54" s="13" t="s">
        <v>6</v>
      </c>
      <c r="E54" s="13" t="s">
        <v>6</v>
      </c>
      <c r="F54" s="13" t="s">
        <v>6</v>
      </c>
      <c r="G54" s="7">
        <f t="shared" si="1"/>
        <v>0</v>
      </c>
    </row>
    <row r="55" spans="1:7" s="3" customFormat="1" x14ac:dyDescent="0.2">
      <c r="A55" s="15" t="s">
        <v>22</v>
      </c>
      <c r="B55" s="7" t="s">
        <v>21</v>
      </c>
      <c r="C55" s="13" t="s">
        <v>6</v>
      </c>
      <c r="D55" s="13" t="s">
        <v>6</v>
      </c>
      <c r="E55" s="13" t="s">
        <v>6</v>
      </c>
      <c r="F55" s="13" t="s">
        <v>8</v>
      </c>
      <c r="G55" s="7">
        <f t="shared" si="1"/>
        <v>1</v>
      </c>
    </row>
    <row r="56" spans="1:7" s="3" customFormat="1" x14ac:dyDescent="0.2">
      <c r="A56" s="23" t="s">
        <v>20</v>
      </c>
      <c r="B56" s="20" t="s">
        <v>18</v>
      </c>
      <c r="C56" s="22" t="str">
        <f>IF(C15="","",IF(C15&gt;=162,"Y","N"))</f>
        <v>N</v>
      </c>
      <c r="D56" s="22" t="str">
        <f>IF(D15="","",IF(D15&gt;=162,"Y","N"))</f>
        <v>N</v>
      </c>
      <c r="E56" s="22" t="str">
        <f>IF(E15="","",IF(E15&gt;=162,"Y","N"))</f>
        <v>Y</v>
      </c>
      <c r="F56" s="22" t="str">
        <f>IF(F15="","",IF(F15&gt;=162,"Y","N"))</f>
        <v>N</v>
      </c>
      <c r="G56" s="7">
        <f t="shared" si="1"/>
        <v>3</v>
      </c>
    </row>
    <row r="57" spans="1:7" s="3" customFormat="1" x14ac:dyDescent="0.2">
      <c r="A57" s="21" t="s">
        <v>19</v>
      </c>
      <c r="B57" s="20" t="s">
        <v>18</v>
      </c>
      <c r="C57" s="20" t="str">
        <f>IF(C56="","",IF(OR(C17="N",C52="N",C18="N",C19="N",C51="N",C20="N",C21="N",C22="N",C23="N",C24="N",C25="N",C26="N",C27="N",C28="N",C29="N",C30="N",C31="N",C32="N",C33="N",C34="N",C35="N",C36="N",C37="N",C38="N",C39="N",C40="N",C41="N",C42="N",C43="N",C44="N",C45="N",C46="N",C47="N",C48="N",C49="N",C50="N",C51="N",C52="N",C53="N",C54="N",C55="N",C56="N"),"N","Y"))</f>
        <v>N</v>
      </c>
      <c r="D57" s="20" t="str">
        <f>IF(D56="","",IF(OR(D17="N",D52="N",D18="N",D19="N",D51="N",D20="N",D21="N",D22="N",D23="N",D24="N",D25="N",D26="N",D27="N",D28="N",D29="N",D30="N",D31="N",D32="N",D33="N",D34="N",D35="N",D36="N",D37="N",D38="N",D39="N",D40="N",D41="N",D42="N",D43="N",D44="N",D45="N",D46="N",D47="N",D48="N",D49="N",D50="N",D51="N",D52="N",D53="N",D54="N",D55="N",D56="N"),"N","Y"))</f>
        <v>N</v>
      </c>
      <c r="E57" s="20" t="str">
        <f>IF(E56="","",IF(OR(E17="N",E52="N",E18="N",E19="N",E51="N",E20="N",E21="N",E22="N",E23="N",E24="N",E25="N",E26="N",E27="N",E28="N",E29="N",E30="N",E31="N",E32="N",E33="N",E34="N",E35="N",E36="N",E37="N",E38="N",E39="N",E40="N",E41="N",E42="N",E43="N",E44="N",E45="N",E46="N",E47="N",E48="N",E49="N",E50="N",E51="N",E52="N",E53="N",E54="N",E55="N",E56="N"),"N","Y"))</f>
        <v>Y</v>
      </c>
      <c r="F57" s="20" t="str">
        <f>IF(F56="","",IF(OR(F17="N",F52="N",F18="N",F19="N",F51="N",F20="N",F21="N",F22="N",F23="N",F24="N",F25="N",F26="N",F27="N",F28="N",F29="N",F30="N",F31="N",F32="N",F33="N",F34="N",F35="N",F36="N",F37="N",F38="N",F39="N",F40="N",F41="N",F42="N",F43="N",F44="N",F45="N",F46="N",F47="N",F48="N",F49="N",F50="N",F51="N",F52="N",F53="N",F54="N",F55="N",F56="N"),"N","Y"))</f>
        <v>N</v>
      </c>
      <c r="G57" s="7">
        <f t="shared" si="1"/>
        <v>3</v>
      </c>
    </row>
    <row r="58" spans="1:7" x14ac:dyDescent="0.2">
      <c r="A58" s="12" t="s">
        <v>17</v>
      </c>
      <c r="B58" s="11"/>
      <c r="C58" s="10"/>
      <c r="D58" s="10"/>
      <c r="E58" s="10"/>
      <c r="F58" s="10"/>
      <c r="G58" s="10"/>
    </row>
    <row r="59" spans="1:7" s="16" customFormat="1" ht="40.5" x14ac:dyDescent="0.2">
      <c r="A59" s="19" t="s">
        <v>16</v>
      </c>
      <c r="B59" s="13" t="s">
        <v>13</v>
      </c>
      <c r="C59" s="13" t="str">
        <f>IF(C68="DD","N/A",IF(C9="","",IF(SUM(C9+C10)&gt;=54,"Y","N")))</f>
        <v>N/A</v>
      </c>
      <c r="D59" s="13" t="str">
        <f>IF(D68="DD","N/A",IF(D9="","",IF(SUM(D9+D10)&gt;=54,"Y","N")))</f>
        <v>Y</v>
      </c>
      <c r="E59" s="13" t="str">
        <f>IF(E68="DD","N/A",IF(E9="","",IF(SUM(E9+E10)&gt;=54,"Y","N")))</f>
        <v>N/A</v>
      </c>
      <c r="F59" s="13" t="str">
        <f>IF(F68="DD","N/A",IF(F9="","",IF(SUM(F9+F10)&gt;=54,"Y","N")))</f>
        <v>N</v>
      </c>
      <c r="G59" s="18">
        <f t="shared" ref="G59:G64" si="2">COUNTIF(C59:F59,"N")</f>
        <v>1</v>
      </c>
    </row>
    <row r="60" spans="1:7" s="16" customFormat="1" ht="40.5" x14ac:dyDescent="0.2">
      <c r="A60" s="19" t="s">
        <v>15</v>
      </c>
      <c r="B60" s="13" t="s">
        <v>13</v>
      </c>
      <c r="C60" s="13" t="str">
        <f>IF(C68="DC","N/A",IF(C9="","",IF(SUM(C9+C10)&gt;=63,"Y","N")))</f>
        <v>N</v>
      </c>
      <c r="D60" s="13" t="str">
        <f>IF(D68="DC","N/A",IF(D9="","",IF(SUM(D9+D10)&gt;=63,"Y","N")))</f>
        <v>N/A</v>
      </c>
      <c r="E60" s="13" t="str">
        <f>IF(E68="DC","N/A",IF(E9="","",IF(SUM(E9+E10)&gt;=63,"Y","N")))</f>
        <v>N</v>
      </c>
      <c r="F60" s="13" t="str">
        <f>IF(F68="DC","N/A",IF(F9="","",IF(SUM(F9+F10)&gt;=63,"Y","N")))</f>
        <v>N/A</v>
      </c>
      <c r="G60" s="18">
        <f t="shared" si="2"/>
        <v>2</v>
      </c>
    </row>
    <row r="61" spans="1:7" s="16" customFormat="1" ht="27" x14ac:dyDescent="0.2">
      <c r="A61" s="19" t="s">
        <v>14</v>
      </c>
      <c r="B61" s="13" t="s">
        <v>13</v>
      </c>
      <c r="C61" s="13" t="str">
        <f>IF(C10="","",IF(OR(C59="Y",C60="Y"),"Y","N"))</f>
        <v>N</v>
      </c>
      <c r="D61" s="13" t="str">
        <f>IF(D10="","",IF(OR(D59="Y",D60="Y"),"Y","N"))</f>
        <v>Y</v>
      </c>
      <c r="E61" s="13" t="str">
        <f>IF(E10="","",IF(OR(E59="Y",E60="Y"),"Y","N"))</f>
        <v>N</v>
      </c>
      <c r="F61" s="13" t="str">
        <f>IF(F10="","",IF(OR(F59="Y",F60="Y"),"Y","N"))</f>
        <v>N</v>
      </c>
      <c r="G61" s="18">
        <f t="shared" si="2"/>
        <v>3</v>
      </c>
    </row>
    <row r="62" spans="1:7" s="16" customFormat="1" x14ac:dyDescent="0.2">
      <c r="A62" s="15" t="s">
        <v>12</v>
      </c>
      <c r="B62" s="17" t="s">
        <v>11</v>
      </c>
      <c r="C62" s="13" t="s">
        <v>6</v>
      </c>
      <c r="D62" s="13" t="s">
        <v>6</v>
      </c>
      <c r="E62" s="13" t="s">
        <v>6</v>
      </c>
      <c r="F62" s="13" t="s">
        <v>6</v>
      </c>
      <c r="G62" s="7">
        <f t="shared" si="2"/>
        <v>0</v>
      </c>
    </row>
    <row r="63" spans="1:7" ht="27" x14ac:dyDescent="0.2">
      <c r="A63" s="15" t="s">
        <v>10</v>
      </c>
      <c r="B63" s="43" t="s">
        <v>9</v>
      </c>
      <c r="C63" s="13" t="s">
        <v>6</v>
      </c>
      <c r="D63" s="13" t="s">
        <v>6</v>
      </c>
      <c r="E63" s="13" t="s">
        <v>6</v>
      </c>
      <c r="F63" s="13" t="s">
        <v>8</v>
      </c>
      <c r="G63" s="7">
        <f t="shared" si="2"/>
        <v>1</v>
      </c>
    </row>
    <row r="64" spans="1:7" ht="27" x14ac:dyDescent="0.2">
      <c r="A64" s="14" t="s">
        <v>7</v>
      </c>
      <c r="B64" s="43"/>
      <c r="C64" s="13" t="s">
        <v>6</v>
      </c>
      <c r="D64" s="13" t="s">
        <v>6</v>
      </c>
      <c r="E64" s="13" t="s">
        <v>6</v>
      </c>
      <c r="F64" s="13" t="s">
        <v>6</v>
      </c>
      <c r="G64" s="7">
        <f t="shared" si="2"/>
        <v>0</v>
      </c>
    </row>
    <row r="65" spans="1:7" x14ac:dyDescent="0.2">
      <c r="A65" s="12" t="s">
        <v>5</v>
      </c>
      <c r="B65" s="11"/>
      <c r="C65" s="10"/>
      <c r="D65" s="10"/>
      <c r="E65" s="10"/>
      <c r="F65" s="10"/>
      <c r="G65" s="10"/>
    </row>
    <row r="66" spans="1:7" x14ac:dyDescent="0.2">
      <c r="A66" s="9" t="s">
        <v>4</v>
      </c>
      <c r="B66" s="8" t="s">
        <v>3</v>
      </c>
      <c r="C66" s="8">
        <v>1</v>
      </c>
      <c r="D66" s="8">
        <v>1</v>
      </c>
      <c r="E66" s="8">
        <v>1</v>
      </c>
      <c r="F66" s="8">
        <v>1</v>
      </c>
      <c r="G66" s="7">
        <f>COUNTIF(C66:F66,1)</f>
        <v>4</v>
      </c>
    </row>
    <row r="67" spans="1:7" x14ac:dyDescent="0.2">
      <c r="A67" s="5"/>
      <c r="B67" s="6"/>
      <c r="C67" s="5"/>
    </row>
    <row r="68" spans="1:7" hidden="1" x14ac:dyDescent="0.2">
      <c r="A68" s="5" t="s">
        <v>2</v>
      </c>
      <c r="B68" s="6"/>
      <c r="C68" s="5" t="s">
        <v>1</v>
      </c>
      <c r="D68" s="1" t="s">
        <v>0</v>
      </c>
      <c r="E68" s="1" t="s">
        <v>1</v>
      </c>
      <c r="F68" s="1" t="s">
        <v>0</v>
      </c>
    </row>
    <row r="69" spans="1:7" s="3" customFormat="1" x14ac:dyDescent="0.2">
      <c r="A69" s="4"/>
    </row>
  </sheetData>
  <mergeCells count="10">
    <mergeCell ref="G1:G2"/>
    <mergeCell ref="B17:B19"/>
    <mergeCell ref="B63:B64"/>
    <mergeCell ref="A15:B15"/>
    <mergeCell ref="B1:B2"/>
    <mergeCell ref="B20:B30"/>
    <mergeCell ref="B53:B54"/>
    <mergeCell ref="B31:B47"/>
    <mergeCell ref="B5:B8"/>
    <mergeCell ref="B48:B50"/>
  </mergeCells>
  <conditionalFormatting sqref="C17:F57 C61:F64">
    <cfRule type="cellIs" dxfId="4" priority="5" operator="equal">
      <formula>"N"</formula>
    </cfRule>
  </conditionalFormatting>
  <conditionalFormatting sqref="C66:F66">
    <cfRule type="cellIs" dxfId="3" priority="1" operator="equal">
      <formula>1</formula>
    </cfRule>
  </conditionalFormatting>
  <conditionalFormatting sqref="G4:G15 G17:G57">
    <cfRule type="cellIs" dxfId="2" priority="4" operator="greaterThan">
      <formula>0</formula>
    </cfRule>
  </conditionalFormatting>
  <conditionalFormatting sqref="G59:G64">
    <cfRule type="cellIs" dxfId="1" priority="3" operator="greaterThan">
      <formula>0</formula>
    </cfRule>
  </conditionalFormatting>
  <conditionalFormatting sqref="G66">
    <cfRule type="cellIs" dxfId="0" priority="2" operator="greaterThan">
      <formula>0</formula>
    </cfRule>
  </conditionalFormatting>
  <printOptions horizontalCentered="1"/>
  <pageMargins left="0.7" right="0.7" top="0.75" bottom="0.75" header="0.3" footer="0.3"/>
  <pageSetup paperSize="5" orientation="portrait" r:id="rId1"/>
  <headerFooter>
    <oddHeader>&amp;CRFA 2025-106 Scoring Sheets</oddHeader>
    <oddFooter>&amp;CPage &amp;P of &amp;N</oddFooter>
  </headerFooter>
  <rowBreaks count="1" manualBreakCount="1">
    <brk id="19"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31c33541-f0e7-4482-9c8a-fb53b33b075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8" ma:contentTypeDescription="Create a new document." ma:contentTypeScope="" ma:versionID="428677194076af3fdf0648290120b117">
  <xsd:schema xmlns:xsd="http://www.w3.org/2001/XMLSchema" xmlns:xs="http://www.w3.org/2001/XMLSchema" xmlns:p="http://schemas.microsoft.com/office/2006/metadata/properties" xmlns:ns1="http://schemas.microsoft.com/sharepoint/v3" xmlns:ns2="31c33541-f0e7-4482-9c8a-fb53b33b075f" xmlns:ns3="ee2a4f69-3a29-4b24-b170-d37fab3647f8" targetNamespace="http://schemas.microsoft.com/office/2006/metadata/properties" ma:root="true" ma:fieldsID="114551f94e579d40ffc552563daeb05c" ns1:_="" ns2:_="" ns3:_="">
    <xsd:import namespace="http://schemas.microsoft.com/sharepoint/v3"/>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42D3C3-41AE-4F88-8A88-E9C0D9A601C8}">
  <ds:schemaRefs>
    <ds:schemaRef ds:uri="http://schemas.microsoft.com/office/2006/metadata/properties"/>
    <ds:schemaRef ds:uri="http://schemas.microsoft.com/office/infopath/2007/PartnerControls"/>
    <ds:schemaRef ds:uri="ee2a4f69-3a29-4b24-b170-d37fab3647f8"/>
    <ds:schemaRef ds:uri="a84349eb-4374-47bc-83f0-36d288636098"/>
    <ds:schemaRef ds:uri="31c33541-f0e7-4482-9c8a-fb53b33b075f"/>
    <ds:schemaRef ds:uri="http://schemas.microsoft.com/sharepoint/v3"/>
  </ds:schemaRefs>
</ds:datastoreItem>
</file>

<file path=customXml/itemProps2.xml><?xml version="1.0" encoding="utf-8"?>
<ds:datastoreItem xmlns:ds="http://schemas.openxmlformats.org/officeDocument/2006/customXml" ds:itemID="{C57BB005-8B61-4B11-8E2D-96F6291C5D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c33541-f0e7-4482-9c8a-fb53b33b075f"/>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0EB22C-9BCD-47E9-A759-C32A958BB6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enter scores</vt:lpstr>
      <vt:lpstr>'enter scores'!Print_Area</vt:lpstr>
      <vt:lpstr>'enter scores'!Print_Titles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DuSold</dc:creator>
  <cp:lastModifiedBy>Jean Salmonsen</cp:lastModifiedBy>
  <cp:lastPrinted>2025-03-17T20:36:07Z</cp:lastPrinted>
  <dcterms:created xsi:type="dcterms:W3CDTF">2025-03-14T16:07:18Z</dcterms:created>
  <dcterms:modified xsi:type="dcterms:W3CDTF">2025-03-17T20:36:34Z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