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USER\Comsec\Compliance Library\SR1 Financial Reporting\"/>
    </mc:Choice>
  </mc:AlternateContent>
  <bookViews>
    <workbookView xWindow="195" yWindow="90" windowWidth="13245" windowHeight="9585"/>
  </bookViews>
  <sheets>
    <sheet name="Intro" sheetId="7" r:id="rId1"/>
    <sheet name="Parts 1 2 3 4" sheetId="1" r:id="rId2"/>
    <sheet name="Part 5" sheetId="3" r:id="rId3"/>
    <sheet name="Data" sheetId="8" state="hidden" r:id="rId4"/>
  </sheets>
  <definedNames>
    <definedName name="County">'Parts 1 2 3 4'!$D$3</definedName>
    <definedName name="County_List">Data!$A$2:$A$69</definedName>
    <definedName name="Development_Name">'Parts 1 2 3 4'!$B$5</definedName>
    <definedName name="HPP_Key_Number">'Parts 1 2 3 4'!$B$3</definedName>
    <definedName name="_xlnm.Print_Area" localSheetId="0">Intro!$A$1:$L$19</definedName>
    <definedName name="_xlnm.Print_Area" localSheetId="2">'Part 5'!$A$1:$K$434</definedName>
    <definedName name="_xlnm.Print_Area" localSheetId="1">'Parts 1 2 3 4'!$A$1:$D$350</definedName>
    <definedName name="Program_Source">Data!$C$2:$C$11</definedName>
  </definedNames>
  <calcPr calcId="152511"/>
</workbook>
</file>

<file path=xl/calcChain.xml><?xml version="1.0" encoding="utf-8"?>
<calcChain xmlns="http://schemas.openxmlformats.org/spreadsheetml/2006/main">
  <c r="D288" i="1" l="1"/>
  <c r="L243" i="3" l="1"/>
  <c r="C324" i="1" s="1"/>
  <c r="L244" i="3"/>
  <c r="C325" i="1" s="1"/>
  <c r="D331" i="1" l="1"/>
  <c r="B331" i="1"/>
  <c r="C199" i="1"/>
  <c r="H420" i="3" l="1"/>
  <c r="I420" i="3"/>
  <c r="C326" i="1" s="1"/>
  <c r="D290" i="1" l="1"/>
  <c r="A286" i="1" l="1"/>
  <c r="D149" i="1"/>
  <c r="A249" i="3"/>
  <c r="D78" i="1"/>
  <c r="C78" i="1"/>
  <c r="C97" i="1"/>
  <c r="C99" i="1" s="1"/>
  <c r="B138" i="1"/>
  <c r="K384" i="3"/>
  <c r="A384" i="3"/>
  <c r="K305" i="3"/>
  <c r="A305" i="3"/>
  <c r="K259" i="3"/>
  <c r="A259" i="3"/>
  <c r="K225" i="3"/>
  <c r="A225" i="3"/>
  <c r="K176" i="3"/>
  <c r="A176" i="3"/>
  <c r="K118" i="3"/>
  <c r="A118" i="3"/>
  <c r="K60" i="3"/>
  <c r="A60" i="3"/>
  <c r="K3" i="3"/>
  <c r="A3" i="3"/>
  <c r="B61" i="1"/>
  <c r="J324" i="3"/>
  <c r="D54" i="1" s="1"/>
  <c r="I324" i="3"/>
  <c r="C54" i="1"/>
  <c r="H324" i="3"/>
  <c r="D34" i="1" s="1"/>
  <c r="D35" i="1" s="1"/>
  <c r="G324" i="3"/>
  <c r="C34" i="1" s="1"/>
  <c r="C35" i="1" s="1"/>
  <c r="D313" i="3"/>
  <c r="D314" i="3" s="1"/>
  <c r="F433" i="3"/>
  <c r="C182" i="1" s="1"/>
  <c r="D191" i="1" s="1"/>
  <c r="D427" i="3"/>
  <c r="D428" i="3" s="1"/>
  <c r="G420" i="3"/>
  <c r="J402" i="3"/>
  <c r="C270" i="1" s="1"/>
  <c r="I402" i="3"/>
  <c r="C254" i="1" s="1"/>
  <c r="D255" i="1" s="1"/>
  <c r="H402" i="3"/>
  <c r="C247" i="1" s="1"/>
  <c r="D248" i="1" s="1"/>
  <c r="G402" i="3"/>
  <c r="C239" i="1" s="1"/>
  <c r="D240" i="1" s="1"/>
  <c r="J380" i="3"/>
  <c r="C214" i="1" s="1"/>
  <c r="D215" i="1" s="1"/>
  <c r="D289" i="1" s="1"/>
  <c r="I380" i="3"/>
  <c r="D206" i="1"/>
  <c r="H380" i="3"/>
  <c r="C203" i="1" s="1"/>
  <c r="G380" i="3"/>
  <c r="D160" i="1" s="1"/>
  <c r="J362" i="3"/>
  <c r="J343" i="3"/>
  <c r="D80" i="1" s="1"/>
  <c r="I343" i="3"/>
  <c r="C80" i="1"/>
  <c r="H343" i="3"/>
  <c r="D72" i="1" s="1"/>
  <c r="G343" i="3"/>
  <c r="C72" i="1"/>
  <c r="I362" i="3"/>
  <c r="H362" i="3"/>
  <c r="D100" i="1" s="1"/>
  <c r="G362" i="3"/>
  <c r="C100" i="1"/>
  <c r="D409" i="3"/>
  <c r="D410" i="3" s="1"/>
  <c r="D411" i="3" s="1"/>
  <c r="D351" i="3"/>
  <c r="D352" i="3"/>
  <c r="D353" i="3" s="1"/>
  <c r="A23" i="1"/>
  <c r="D332" i="3"/>
  <c r="A132" i="1"/>
  <c r="A133" i="1" s="1"/>
  <c r="A230" i="1"/>
  <c r="A231" i="1" s="1"/>
  <c r="A232" i="1" s="1"/>
  <c r="D280" i="1"/>
  <c r="B280" i="1"/>
  <c r="D138" i="1"/>
  <c r="D139" i="1" s="1"/>
  <c r="D154" i="1"/>
  <c r="D159" i="1"/>
  <c r="D391" i="3"/>
  <c r="D392" i="3" s="1"/>
  <c r="D225" i="1"/>
  <c r="C225" i="1"/>
  <c r="D222" i="1"/>
  <c r="B222" i="1"/>
  <c r="D170" i="1"/>
  <c r="C170" i="1"/>
  <c r="D167" i="1"/>
  <c r="B167" i="1"/>
  <c r="D123" i="1"/>
  <c r="B123" i="1"/>
  <c r="D64" i="1"/>
  <c r="C64" i="1"/>
  <c r="D61" i="1"/>
  <c r="D369" i="3"/>
  <c r="D370" i="3" s="1"/>
  <c r="A9" i="3"/>
  <c r="A10" i="3" s="1"/>
  <c r="A11" i="3" s="1"/>
  <c r="D241" i="3"/>
  <c r="D231" i="3"/>
  <c r="D232" i="3"/>
  <c r="D233" i="3"/>
  <c r="D214" i="3"/>
  <c r="D215" i="3" s="1"/>
  <c r="D183" i="3"/>
  <c r="D184" i="3"/>
  <c r="D185" i="3" s="1"/>
  <c r="D198" i="3"/>
  <c r="D199" i="3" s="1"/>
  <c r="D89" i="1"/>
  <c r="D109" i="1"/>
  <c r="C106" i="1" s="1"/>
  <c r="C109" i="1" s="1"/>
  <c r="D114" i="1"/>
  <c r="C111" i="1" s="1"/>
  <c r="C114" i="1" s="1"/>
  <c r="C89" i="1"/>
  <c r="D232" i="1"/>
  <c r="D312" i="1"/>
  <c r="D341" i="1"/>
  <c r="D53" i="1"/>
  <c r="C53" i="1"/>
  <c r="D39" i="1"/>
  <c r="D45" i="1"/>
  <c r="C39" i="1"/>
  <c r="C45" i="1"/>
  <c r="D97" i="1"/>
  <c r="D99" i="1" s="1"/>
  <c r="C261" i="1"/>
  <c r="D333" i="3"/>
  <c r="D334" i="3" s="1"/>
  <c r="D234" i="3" l="1"/>
  <c r="D235" i="3" s="1"/>
  <c r="D186" i="3"/>
  <c r="D188" i="3" s="1"/>
  <c r="D412" i="3"/>
  <c r="D413" i="3" s="1"/>
  <c r="D216" i="3"/>
  <c r="D429" i="3"/>
  <c r="D430" i="3" s="1"/>
  <c r="D393" i="3"/>
  <c r="D394" i="3" s="1"/>
  <c r="D315" i="3"/>
  <c r="D335" i="3"/>
  <c r="D187" i="3"/>
  <c r="D395" i="3"/>
  <c r="D200" i="3"/>
  <c r="D201" i="3" s="1"/>
  <c r="A12" i="3"/>
  <c r="A13" i="3" s="1"/>
  <c r="D371" i="3"/>
  <c r="D242" i="3"/>
  <c r="D243" i="3" s="1"/>
  <c r="D327" i="1"/>
  <c r="C316" i="1"/>
  <c r="D317" i="1" s="1"/>
  <c r="C305" i="1"/>
  <c r="D306" i="1" s="1"/>
  <c r="A287" i="1"/>
  <c r="A288" i="1" s="1"/>
  <c r="C85" i="1"/>
  <c r="C101" i="1" s="1"/>
  <c r="C55" i="1"/>
  <c r="C57" i="1" s="1"/>
  <c r="C116" i="1"/>
  <c r="C118" i="1" s="1"/>
  <c r="D85" i="1"/>
  <c r="D101" i="1" s="1"/>
  <c r="D103" i="1" s="1"/>
  <c r="D116" i="1"/>
  <c r="D118" i="1" s="1"/>
  <c r="D271" i="1"/>
  <c r="D204" i="1"/>
  <c r="D55" i="1"/>
  <c r="D57" i="1" s="1"/>
  <c r="A134" i="1"/>
  <c r="A24" i="1"/>
  <c r="D155" i="1"/>
  <c r="E433" i="3" s="1"/>
  <c r="A233" i="1"/>
  <c r="D189" i="3" l="1"/>
  <c r="D190" i="3" s="1"/>
  <c r="D208" i="1"/>
  <c r="C119" i="1"/>
  <c r="D204" i="3"/>
  <c r="D244" i="3"/>
  <c r="D396" i="3"/>
  <c r="D337" i="3"/>
  <c r="D431" i="3"/>
  <c r="D316" i="3"/>
  <c r="D217" i="3"/>
  <c r="D218" i="3" s="1"/>
  <c r="D219" i="3" s="1"/>
  <c r="D336" i="3"/>
  <c r="A14" i="3"/>
  <c r="D414" i="3"/>
  <c r="D372" i="3"/>
  <c r="D202" i="3"/>
  <c r="D203" i="3" s="1"/>
  <c r="D342" i="1"/>
  <c r="A289" i="1"/>
  <c r="C103" i="1"/>
  <c r="D119" i="1"/>
  <c r="A25" i="1"/>
  <c r="A26" i="1" s="1"/>
  <c r="D192" i="1"/>
  <c r="D161" i="1"/>
  <c r="A135" i="1"/>
  <c r="A234" i="1"/>
  <c r="D205" i="3" l="1"/>
  <c r="D206" i="3" s="1"/>
  <c r="D191" i="3"/>
  <c r="D220" i="3"/>
  <c r="D373" i="3"/>
  <c r="D374" i="3" s="1"/>
  <c r="D398" i="3"/>
  <c r="D318" i="3"/>
  <c r="D397" i="3"/>
  <c r="D432" i="3"/>
  <c r="D433" i="3" s="1"/>
  <c r="D317" i="3"/>
  <c r="A15" i="3"/>
  <c r="D338" i="3"/>
  <c r="D339" i="3" s="1"/>
  <c r="D415" i="3"/>
  <c r="D416" i="3"/>
  <c r="D417" i="3" s="1"/>
  <c r="D221" i="3"/>
  <c r="D222" i="3" s="1"/>
  <c r="A290" i="1"/>
  <c r="A291" i="1" s="1"/>
  <c r="B292" i="1" s="1"/>
  <c r="D209" i="1"/>
  <c r="D216" i="1" s="1"/>
  <c r="D163" i="1"/>
  <c r="A136" i="1"/>
  <c r="A235" i="1"/>
  <c r="C290" i="1" s="1"/>
  <c r="A27" i="1"/>
  <c r="D375" i="3" l="1"/>
  <c r="D340" i="3"/>
  <c r="D341" i="3" s="1"/>
  <c r="D319" i="3"/>
  <c r="D320" i="3" s="1"/>
  <c r="D321" i="3" s="1"/>
  <c r="A16" i="3"/>
  <c r="A17" i="3" s="1"/>
  <c r="D418" i="3"/>
  <c r="D419" i="3" s="1"/>
  <c r="D399" i="3"/>
  <c r="D400" i="3" s="1"/>
  <c r="D218" i="1"/>
  <c r="D286" i="1"/>
  <c r="D291" i="1" s="1"/>
  <c r="D297" i="1" s="1"/>
  <c r="A292" i="1"/>
  <c r="A293" i="1" s="1"/>
  <c r="A294" i="1" s="1"/>
  <c r="D230" i="1"/>
  <c r="D249" i="1" s="1"/>
  <c r="D272" i="1" s="1"/>
  <c r="D274" i="1" s="1"/>
  <c r="D276" i="1" s="1"/>
  <c r="A28" i="1"/>
  <c r="A236" i="1"/>
  <c r="A137" i="1"/>
  <c r="D401" i="3" l="1"/>
  <c r="D322" i="3"/>
  <c r="D323" i="3" s="1"/>
  <c r="A18" i="3"/>
  <c r="A19" i="3" s="1"/>
  <c r="D342" i="3"/>
  <c r="A295" i="1"/>
  <c r="D300" i="1"/>
  <c r="D343" i="1" s="1"/>
  <c r="D349" i="1" s="1"/>
  <c r="A29" i="1"/>
  <c r="A138" i="1"/>
  <c r="A237" i="1"/>
  <c r="A238" i="1" s="1"/>
  <c r="A20" i="3" l="1"/>
  <c r="A296" i="1"/>
  <c r="A30" i="1"/>
  <c r="A31" i="1" s="1"/>
  <c r="A239" i="1"/>
  <c r="A240" i="1" s="1"/>
  <c r="B139" i="1"/>
  <c r="A139" i="1"/>
  <c r="A21" i="3" l="1"/>
  <c r="A297" i="1"/>
  <c r="A298" i="1" s="1"/>
  <c r="A300" i="1" s="1"/>
  <c r="B285" i="1" s="1"/>
  <c r="A241" i="1"/>
  <c r="A32" i="1"/>
  <c r="A33" i="1" s="1"/>
  <c r="K390" i="3"/>
  <c r="G389" i="3"/>
  <c r="A140" i="1"/>
  <c r="A22" i="3" l="1"/>
  <c r="A23" i="3" s="1"/>
  <c r="A24" i="3" s="1"/>
  <c r="A25" i="3" s="1"/>
  <c r="A26" i="3" s="1"/>
  <c r="A27" i="3" s="1"/>
  <c r="A301" i="1"/>
  <c r="A302" i="1" s="1"/>
  <c r="A303" i="1" s="1"/>
  <c r="A141" i="1"/>
  <c r="A242" i="1"/>
  <c r="A34" i="1"/>
  <c r="A35" i="1" s="1"/>
  <c r="A36" i="1" s="1"/>
  <c r="A37" i="1" s="1"/>
  <c r="A28" i="3" l="1"/>
  <c r="A29" i="3" s="1"/>
  <c r="A30"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65" i="3" s="1"/>
  <c r="A66" i="3" s="1"/>
  <c r="A67" i="3" s="1"/>
  <c r="A68" i="3" s="1"/>
  <c r="A304" i="1"/>
  <c r="A305" i="1" s="1"/>
  <c r="B87" i="1"/>
  <c r="A38" i="1"/>
  <c r="A142" i="1"/>
  <c r="A143" i="1" s="1"/>
  <c r="A144" i="1" s="1"/>
  <c r="A145" i="1" s="1"/>
  <c r="A146" i="1" s="1"/>
  <c r="A147" i="1" s="1"/>
  <c r="A148" i="1" s="1"/>
  <c r="A149" i="1" s="1"/>
  <c r="H311" i="3"/>
  <c r="G311" i="3"/>
  <c r="K312" i="3"/>
  <c r="A243" i="1"/>
  <c r="A244" i="1" s="1"/>
  <c r="A245" i="1" s="1"/>
  <c r="A246" i="1" s="1"/>
  <c r="A247" i="1" s="1"/>
  <c r="A69" i="3" l="1"/>
  <c r="A70" i="3" s="1"/>
  <c r="A71" i="3" s="1"/>
  <c r="A72" i="3" s="1"/>
  <c r="A306" i="1"/>
  <c r="A307" i="1" s="1"/>
  <c r="K408" i="3"/>
  <c r="G407" i="3"/>
  <c r="A150" i="1"/>
  <c r="A151" i="1" s="1"/>
  <c r="A152" i="1" s="1"/>
  <c r="A153" i="1" s="1"/>
  <c r="A154" i="1" s="1"/>
  <c r="A155" i="1" s="1"/>
  <c r="K391" i="3"/>
  <c r="H389" i="3"/>
  <c r="A248" i="1"/>
  <c r="A249" i="1" s="1"/>
  <c r="C149" i="1"/>
  <c r="B88" i="1"/>
  <c r="A39" i="1"/>
  <c r="A73" i="3" l="1"/>
  <c r="A74" i="3" s="1"/>
  <c r="A75" i="3" s="1"/>
  <c r="A308" i="1"/>
  <c r="A309" i="1" s="1"/>
  <c r="A310" i="1" s="1"/>
  <c r="C155" i="1"/>
  <c r="A40" i="1"/>
  <c r="A250" i="1"/>
  <c r="A251" i="1" s="1"/>
  <c r="A252" i="1" s="1"/>
  <c r="A253" i="1" s="1"/>
  <c r="A254" i="1" s="1"/>
  <c r="A156" i="1"/>
  <c r="A157" i="1" s="1"/>
  <c r="A158" i="1" s="1"/>
  <c r="A159" i="1" s="1"/>
  <c r="A160" i="1" s="1"/>
  <c r="A76" i="3" l="1"/>
  <c r="A311" i="1"/>
  <c r="I389" i="3"/>
  <c r="K392" i="3"/>
  <c r="A255" i="1"/>
  <c r="A41" i="1"/>
  <c r="G367" i="3"/>
  <c r="K368" i="3"/>
  <c r="A161" i="1"/>
  <c r="A162" i="1" s="1"/>
  <c r="A163" i="1" s="1"/>
  <c r="C161" i="1"/>
  <c r="A77" i="3" l="1"/>
  <c r="A78" i="3" s="1"/>
  <c r="A79" i="3" s="1"/>
  <c r="A80" i="3" s="1"/>
  <c r="A81" i="3" s="1"/>
  <c r="A82" i="3" s="1"/>
  <c r="A83" i="3" s="1"/>
  <c r="A84" i="3" s="1"/>
  <c r="A85" i="3" s="1"/>
  <c r="A86" i="3" s="1"/>
  <c r="A87" i="3" s="1"/>
  <c r="A88"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312" i="1"/>
  <c r="A256" i="1"/>
  <c r="A257" i="1" s="1"/>
  <c r="A258" i="1" s="1"/>
  <c r="A259" i="1" s="1"/>
  <c r="A260" i="1" s="1"/>
  <c r="A261" i="1" s="1"/>
  <c r="A174" i="1"/>
  <c r="A42" i="1"/>
  <c r="A313" i="1" l="1"/>
  <c r="A314" i="1" s="1"/>
  <c r="A315" i="1" s="1"/>
  <c r="A316" i="1" s="1"/>
  <c r="B285" i="3"/>
  <c r="K285" i="3" s="1"/>
  <c r="B269" i="3"/>
  <c r="K269" i="3" s="1"/>
  <c r="B301" i="3"/>
  <c r="K301" i="3" s="1"/>
  <c r="B277" i="3"/>
  <c r="K277" i="3" s="1"/>
  <c r="B293" i="3"/>
  <c r="K293" i="3" s="1"/>
  <c r="A262" i="1"/>
  <c r="A263" i="1" s="1"/>
  <c r="A264" i="1" s="1"/>
  <c r="A265" i="1" s="1"/>
  <c r="A266" i="1" s="1"/>
  <c r="A267" i="1" s="1"/>
  <c r="A268" i="1" s="1"/>
  <c r="A269" i="1" s="1"/>
  <c r="A270" i="1" s="1"/>
  <c r="A43" i="1"/>
  <c r="A175" i="1"/>
  <c r="A176" i="1" s="1"/>
  <c r="A177" i="1" s="1"/>
  <c r="A178" i="1" s="1"/>
  <c r="A179" i="1" s="1"/>
  <c r="A180" i="1" s="1"/>
  <c r="A181" i="1" s="1"/>
  <c r="A182" i="1" s="1"/>
  <c r="H407" i="3" l="1"/>
  <c r="K409" i="3"/>
  <c r="A317" i="1"/>
  <c r="K426" i="3"/>
  <c r="A183" i="1"/>
  <c r="A184" i="1" s="1"/>
  <c r="A185" i="1" s="1"/>
  <c r="A186" i="1" s="1"/>
  <c r="A187" i="1" s="1"/>
  <c r="A188" i="1" s="1"/>
  <c r="A189" i="1" s="1"/>
  <c r="A190" i="1" s="1"/>
  <c r="A44" i="1"/>
  <c r="K393" i="3"/>
  <c r="J389" i="3"/>
  <c r="A271" i="1"/>
  <c r="D386" i="3"/>
  <c r="A318" i="1" l="1"/>
  <c r="A319" i="1" s="1"/>
  <c r="A191" i="1"/>
  <c r="C191" i="1"/>
  <c r="A272" i="1"/>
  <c r="B272" i="1"/>
  <c r="A45" i="1"/>
  <c r="A320" i="1" l="1"/>
  <c r="A321" i="1" s="1"/>
  <c r="A322" i="1" s="1"/>
  <c r="A323" i="1" s="1"/>
  <c r="A324" i="1" s="1"/>
  <c r="C300" i="1"/>
  <c r="A273" i="1"/>
  <c r="A274" i="1" s="1"/>
  <c r="A275" i="1" s="1"/>
  <c r="A276" i="1" s="1"/>
  <c r="A46" i="1"/>
  <c r="A192" i="1"/>
  <c r="A193" i="1" s="1"/>
  <c r="A194" i="1" s="1"/>
  <c r="C192" i="1"/>
  <c r="E243" i="3" l="1"/>
  <c r="K243" i="3"/>
  <c r="A325" i="1"/>
  <c r="E244" i="3" s="1"/>
  <c r="A195" i="1"/>
  <c r="A196" i="1" s="1"/>
  <c r="A197" i="1" s="1"/>
  <c r="A198" i="1" s="1"/>
  <c r="A199" i="1" s="1"/>
  <c r="A47" i="1"/>
  <c r="A326" i="1" l="1"/>
  <c r="K410" i="3" s="1"/>
  <c r="A48" i="1"/>
  <c r="B284" i="3"/>
  <c r="K284" i="3" s="1"/>
  <c r="B276" i="3"/>
  <c r="K276" i="3" s="1"/>
  <c r="B300" i="3"/>
  <c r="K300" i="3" s="1"/>
  <c r="B268" i="3"/>
  <c r="K268" i="3" s="1"/>
  <c r="B292" i="3"/>
  <c r="K292" i="3" s="1"/>
  <c r="A200" i="1"/>
  <c r="A201" i="1" s="1"/>
  <c r="A202" i="1" s="1"/>
  <c r="A203" i="1" s="1"/>
  <c r="I407" i="3" l="1"/>
  <c r="A327" i="1"/>
  <c r="D404" i="3"/>
  <c r="H367" i="3"/>
  <c r="K369" i="3"/>
  <c r="A204" i="1"/>
  <c r="C204" i="1"/>
  <c r="A49" i="1"/>
  <c r="A50" i="1" s="1"/>
  <c r="A51" i="1" s="1"/>
  <c r="A52" i="1" s="1"/>
  <c r="A53" i="1" s="1"/>
  <c r="A54" i="1" s="1"/>
  <c r="A335" i="1" l="1"/>
  <c r="A336" i="1" s="1"/>
  <c r="A337" i="1" s="1"/>
  <c r="A338" i="1" s="1"/>
  <c r="A339" i="1" s="1"/>
  <c r="A340" i="1" s="1"/>
  <c r="A341" i="1" s="1"/>
  <c r="B342" i="1" s="1"/>
  <c r="A205" i="1"/>
  <c r="A206" i="1" s="1"/>
  <c r="J311" i="3"/>
  <c r="K313" i="3"/>
  <c r="I311" i="3"/>
  <c r="A55" i="1"/>
  <c r="D307" i="3"/>
  <c r="A342" i="1" l="1"/>
  <c r="A56" i="1"/>
  <c r="A57" i="1" s="1"/>
  <c r="I367" i="3"/>
  <c r="K370" i="3"/>
  <c r="A207" i="1"/>
  <c r="A343" i="1" l="1"/>
  <c r="A68" i="1"/>
  <c r="A69" i="1" s="1"/>
  <c r="A70" i="1" s="1"/>
  <c r="A71" i="1" s="1"/>
  <c r="A72" i="1" s="1"/>
  <c r="C232" i="1"/>
  <c r="A208" i="1"/>
  <c r="C288" i="1" s="1"/>
  <c r="C208" i="1"/>
  <c r="K244" i="3" l="1"/>
  <c r="K331" i="3"/>
  <c r="B344" i="1"/>
  <c r="A344" i="1"/>
  <c r="A345" i="1" s="1"/>
  <c r="A346" i="1" s="1"/>
  <c r="A347" i="1" s="1"/>
  <c r="A348" i="1" s="1"/>
  <c r="A349" i="1" s="1"/>
  <c r="H330" i="3"/>
  <c r="G330" i="3"/>
  <c r="A73" i="1"/>
  <c r="A74" i="1" s="1"/>
  <c r="A75" i="1" s="1"/>
  <c r="A76" i="1" s="1"/>
  <c r="A77" i="1" s="1"/>
  <c r="A78" i="1" s="1"/>
  <c r="B296" i="3" s="1"/>
  <c r="K296" i="3" s="1"/>
  <c r="A209" i="1"/>
  <c r="C209" i="1"/>
  <c r="B297" i="3" l="1"/>
  <c r="K297" i="3" s="1"/>
  <c r="B273" i="3"/>
  <c r="K273" i="3" s="1"/>
  <c r="A79" i="1"/>
  <c r="A80" i="1" s="1"/>
  <c r="I330" i="3" s="1"/>
  <c r="B265" i="3"/>
  <c r="K265" i="3" s="1"/>
  <c r="B288" i="3"/>
  <c r="K288" i="3" s="1"/>
  <c r="B281" i="3"/>
  <c r="K281" i="3" s="1"/>
  <c r="B272" i="3"/>
  <c r="K272" i="3" s="1"/>
  <c r="B264" i="3"/>
  <c r="K264" i="3" s="1"/>
  <c r="B280" i="3"/>
  <c r="K280" i="3" s="1"/>
  <c r="B289" i="3"/>
  <c r="K289" i="3" s="1"/>
  <c r="A81" i="1"/>
  <c r="A82" i="1" s="1"/>
  <c r="A210" i="1"/>
  <c r="A211" i="1" s="1"/>
  <c r="K332" i="3" l="1"/>
  <c r="D326" i="3"/>
  <c r="J330" i="3"/>
  <c r="A83" i="1"/>
  <c r="A84" i="1" s="1"/>
  <c r="A212" i="1"/>
  <c r="A213" i="1" s="1"/>
  <c r="A214" i="1" s="1"/>
  <c r="C215" i="1" s="1"/>
  <c r="A85" i="1" l="1"/>
  <c r="A86" i="1" s="1"/>
  <c r="A87" i="1" s="1"/>
  <c r="B37" i="1" s="1"/>
  <c r="K371" i="3"/>
  <c r="J367" i="3"/>
  <c r="A215" i="1"/>
  <c r="C289" i="1" s="1"/>
  <c r="D364" i="3"/>
  <c r="A88" i="1" l="1"/>
  <c r="B38" i="1" s="1"/>
  <c r="A216" i="1"/>
  <c r="C286" i="1" s="1"/>
  <c r="C216" i="1"/>
  <c r="A89" i="1" l="1"/>
  <c r="A90" i="1" s="1"/>
  <c r="A91" i="1" s="1"/>
  <c r="A92" i="1" s="1"/>
  <c r="A93" i="1" s="1"/>
  <c r="A94" i="1" s="1"/>
  <c r="A95" i="1" s="1"/>
  <c r="A96" i="1" s="1"/>
  <c r="A97" i="1" s="1"/>
  <c r="B267" i="3" s="1"/>
  <c r="K267" i="3" s="1"/>
  <c r="C230" i="1"/>
  <c r="A217" i="1"/>
  <c r="A218" i="1" s="1"/>
  <c r="B283" i="3" l="1"/>
  <c r="K283" i="3" s="1"/>
  <c r="B298" i="3"/>
  <c r="K298" i="3" s="1"/>
  <c r="B274" i="3"/>
  <c r="K274" i="3" s="1"/>
  <c r="B282" i="3"/>
  <c r="K282" i="3" s="1"/>
  <c r="B275" i="3"/>
  <c r="K275" i="3" s="1"/>
  <c r="B290" i="3"/>
  <c r="K290" i="3" s="1"/>
  <c r="B291" i="3"/>
  <c r="K291" i="3" s="1"/>
  <c r="B299" i="3"/>
  <c r="K299" i="3" s="1"/>
  <c r="A98" i="1"/>
  <c r="A99" i="1" s="1"/>
  <c r="A100" i="1" s="1"/>
  <c r="G349" i="3" s="1"/>
  <c r="C261" i="3"/>
  <c r="B266" i="3"/>
  <c r="K266" i="3" s="1"/>
  <c r="D345" i="3" l="1"/>
  <c r="H349" i="3"/>
  <c r="A101" i="1"/>
  <c r="A102" i="1" s="1"/>
  <c r="A103" i="1" s="1"/>
  <c r="K350" i="3"/>
  <c r="A105" i="1" l="1"/>
  <c r="A106" i="1" s="1"/>
  <c r="A107" i="1" s="1"/>
  <c r="A108" i="1" s="1"/>
  <c r="A109" i="1" s="1"/>
  <c r="A110" i="1" l="1"/>
  <c r="A111" i="1" s="1"/>
  <c r="A112" i="1" s="1"/>
  <c r="A113" i="1" s="1"/>
  <c r="A114" i="1" s="1"/>
  <c r="A116" i="1" s="1"/>
  <c r="A117" i="1" s="1"/>
  <c r="A118" i="1" s="1"/>
  <c r="A119" i="1" s="1"/>
  <c r="B116" i="1" l="1"/>
</calcChain>
</file>

<file path=xl/comments1.xml><?xml version="1.0" encoding="utf-8"?>
<comments xmlns="http://schemas.openxmlformats.org/spreadsheetml/2006/main">
  <authors>
    <author>Kevin L. Tatreau</author>
  </authors>
  <commentList>
    <comment ref="B42" authorId="0" shapeId="0">
      <text>
        <r>
          <rPr>
            <b/>
            <sz val="8"/>
            <color indexed="81"/>
            <rFont val="Tahoma"/>
            <family val="2"/>
          </rPr>
          <t>Please attach/forward your own schedule.  This form does not provide a table to detail the Mortgage escrow deposits.</t>
        </r>
      </text>
    </comment>
    <comment ref="B51" authorId="0" shapeId="0">
      <text>
        <r>
          <rPr>
            <b/>
            <sz val="8"/>
            <color indexed="81"/>
            <rFont val="Tahoma"/>
            <family val="2"/>
          </rPr>
          <t>Please attach/forward your own schedule.  This form does not provide a table to detail the Other Fixed Assets.</t>
        </r>
      </text>
    </comment>
    <comment ref="C55" authorId="0" shapeId="0">
      <text>
        <r>
          <rPr>
            <sz val="8"/>
            <color indexed="81"/>
            <rFont val="Tahoma"/>
            <family val="2"/>
          </rPr>
          <t>If the background color in this cell turns red (with white bold font), then Total Assets does not equal Total Liabilities &amp; Owner Equity for this fiscal year.  Please adjust accordingly until the background color returns to blue (with black font).</t>
        </r>
      </text>
    </comment>
    <comment ref="D55" authorId="0" shapeId="0">
      <text>
        <r>
          <rPr>
            <sz val="8"/>
            <color indexed="81"/>
            <rFont val="Tahoma"/>
            <family val="2"/>
          </rPr>
          <t>If the background color in this cell turns red (with white bold font), then Total Assets does not equal Total Liabilities &amp; Owner Equity for this fiscal year.  Please adjust accordingly until the background color returns to blue (with black font).</t>
        </r>
      </text>
    </comment>
    <comment ref="B74" authorId="0" shapeId="0">
      <text>
        <r>
          <rPr>
            <sz val="10"/>
            <color indexed="81"/>
            <rFont val="Arial"/>
            <family val="2"/>
          </rPr>
          <t>Be sure to complete the information related to this mortgage/note in Part 5.I. Lines 1-23 in the next worksheet tab.</t>
        </r>
      </text>
    </comment>
    <comment ref="B75" authorId="0" shapeId="0">
      <text>
        <r>
          <rPr>
            <sz val="10"/>
            <color indexed="81"/>
            <rFont val="Arial"/>
            <family val="2"/>
          </rPr>
          <t>Be sure to complete the information related to this mortgage/note in Part 5.I. Lines 24-47 in the next worksheet tab.</t>
        </r>
      </text>
    </comment>
    <comment ref="B76" authorId="0" shapeId="0">
      <text>
        <r>
          <rPr>
            <sz val="10"/>
            <color indexed="81"/>
            <rFont val="Arial"/>
            <family val="2"/>
          </rPr>
          <t>Be sure to complete the information related to this mortgage/note in Part 5.I. Lines 48-71 in the next worksheet tab.</t>
        </r>
      </text>
    </comment>
    <comment ref="B77" authorId="0" shapeId="0">
      <text>
        <r>
          <rPr>
            <sz val="10"/>
            <color indexed="81"/>
            <rFont val="Arial"/>
            <family val="2"/>
          </rPr>
          <t>Be sure to complete the information related to this mortgage/note in Part 5.I. Lines 72-95 in the next worksheet tab.</t>
        </r>
      </text>
    </comment>
    <comment ref="B78" authorId="0" shapeId="0">
      <text>
        <r>
          <rPr>
            <sz val="10"/>
            <color indexed="81"/>
            <rFont val="Arial"/>
            <family val="2"/>
          </rPr>
          <t>Be sure to complete the information related to this mortgage/note in Part 5.I. Lines 96-143 in the next worksheet tab.</t>
        </r>
      </text>
    </comment>
    <comment ref="B93" authorId="0" shapeId="0">
      <text>
        <r>
          <rPr>
            <sz val="10"/>
            <color indexed="81"/>
            <rFont val="Arial"/>
            <family val="2"/>
          </rPr>
          <t>Be sure to complete the information related to this mortgage/note in Part 5.I. Lines 1-23 in the next worksheet tab.</t>
        </r>
      </text>
    </comment>
    <comment ref="B94" authorId="0" shapeId="0">
      <text>
        <r>
          <rPr>
            <sz val="10"/>
            <color indexed="81"/>
            <rFont val="Arial"/>
            <family val="2"/>
          </rPr>
          <t>Be sure to complete the information related to this mortgage/note in Part 5.I. Lines 24-47 in the next worksheet tab.</t>
        </r>
      </text>
    </comment>
    <comment ref="B95" authorId="0" shapeId="0">
      <text>
        <r>
          <rPr>
            <sz val="10"/>
            <color indexed="81"/>
            <rFont val="Arial"/>
            <family val="2"/>
          </rPr>
          <t>Be sure to complete the information related to this mortgage/note in Part 5.I. Lines 48-71 in the next worksheet tab.</t>
        </r>
      </text>
    </comment>
    <comment ref="B96" authorId="0" shapeId="0">
      <text>
        <r>
          <rPr>
            <sz val="10"/>
            <color indexed="81"/>
            <rFont val="Arial"/>
            <family val="2"/>
          </rPr>
          <t>Be sure to complete the information related to this mortgage/note in Part 5.I. Lines 72-95 in the next worksheet tab.</t>
        </r>
      </text>
    </comment>
    <comment ref="B97" authorId="0" shapeId="0">
      <text>
        <r>
          <rPr>
            <sz val="10"/>
            <color indexed="81"/>
            <rFont val="Arial"/>
            <family val="2"/>
          </rPr>
          <t>Be sure to complete the information related to this mortgage/note in Part 5.I. Lines 96-143 in the next worksheet tab.</t>
        </r>
      </text>
    </comment>
    <comment ref="C119" authorId="0" shapeId="0">
      <text>
        <r>
          <rPr>
            <sz val="8"/>
            <color indexed="81"/>
            <rFont val="Tahoma"/>
            <family val="2"/>
          </rPr>
          <t>If the background color in this cell turns red (with white bold font), then Total Assets does not equal Total Liabilities &amp; Owner Equity for this fiscal year.  Please adjust accordingly until the background color returns to blue (with black font).</t>
        </r>
      </text>
    </comment>
    <comment ref="D119" authorId="0" shapeId="0">
      <text>
        <r>
          <rPr>
            <sz val="8"/>
            <color indexed="81"/>
            <rFont val="Tahoma"/>
            <family val="2"/>
          </rPr>
          <t>If the background color in this cell turns red (with white bold font), then Total Assets does not equal Total Liabilities &amp; Owner Equity for this fiscal year.  Please adjust accordingly until the background color returns to blue (with black font).</t>
        </r>
      </text>
    </comment>
    <comment ref="B150" authorId="0" shapeId="0">
      <text>
        <r>
          <rPr>
            <b/>
            <sz val="8"/>
            <color indexed="81"/>
            <rFont val="Tahoma"/>
            <family val="2"/>
          </rPr>
          <t xml:space="preserve">Operating Subsidies relate to income provided to the Development to assist with the rental of units to a particular tenant base such as homeless.  These subsidies are typically provided by a government entity and not an entity related to the developer.
</t>
        </r>
        <r>
          <rPr>
            <sz val="8"/>
            <color indexed="81"/>
            <rFont val="Tahoma"/>
            <family val="2"/>
          </rPr>
          <t>Please type over the default wording provided in the cells  below with the actual name of the subsidy.  Please provide a  subsidy name and a subsidy source if possible.</t>
        </r>
      </text>
    </comment>
    <comment ref="B194" authorId="0" shapeId="0">
      <text>
        <r>
          <rPr>
            <sz val="10"/>
            <color indexed="81"/>
            <rFont val="Arial"/>
            <family val="2"/>
          </rPr>
          <t>Be sure to complete the information related to this mortgage/note in Part 5.I. Lines 1-23 in the next worksheet tab.</t>
        </r>
      </text>
    </comment>
    <comment ref="B196" authorId="0" shapeId="0">
      <text>
        <r>
          <rPr>
            <sz val="10"/>
            <color indexed="81"/>
            <rFont val="Arial"/>
            <family val="2"/>
          </rPr>
          <t>Be sure to complete the information related to this mortgage/note in Part 5.I. Lines 24-47 in the next worksheet tab.</t>
        </r>
      </text>
    </comment>
    <comment ref="B197" authorId="0" shapeId="0">
      <text>
        <r>
          <rPr>
            <sz val="10"/>
            <color indexed="81"/>
            <rFont val="Arial"/>
            <family val="2"/>
          </rPr>
          <t>Be sure to complete the information related to this mortgage/note in Part 5.I. Lines 48-71 in the next worksheet tab.</t>
        </r>
      </text>
    </comment>
    <comment ref="B198" authorId="0" shapeId="0">
      <text>
        <r>
          <rPr>
            <sz val="10"/>
            <color indexed="81"/>
            <rFont val="Arial"/>
            <family val="2"/>
          </rPr>
          <t>Be sure to complete the information related to this mortgage/note in Part 5.I. Lines 72-95 in the next worksheet tab.</t>
        </r>
      </text>
    </comment>
    <comment ref="B199" authorId="0" shapeId="0">
      <text>
        <r>
          <rPr>
            <sz val="10"/>
            <color indexed="81"/>
            <rFont val="Arial"/>
            <family val="2"/>
          </rPr>
          <t>Be sure to complete the information related to this mortgage/note in Part 5.I. Lines 96-143 in the next worksheet tab.</t>
        </r>
      </text>
    </comment>
    <comment ref="B257" authorId="0" shapeId="0">
      <text>
        <r>
          <rPr>
            <sz val="10"/>
            <color indexed="81"/>
            <rFont val="Arial"/>
            <family val="2"/>
          </rPr>
          <t>Be sure to complete the information related to this mortgage/note in Part 5.I. Lines 1-23 in the next worksheet tab.</t>
        </r>
      </text>
    </comment>
    <comment ref="B258" authorId="0" shapeId="0">
      <text>
        <r>
          <rPr>
            <sz val="10"/>
            <color indexed="81"/>
            <rFont val="Arial"/>
            <family val="2"/>
          </rPr>
          <t>Be sure to complete the information related to this mortgage/note in Part 5.I. Lines 24-47 in the next worksheet tab.</t>
        </r>
      </text>
    </comment>
    <comment ref="B259" authorId="0" shapeId="0">
      <text>
        <r>
          <rPr>
            <sz val="10"/>
            <color indexed="81"/>
            <rFont val="Arial"/>
            <family val="2"/>
          </rPr>
          <t>Be sure to complete the information related to this mortgage/note in Part 5.I. Lines 48-71 in the next worksheet tab.</t>
        </r>
      </text>
    </comment>
    <comment ref="B260" authorId="0" shapeId="0">
      <text>
        <r>
          <rPr>
            <sz val="10"/>
            <color indexed="81"/>
            <rFont val="Arial"/>
            <family val="2"/>
          </rPr>
          <t>Be sure to complete the information related to this mortgage/note in Part 5.I. Lines 72-95 in the next worksheet tab.</t>
        </r>
      </text>
    </comment>
  </commentList>
</comments>
</file>

<file path=xl/comments2.xml><?xml version="1.0" encoding="utf-8"?>
<comments xmlns="http://schemas.openxmlformats.org/spreadsheetml/2006/main">
  <authors>
    <author>Kevin L. Tatreau</author>
  </authors>
  <commentList>
    <comment ref="C251" authorId="0" shapeId="0">
      <text>
        <r>
          <rPr>
            <b/>
            <sz val="8"/>
            <color indexed="81"/>
            <rFont val="Tahoma"/>
            <family val="2"/>
          </rPr>
          <t>The electronic submission of this report will not have this cell completed; however, the hard-copy version of this report must be fully executed (signed by authorized person) when submitted.  A hard-copy form that is not signed will not be accepted.</t>
        </r>
      </text>
    </comment>
    <comment ref="H251" authorId="0" shapeId="0">
      <text>
        <r>
          <rPr>
            <b/>
            <sz val="8"/>
            <color indexed="81"/>
            <rFont val="Tahoma"/>
            <family val="2"/>
          </rPr>
          <t>Input the date the Certification is being signed.</t>
        </r>
      </text>
    </comment>
    <comment ref="D307" authorId="0" shapeId="0">
      <text>
        <r>
          <rPr>
            <b/>
            <u/>
            <sz val="8"/>
            <color indexed="81"/>
            <rFont val="Tahoma"/>
            <family val="2"/>
          </rPr>
          <t>BALANCE SHEET</t>
        </r>
        <r>
          <rPr>
            <b/>
            <sz val="8"/>
            <color indexed="81"/>
            <rFont val="Tahoma"/>
            <family val="2"/>
          </rPr>
          <t xml:space="preserve">
Line 1-13: Other Current Assets
Line 1-33: Other Assets
</t>
        </r>
        <r>
          <rPr>
            <sz val="8"/>
            <color indexed="81"/>
            <rFont val="Tahoma"/>
            <family val="2"/>
          </rPr>
          <t xml:space="preserve">(Not provided under Current, Deposits Held in Trust, Deposits, or Fixed Assets)
</t>
        </r>
      </text>
    </comment>
    <comment ref="G310" authorId="0" shapeId="0">
      <text>
        <r>
          <rPr>
            <b/>
            <sz val="8"/>
            <color indexed="81"/>
            <rFont val="Tahoma"/>
            <family val="2"/>
          </rPr>
          <t>By placing an "x" mark under any of these columns, the dollar amount entered under the 'Amount' column will be added up and transferred to the appropriate line #.</t>
        </r>
      </text>
    </comment>
    <comment ref="G311" authorId="0" shapeId="0">
      <text>
        <r>
          <rPr>
            <b/>
            <sz val="8"/>
            <color indexed="81"/>
            <rFont val="Tahoma"/>
            <family val="2"/>
          </rPr>
          <t xml:space="preserve">Other Current Assets (Specify)
</t>
        </r>
        <r>
          <rPr>
            <b/>
            <i/>
            <sz val="11"/>
            <color indexed="10"/>
            <rFont val="Tahoma"/>
            <family val="2"/>
          </rPr>
          <t>Current Year</t>
        </r>
      </text>
    </comment>
    <comment ref="H311" authorId="0" shapeId="0">
      <text>
        <r>
          <rPr>
            <b/>
            <sz val="8"/>
            <color indexed="81"/>
            <rFont val="Tahoma"/>
            <family val="2"/>
          </rPr>
          <t xml:space="preserve">Other Current Assets (Specify)
</t>
        </r>
        <r>
          <rPr>
            <b/>
            <i/>
            <sz val="11"/>
            <color indexed="16"/>
            <rFont val="Tahoma"/>
            <family val="2"/>
          </rPr>
          <t>Prior Year</t>
        </r>
      </text>
    </comment>
    <comment ref="I311" authorId="0" shapeId="0">
      <text>
        <r>
          <rPr>
            <b/>
            <sz val="8"/>
            <color indexed="81"/>
            <rFont val="Tahoma"/>
            <family val="2"/>
          </rPr>
          <t xml:space="preserve">Other Assets (Specify)
</t>
        </r>
        <r>
          <rPr>
            <b/>
            <i/>
            <sz val="11"/>
            <color indexed="10"/>
            <rFont val="Tahoma"/>
            <family val="2"/>
          </rPr>
          <t>Current Year</t>
        </r>
      </text>
    </comment>
    <comment ref="J311" authorId="0" shapeId="0">
      <text>
        <r>
          <rPr>
            <b/>
            <sz val="8"/>
            <color indexed="81"/>
            <rFont val="Tahoma"/>
            <family val="2"/>
          </rPr>
          <t xml:space="preserve">Other Assets (Specify)
</t>
        </r>
        <r>
          <rPr>
            <b/>
            <i/>
            <sz val="11"/>
            <color indexed="16"/>
            <rFont val="Tahoma"/>
            <family val="2"/>
          </rPr>
          <t>Prior Year</t>
        </r>
      </text>
    </comment>
    <comment ref="D326" authorId="0" shapeId="0">
      <text>
        <r>
          <rPr>
            <b/>
            <u/>
            <sz val="8"/>
            <color indexed="81"/>
            <rFont val="Tahoma"/>
            <family val="2"/>
          </rPr>
          <t>BALANCE SHEET</t>
        </r>
        <r>
          <rPr>
            <b/>
            <sz val="8"/>
            <color indexed="81"/>
            <rFont val="Tahoma"/>
            <family val="2"/>
          </rPr>
          <t xml:space="preserve">
Line 1-39: Other Accounts Payable - Current Liabilities
Line 1-47: Other Accrued Expenses - Current Liabilities</t>
        </r>
      </text>
    </comment>
    <comment ref="G329" authorId="0" shapeId="0">
      <text>
        <r>
          <rPr>
            <b/>
            <sz val="8"/>
            <color indexed="81"/>
            <rFont val="Tahoma"/>
            <family val="2"/>
          </rPr>
          <t>By placing an "x" mark under any of these columns, the dollar amount entered under the 'Amount' column will be added up and transferred to the appropriate line #.</t>
        </r>
      </text>
    </comment>
    <comment ref="G330" authorId="0" shapeId="0">
      <text>
        <r>
          <rPr>
            <b/>
            <sz val="8"/>
            <color indexed="81"/>
            <rFont val="Tahoma"/>
            <family val="2"/>
          </rPr>
          <t xml:space="preserve">Accounts Payable - Other (Specify)
</t>
        </r>
        <r>
          <rPr>
            <b/>
            <i/>
            <sz val="11"/>
            <color indexed="10"/>
            <rFont val="Tahoma"/>
            <family val="2"/>
          </rPr>
          <t>Current Year</t>
        </r>
      </text>
    </comment>
    <comment ref="H330" authorId="0" shapeId="0">
      <text>
        <r>
          <rPr>
            <b/>
            <sz val="8"/>
            <color indexed="81"/>
            <rFont val="Tahoma"/>
            <family val="2"/>
          </rPr>
          <t xml:space="preserve">Accounts Payable - Other (Specify)
</t>
        </r>
        <r>
          <rPr>
            <b/>
            <i/>
            <sz val="11"/>
            <color indexed="16"/>
            <rFont val="Tahoma"/>
            <family val="2"/>
          </rPr>
          <t>Prior Year</t>
        </r>
      </text>
    </comment>
    <comment ref="I330" authorId="0" shapeId="0">
      <text>
        <r>
          <rPr>
            <b/>
            <sz val="8"/>
            <color indexed="81"/>
            <rFont val="Tahoma"/>
            <family val="2"/>
          </rPr>
          <t xml:space="preserve">Accrued Expenses - Other (Specify)
</t>
        </r>
        <r>
          <rPr>
            <b/>
            <i/>
            <sz val="11"/>
            <color indexed="10"/>
            <rFont val="Tahoma"/>
            <family val="2"/>
          </rPr>
          <t>Current Year</t>
        </r>
      </text>
    </comment>
    <comment ref="J330" authorId="0" shapeId="0">
      <text>
        <r>
          <rPr>
            <b/>
            <sz val="8"/>
            <color indexed="81"/>
            <rFont val="Tahoma"/>
            <family val="2"/>
          </rPr>
          <t xml:space="preserve">Accrued Expenses - Other (Specify)
</t>
        </r>
        <r>
          <rPr>
            <b/>
            <i/>
            <sz val="11"/>
            <color indexed="16"/>
            <rFont val="Tahoma"/>
            <family val="2"/>
          </rPr>
          <t>Prior Year</t>
        </r>
      </text>
    </comment>
    <comment ref="D345" authorId="0" shapeId="0">
      <text>
        <r>
          <rPr>
            <b/>
            <u/>
            <sz val="8"/>
            <color indexed="81"/>
            <rFont val="Tahoma"/>
            <family val="2"/>
          </rPr>
          <t>BALANCE SHEET</t>
        </r>
        <r>
          <rPr>
            <b/>
            <sz val="8"/>
            <color indexed="81"/>
            <rFont val="Tahoma"/>
            <family val="2"/>
          </rPr>
          <t xml:space="preserve">
Line 1-66: Other Liabilities
</t>
        </r>
        <r>
          <rPr>
            <sz val="8"/>
            <color indexed="81"/>
            <rFont val="Tahoma"/>
            <family val="2"/>
          </rPr>
          <t>(Not provided under Current, Deposit &amp; Prepayment, or Long-Term Liabilities)</t>
        </r>
      </text>
    </comment>
    <comment ref="G348" authorId="0" shapeId="0">
      <text>
        <r>
          <rPr>
            <b/>
            <sz val="8"/>
            <color indexed="81"/>
            <rFont val="Tahoma"/>
            <family val="2"/>
          </rPr>
          <t>By placing an "x" mark under any of these columns, the dollar amount entered under the 'Amount' column will be added up and transferred to the appropriate line #.</t>
        </r>
      </text>
    </comment>
    <comment ref="G349" authorId="0" shapeId="0">
      <text>
        <r>
          <rPr>
            <b/>
            <sz val="8"/>
            <color indexed="81"/>
            <rFont val="Tahoma"/>
            <family val="2"/>
          </rPr>
          <t xml:space="preserve">Other Liabilities (Specify)
</t>
        </r>
        <r>
          <rPr>
            <b/>
            <i/>
            <sz val="11"/>
            <color indexed="10"/>
            <rFont val="Tahoma"/>
            <family val="2"/>
          </rPr>
          <t>Current Year</t>
        </r>
      </text>
    </comment>
    <comment ref="H349" authorId="0" shapeId="0">
      <text>
        <r>
          <rPr>
            <b/>
            <sz val="8"/>
            <color indexed="81"/>
            <rFont val="Tahoma"/>
            <family val="2"/>
          </rPr>
          <t xml:space="preserve">Other Liabilities (Specify)
</t>
        </r>
        <r>
          <rPr>
            <b/>
            <i/>
            <sz val="11"/>
            <color indexed="16"/>
            <rFont val="Tahoma"/>
            <family val="2"/>
          </rPr>
          <t>Prior Year</t>
        </r>
      </text>
    </comment>
    <comment ref="D364" authorId="0" shapeId="0">
      <text>
        <r>
          <rPr>
            <b/>
            <u/>
            <sz val="8"/>
            <color indexed="81"/>
            <rFont val="Tahoma"/>
            <family val="2"/>
          </rPr>
          <t>STATEMENT OF PROFIT AND LOSS</t>
        </r>
        <r>
          <rPr>
            <b/>
            <sz val="8"/>
            <color indexed="81"/>
            <rFont val="Tahoma"/>
            <family val="2"/>
          </rPr>
          <t xml:space="preserve">
Line 2-30: Other Non-Operating/Non-Financial Revenue
Line 2-61: Miscellaneous Financial Expenses
Line 2-65: Other Non-Operating/Non-Financial Expenses
Line 2-73: Other Corporate/Partnership Entity Expenses</t>
        </r>
      </text>
    </comment>
    <comment ref="G366" authorId="0" shapeId="0">
      <text>
        <r>
          <rPr>
            <b/>
            <sz val="8"/>
            <color indexed="81"/>
            <rFont val="Tahoma"/>
            <family val="2"/>
          </rPr>
          <t>By placing an "x" mark under any of these columns, the dollar amount entered under the 'Amount' column will be added up and transferred to the appropriate line #.</t>
        </r>
      </text>
    </comment>
    <comment ref="G367" authorId="0" shapeId="0">
      <text>
        <r>
          <rPr>
            <b/>
            <sz val="8"/>
            <color indexed="81"/>
            <rFont val="Tahoma"/>
            <family val="2"/>
          </rPr>
          <t>Line 2-30: Other Non-Operating/Non-Financial Revenue</t>
        </r>
      </text>
    </comment>
    <comment ref="H367" authorId="0" shapeId="0">
      <text>
        <r>
          <rPr>
            <b/>
            <sz val="8"/>
            <color indexed="81"/>
            <rFont val="Tahoma"/>
            <family val="2"/>
          </rPr>
          <t>Line 2-61: Miscellaneous Financial Expenses</t>
        </r>
      </text>
    </comment>
    <comment ref="I367" authorId="0" shapeId="0">
      <text>
        <r>
          <rPr>
            <b/>
            <sz val="8"/>
            <color indexed="81"/>
            <rFont val="Tahoma"/>
            <family val="2"/>
          </rPr>
          <t>Line 2-65: Other Non-Operating/Non-Financial Expenses</t>
        </r>
      </text>
    </comment>
    <comment ref="J367" authorId="0" shapeId="0">
      <text>
        <r>
          <rPr>
            <b/>
            <sz val="8"/>
            <color indexed="81"/>
            <rFont val="Tahoma"/>
            <family val="2"/>
          </rPr>
          <t>Line 2-73: Other Corporate/Partnership Entity Expenses</t>
        </r>
      </text>
    </comment>
    <comment ref="D386" authorId="0" shapeId="0">
      <text>
        <r>
          <rPr>
            <b/>
            <u/>
            <sz val="8"/>
            <color indexed="81"/>
            <rFont val="Tahoma"/>
            <family val="2"/>
          </rPr>
          <t>STATEMENT OF CASH FLOW</t>
        </r>
        <r>
          <rPr>
            <b/>
            <sz val="8"/>
            <color indexed="81"/>
            <rFont val="Tahoma"/>
            <family val="2"/>
          </rPr>
          <t xml:space="preserve">
Line 3-11: Other (Increase) Decrease in Assets
Line 3-19: Other Increase (Decrease) in Liabilities
Line 3-26: Other Cash Flows from Investment Activities
Line 3-42: Other Cash Flows from Financing Activities</t>
        </r>
      </text>
    </comment>
    <comment ref="G388" authorId="0" shapeId="0">
      <text>
        <r>
          <rPr>
            <b/>
            <sz val="8"/>
            <color indexed="81"/>
            <rFont val="Tahoma"/>
            <family val="2"/>
          </rPr>
          <t>By placing an "x" mark under any of these columns, the dollar amount entered under the 'Amount' column will be added up and transferred to the appropriate line #.</t>
        </r>
      </text>
    </comment>
    <comment ref="G389" authorId="0" shapeId="0">
      <text>
        <r>
          <rPr>
            <b/>
            <sz val="8"/>
            <color indexed="81"/>
            <rFont val="Tahoma"/>
            <family val="2"/>
          </rPr>
          <t>Line 3-11: Other (Increase) Decrease in Assets</t>
        </r>
      </text>
    </comment>
    <comment ref="H389" authorId="0" shapeId="0">
      <text>
        <r>
          <rPr>
            <b/>
            <sz val="8"/>
            <color indexed="81"/>
            <rFont val="Tahoma"/>
            <family val="2"/>
          </rPr>
          <t>Line 3-19: Other Increase (Decrease) in Liabilities</t>
        </r>
      </text>
    </comment>
    <comment ref="I389" authorId="0" shapeId="0">
      <text>
        <r>
          <rPr>
            <b/>
            <sz val="8"/>
            <color indexed="81"/>
            <rFont val="Tahoma"/>
            <family val="2"/>
          </rPr>
          <t>Line 3-26: Other Cash Flows from Investment Activities</t>
        </r>
      </text>
    </comment>
    <comment ref="J389" authorId="0" shapeId="0">
      <text>
        <r>
          <rPr>
            <b/>
            <sz val="8"/>
            <color indexed="81"/>
            <rFont val="Tahoma"/>
            <family val="2"/>
          </rPr>
          <t>Line 3-42: Other Cash Flows from Financing Activities</t>
        </r>
      </text>
    </comment>
    <comment ref="D404" authorId="0" shapeId="0">
      <text>
        <r>
          <rPr>
            <b/>
            <u/>
            <sz val="8"/>
            <color indexed="81"/>
            <rFont val="Tahoma"/>
            <family val="2"/>
          </rPr>
          <t>ADJUSTMENTS TO CALCULATE FHFC CASH FLOW LOAN REPAYMENTS</t>
        </r>
        <r>
          <rPr>
            <b/>
            <sz val="8"/>
            <color indexed="81"/>
            <rFont val="Tahoma"/>
            <family val="2"/>
          </rPr>
          <t xml:space="preserve">
Line 4-20: Other Investment Activity Adjustments
Line 4-29: Other Payments and Distributions Subordinate to any FHFC Loan</t>
        </r>
      </text>
    </comment>
    <comment ref="G406" authorId="0" shapeId="0">
      <text>
        <r>
          <rPr>
            <b/>
            <sz val="8"/>
            <color indexed="81"/>
            <rFont val="Tahoma"/>
            <family val="2"/>
          </rPr>
          <t>By placing an "x" mark under any of these columns, the dollar amount entered under the 'Amount' column will be added up and transferred to the appropriate line #.</t>
        </r>
      </text>
    </comment>
    <comment ref="G407" authorId="0" shapeId="0">
      <text>
        <r>
          <rPr>
            <b/>
            <sz val="8"/>
            <color indexed="81"/>
            <rFont val="Tahoma"/>
            <family val="2"/>
          </rPr>
          <t>Line 4-20: Other Investment Activity Adjustments</t>
        </r>
      </text>
    </comment>
    <comment ref="H407" authorId="0" shapeId="0">
      <text>
        <r>
          <rPr>
            <b/>
            <sz val="8"/>
            <color indexed="81"/>
            <rFont val="Tahoma"/>
            <family val="2"/>
          </rPr>
          <t>Line 4-31: Other Investment Activity Adjustments</t>
        </r>
      </text>
    </comment>
    <comment ref="I407" authorId="0" shapeId="0">
      <text>
        <r>
          <rPr>
            <b/>
            <sz val="8"/>
            <color indexed="81"/>
            <rFont val="Tahoma"/>
            <family val="2"/>
          </rPr>
          <t>Line 4-41: Other Payments and Distributions Subordinate to any FHFC Loan</t>
        </r>
      </text>
    </comment>
    <comment ref="D422" authorId="0" shapeId="0">
      <text>
        <r>
          <rPr>
            <sz val="8"/>
            <color indexed="81"/>
            <rFont val="Tahoma"/>
            <family val="2"/>
          </rPr>
          <t>FHFC would like to know all of the various management fees paid.  Four basic ones are listed here that are not included in Line 2-40.  There are an additional three lines available for you to enter the names of other management fees not otherwise identified.</t>
        </r>
      </text>
    </comment>
    <comment ref="E430" authorId="0" shapeId="0">
      <text>
        <r>
          <rPr>
            <b/>
            <sz val="8"/>
            <color indexed="81"/>
            <rFont val="Tahoma"/>
            <family val="2"/>
          </rPr>
          <t>Please type over the generic name provided here with the actual management fee label.</t>
        </r>
      </text>
    </comment>
    <comment ref="E431" authorId="0" shapeId="0">
      <text>
        <r>
          <rPr>
            <b/>
            <sz val="8"/>
            <color indexed="81"/>
            <rFont val="Tahoma"/>
            <family val="2"/>
          </rPr>
          <t>Please type over the generic name provided here with the actual management fee label.</t>
        </r>
      </text>
    </comment>
    <comment ref="E432" authorId="0" shapeId="0">
      <text>
        <r>
          <rPr>
            <b/>
            <sz val="8"/>
            <color indexed="81"/>
            <rFont val="Tahoma"/>
            <family val="2"/>
          </rPr>
          <t>Please type over the generic name provided here with the actual management fee label.</t>
        </r>
      </text>
    </comment>
  </commentList>
</comments>
</file>

<file path=xl/sharedStrings.xml><?xml version="1.0" encoding="utf-8"?>
<sst xmlns="http://schemas.openxmlformats.org/spreadsheetml/2006/main" count="854" uniqueCount="513">
  <si>
    <t>Line #</t>
  </si>
  <si>
    <t>Description of Account</t>
  </si>
  <si>
    <t>Current Year</t>
  </si>
  <si>
    <t>Prior Year</t>
  </si>
  <si>
    <t>ASSETS</t>
  </si>
  <si>
    <t>Current Assets</t>
  </si>
  <si>
    <t>Total Current Assets</t>
  </si>
  <si>
    <t>Deposits Held in Trust</t>
  </si>
  <si>
    <t>Total Deposits Held in Trust</t>
  </si>
  <si>
    <t>Prepaid Expenses</t>
  </si>
  <si>
    <t>Restricted Deposits and Funded Reserves</t>
  </si>
  <si>
    <t>Mortgage escrow deposits (attach schedule)</t>
  </si>
  <si>
    <t>Reserve for replacements</t>
  </si>
  <si>
    <t>Other deposits</t>
  </si>
  <si>
    <t>Total Deposits</t>
  </si>
  <si>
    <t>Fixed Assets</t>
  </si>
  <si>
    <t>Land</t>
  </si>
  <si>
    <t>Buildings</t>
  </si>
  <si>
    <t>Furniture</t>
  </si>
  <si>
    <t>Equipment</t>
  </si>
  <si>
    <t>Other (specify)</t>
  </si>
  <si>
    <t>Less:  accumulated depreciation</t>
  </si>
  <si>
    <t>Total Fixed Assets</t>
  </si>
  <si>
    <t>Other Assets (specify)</t>
  </si>
  <si>
    <t>TOTAL ASSETS</t>
  </si>
  <si>
    <t>FLORIDA HOUSING FINANCE CORPORATION</t>
  </si>
  <si>
    <t>Development Name:</t>
  </si>
  <si>
    <t>Borrower/Developer Name:</t>
  </si>
  <si>
    <t>PART 1 - BALANCE SHEET</t>
  </si>
  <si>
    <t>Statement for year/period ending (current year) and (prior year):</t>
  </si>
  <si>
    <t>Current</t>
  </si>
  <si>
    <t>Prior</t>
  </si>
  <si>
    <t>PART 1 - BALANCE SHEET (Continued)</t>
  </si>
  <si>
    <t>LIABILITIES</t>
  </si>
  <si>
    <t>Current Liabilities</t>
  </si>
  <si>
    <t>Accounts payable</t>
  </si>
  <si>
    <t>Accounts payable to related parties</t>
  </si>
  <si>
    <t>Accrued interest payable - related parties</t>
  </si>
  <si>
    <t>Accrued expenses - other (specify)</t>
  </si>
  <si>
    <t>Notes payable - short-term</t>
  </si>
  <si>
    <t>Current portion of long-term liabilities</t>
  </si>
  <si>
    <t>Total Current Liabilities</t>
  </si>
  <si>
    <t>Deposit &amp; Prepayment Liabilities</t>
  </si>
  <si>
    <t>Total Deposit &amp; Prepayment Liabilities</t>
  </si>
  <si>
    <t>Long-term Liabilities</t>
  </si>
  <si>
    <t>Notes payable</t>
  </si>
  <si>
    <t>Notes payable - related parties</t>
  </si>
  <si>
    <t>Total Long-term Liabilities</t>
  </si>
  <si>
    <t>Less:  current portion of long-term liabilities</t>
  </si>
  <si>
    <t>Other liabilities (specify)</t>
  </si>
  <si>
    <t>TOTAL LIABILITIES</t>
  </si>
  <si>
    <t>OWNER EQUITY</t>
  </si>
  <si>
    <t>Limited partner capital</t>
  </si>
  <si>
    <t>General partner capital</t>
  </si>
  <si>
    <t>TOTAL LIABILITIES AND OWNER EQUITY</t>
  </si>
  <si>
    <t>PART 2 - STATEMENT OF PROFIT and LOSS</t>
  </si>
  <si>
    <t>Statement for year/period - Beginning and Ending:</t>
  </si>
  <si>
    <t>Beginning</t>
  </si>
  <si>
    <t>Ending</t>
  </si>
  <si>
    <t>Amount</t>
  </si>
  <si>
    <t>Totals</t>
  </si>
  <si>
    <t>INCOME</t>
  </si>
  <si>
    <t>Financial Revenue</t>
  </si>
  <si>
    <t>Interest income</t>
  </si>
  <si>
    <t>Interest income - related parties</t>
  </si>
  <si>
    <t>Total Financial Revenue</t>
  </si>
  <si>
    <t>EXPENSES</t>
  </si>
  <si>
    <t>Financial Expenses</t>
  </si>
  <si>
    <t>Interest on line of credit agreement</t>
  </si>
  <si>
    <t>Total Financial Expenses</t>
  </si>
  <si>
    <t>Depreciation and amortization</t>
  </si>
  <si>
    <t>Officer salaries</t>
  </si>
  <si>
    <t>Legal expenses - entity</t>
  </si>
  <si>
    <t>Taxes - entity (federal &amp; state)</t>
  </si>
  <si>
    <t>Other expenses - entity (specify)</t>
  </si>
  <si>
    <t>Total corporate/partnership expenses</t>
  </si>
  <si>
    <t>Corporate/Partnership Expenses</t>
  </si>
  <si>
    <t>PART 3 - STATEMENT OF CASH FLOWS</t>
  </si>
  <si>
    <t>CASH FLOWS FROM OPERATING ACTIVITIES</t>
  </si>
  <si>
    <t>Adjustments to reconcile net profit (loss) to net cash</t>
  </si>
  <si>
    <t>Accounts receivable</t>
  </si>
  <si>
    <t>Rents receivable</t>
  </si>
  <si>
    <t>Prepaid expenses</t>
  </si>
  <si>
    <t>Escrow for insurance and taxes</t>
  </si>
  <si>
    <t>Total (Increase) Decrease in Assets</t>
  </si>
  <si>
    <t>(Increase) Decrease in Assets</t>
  </si>
  <si>
    <t>Increase (Decrease) in Liabilities</t>
  </si>
  <si>
    <t>Accrued expenses</t>
  </si>
  <si>
    <t>Total (Increase) Decrease in Liabilities</t>
  </si>
  <si>
    <t>CASH FLOWS FROM INVESTING ACTIVITIES</t>
  </si>
  <si>
    <t>Proceeds from sale of property and equipment</t>
  </si>
  <si>
    <t>Acquisition of property and equipment</t>
  </si>
  <si>
    <t>Capital expenditures</t>
  </si>
  <si>
    <t>Net Cash Provided (used) by Investing Activities</t>
  </si>
  <si>
    <t>Net Cash Provided (used) by Operations</t>
  </si>
  <si>
    <t>CASH FLOWS FROM FINANCING ACTIVITIES</t>
  </si>
  <si>
    <t>Net borrowings under line of credit agreement</t>
  </si>
  <si>
    <t>Proceeds from issuance of short-term debt</t>
  </si>
  <si>
    <t>Proceeds from issuance of long-term debt</t>
  </si>
  <si>
    <t>Proceeds from issuance of equity</t>
  </si>
  <si>
    <t>Principal payments under capital lease obligation</t>
  </si>
  <si>
    <t>Net Cash Provided (used) by Financing Activities</t>
  </si>
  <si>
    <t>Cash and cash equivalents at beginning of year</t>
  </si>
  <si>
    <t>Cash and Cash Equivalents at End of Year</t>
  </si>
  <si>
    <t>Officers' salaries</t>
  </si>
  <si>
    <t>Legal expenses</t>
  </si>
  <si>
    <t>Taxes (entity federal &amp; state taxes)</t>
  </si>
  <si>
    <t>Other expense</t>
  </si>
  <si>
    <t>Total corporate/partnership entity non-operating expenses paid</t>
  </si>
  <si>
    <t>Subordinate miscellaneous financial expenses</t>
  </si>
  <si>
    <t>Adjustments for Financing Activities</t>
  </si>
  <si>
    <t>Less cash provided from additional debt and equity</t>
  </si>
  <si>
    <t>Proceeds from debt restructuring or refinancing</t>
  </si>
  <si>
    <t>Total cash provided from additional debt and equity</t>
  </si>
  <si>
    <t>Reporting Year:</t>
  </si>
  <si>
    <r>
      <t xml:space="preserve">Dividends </t>
    </r>
    <r>
      <rPr>
        <b/>
        <sz val="9.5"/>
        <rFont val="Arial"/>
        <family val="2"/>
      </rPr>
      <t>paid</t>
    </r>
    <r>
      <rPr>
        <sz val="9.5"/>
        <rFont val="Arial"/>
        <family val="2"/>
      </rPr>
      <t>/partnership distributions</t>
    </r>
  </si>
  <si>
    <t>PART 5 - ADDITIONAL DISCLOSURE REQUIREMENTS</t>
  </si>
  <si>
    <t xml:space="preserve">A.  </t>
  </si>
  <si>
    <t>Name of lender/mortgagee</t>
  </si>
  <si>
    <t>Original amount of loan/mortgage</t>
  </si>
  <si>
    <t>Loan/mortgage balance as of end of statement period</t>
  </si>
  <si>
    <t>Payment amount</t>
  </si>
  <si>
    <t>Is the lender/mortgagee a related party or has an interest in the Development/borrower?</t>
  </si>
  <si>
    <t>Total principal payments made under the loan during the statement period</t>
  </si>
  <si>
    <t>Attach additional sheets if necessary</t>
  </si>
  <si>
    <t>Are payments current on the loan/mortgage?</t>
  </si>
  <si>
    <t>If No, how many payments are past due?</t>
  </si>
  <si>
    <t>B.</t>
  </si>
  <si>
    <t>PART 5 - ADDITIONAL DISCLOSURE REQUIREMENTS (continued)</t>
  </si>
  <si>
    <t>I.  LOANS/MORTGAGES/NOTES (continued)</t>
  </si>
  <si>
    <t>II.  RELATED PARTY TRANSACTIONS AND PAYMENTS TO BORROWER FROM DEVELOPMENT INCOME</t>
  </si>
  <si>
    <t>List all the payments made to related parties and the borrower for Development OPERATING Expenses and the reason for payment.</t>
  </si>
  <si>
    <t>Total amount
of payment</t>
  </si>
  <si>
    <t>Reason for Payment</t>
  </si>
  <si>
    <t>List all the payments made to related parties and the borrower for Development NON-OPERATING Expenses and the reason for payment.</t>
  </si>
  <si>
    <t>Description of Item</t>
  </si>
  <si>
    <t>Amount of
Expenditure</t>
  </si>
  <si>
    <t>Was the expenditure a part of 
initial rehab and construction?</t>
  </si>
  <si>
    <t>IV.  DIVIDENDS PAID, PARTNERSHIP DISTRIBUTIONS, DEVELOPER FEES, AND DEVELOPER PROFIT</t>
  </si>
  <si>
    <t>Name of party receiving payment</t>
  </si>
  <si>
    <t>Amount of
Payment</t>
  </si>
  <si>
    <t>Reason for payment
(Distribution, fee, dividend, etc.)</t>
  </si>
  <si>
    <t>Computation of Current Year's Eligible Developer Fee Payments at 20% per year</t>
  </si>
  <si>
    <t>CERTIFICATION</t>
  </si>
  <si>
    <t>Date</t>
  </si>
  <si>
    <t>By</t>
  </si>
  <si>
    <t>Owner/borrower or authorized agent</t>
  </si>
  <si>
    <t>Print name and title</t>
  </si>
  <si>
    <r>
      <t xml:space="preserve">Dividends </t>
    </r>
    <r>
      <rPr>
        <b/>
        <sz val="10"/>
        <rFont val="Arial"/>
        <family val="2"/>
      </rPr>
      <t xml:space="preserve">paid </t>
    </r>
    <r>
      <rPr>
        <sz val="10"/>
        <rFont val="Arial"/>
        <family val="2"/>
      </rPr>
      <t>/ partnership distributions</t>
    </r>
  </si>
  <si>
    <t>I.  LOANS / MORTGAGES / NOTES</t>
  </si>
  <si>
    <t>Loan/mortgage balance as of beginning of statement period</t>
  </si>
  <si>
    <t>Total principal payments made under the loan during the statement period that exceed those required under the terms of the loan/mortgage</t>
  </si>
  <si>
    <r>
      <t xml:space="preserve">List all dividends </t>
    </r>
    <r>
      <rPr>
        <b/>
        <sz val="10"/>
        <rFont val="Arial"/>
        <family val="2"/>
      </rPr>
      <t>paid</t>
    </r>
    <r>
      <rPr>
        <sz val="10"/>
        <rFont val="Arial"/>
        <family val="2"/>
      </rPr>
      <t xml:space="preserve">, partnership distributions, developer fees and developer profit </t>
    </r>
    <r>
      <rPr>
        <b/>
        <sz val="10"/>
        <rFont val="Arial"/>
        <family val="2"/>
      </rPr>
      <t>paid</t>
    </r>
    <r>
      <rPr>
        <sz val="10"/>
        <rFont val="Arial"/>
        <family val="2"/>
      </rPr>
      <t xml:space="preserve"> during the reporting period.</t>
    </r>
  </si>
  <si>
    <t>Rental Concessions</t>
  </si>
  <si>
    <t>Collection Loss</t>
  </si>
  <si>
    <t>Washer/Dryer/Appliance Rental</t>
  </si>
  <si>
    <t>Central Laundry/Vending</t>
  </si>
  <si>
    <t>Net Cable Revenue</t>
  </si>
  <si>
    <t>Incentive Management Fees</t>
  </si>
  <si>
    <t>Liability Insurance</t>
  </si>
  <si>
    <t>Hazard &amp; Flood Insurance</t>
  </si>
  <si>
    <t>Accounts payable - Project Improvement Items</t>
  </si>
  <si>
    <t>Accounts payable - Other (specify)</t>
  </si>
  <si>
    <t>Accrued Management Fee Payable</t>
  </si>
  <si>
    <t>Balance, beginning of year</t>
  </si>
  <si>
    <t>Net Profit/Loss</t>
  </si>
  <si>
    <t>Balance, end of year</t>
  </si>
  <si>
    <t>Operating Expenses</t>
  </si>
  <si>
    <t>Replacement Reserves</t>
  </si>
  <si>
    <t>Total Other Rental Income</t>
  </si>
  <si>
    <t>Operating Subsidies:</t>
  </si>
  <si>
    <t>Total Operating Subsidies</t>
  </si>
  <si>
    <t>{Identify Source 1}</t>
  </si>
  <si>
    <t>{Identify Source 2}</t>
  </si>
  <si>
    <t>{Identify Source 3}</t>
  </si>
  <si>
    <t>Effective Gross Operating Revenue</t>
  </si>
  <si>
    <t>Tenant Utility Pass-Thru Charges</t>
  </si>
  <si>
    <t>Total Operating Expenses</t>
  </si>
  <si>
    <t>Accrued interest payable - All Other Mortgages</t>
  </si>
  <si>
    <t>Interest on All Other Mortgages</t>
  </si>
  <si>
    <t>Principal payments on All Other Mortgages</t>
  </si>
  <si>
    <t>TOTAL EXPENSES</t>
  </si>
  <si>
    <t>OPERATING PROFIT (LOSS)</t>
  </si>
  <si>
    <t>NET PROFIT (LOSS)</t>
  </si>
  <si>
    <t>Net Profit (Loss)</t>
  </si>
  <si>
    <t>Net Increase (Decrease) in Cash and Cash Equivalents</t>
  </si>
  <si>
    <t>TOTAL REVENUE</t>
  </si>
  <si>
    <t>Program</t>
  </si>
  <si>
    <t>Original Loan Term (in years)</t>
  </si>
  <si>
    <t>Maturity Date</t>
  </si>
  <si>
    <t>Does the lender have a LURA in place?</t>
  </si>
  <si>
    <t>Number of Payments per year?</t>
  </si>
  <si>
    <t>Interest rate (Accrual Rate)</t>
  </si>
  <si>
    <t>Balance of accrued, but unpaid interest expense</t>
  </si>
  <si>
    <t>Mortgage Payable - 1st Mortgage</t>
  </si>
  <si>
    <t>Mortgage Payable - 2nd Mortgage</t>
  </si>
  <si>
    <t>Mortgage Payable - 3rd Mortgage</t>
  </si>
  <si>
    <t>Mortgage Payable - 4th Mortgage</t>
  </si>
  <si>
    <t>Mortgage Payable - All Other Mortgages</t>
  </si>
  <si>
    <t>Accrued interest payable - 1st Mortgage</t>
  </si>
  <si>
    <t>Accrued interest payable - 3rd Mortgage</t>
  </si>
  <si>
    <t>Accrued interest payable - 4th Mortgage</t>
  </si>
  <si>
    <t>Contract Rents below reported Max Rents (Affordable Units)</t>
  </si>
  <si>
    <t>Other Income:</t>
  </si>
  <si>
    <t>Other Rental (Late Fees, Forfeited Deposits, etc.)</t>
  </si>
  <si>
    <t>Application Fees</t>
  </si>
  <si>
    <t>Commercial Space Rental Income</t>
  </si>
  <si>
    <t>Gross Utility Expense - Electricity</t>
  </si>
  <si>
    <t>Gross Utility Expense - Water &amp; Sewer</t>
  </si>
  <si>
    <t>Other Non-Operating/Non-Financial Expenses</t>
  </si>
  <si>
    <t>Bad Debt Expense</t>
  </si>
  <si>
    <t>Contact Name</t>
  </si>
  <si>
    <t>Contact Phone Number</t>
  </si>
  <si>
    <t>Name of Related Party and/or Borrower</t>
  </si>
  <si>
    <t>PART 2 - STATEMENT OF PROFIT and LOSS (Continued)</t>
  </si>
  <si>
    <t>Accounts payable - Operations</t>
  </si>
  <si>
    <t>Accrued interest payable - 2nd Mortgage</t>
  </si>
  <si>
    <t>Potential Gross Rental Revenue (Max Rents X # of Units)</t>
  </si>
  <si>
    <t>Less:</t>
  </si>
  <si>
    <t>Physical Vacancy Loss</t>
  </si>
  <si>
    <t>Parking/Garage/Storage Rental</t>
  </si>
  <si>
    <t>Marketing &amp; Advertising</t>
  </si>
  <si>
    <t>Ground Lease(s)</t>
  </si>
  <si>
    <t>Real Estate Taxes</t>
  </si>
  <si>
    <t>Gross Utility Expense - Other</t>
  </si>
  <si>
    <t>Lien Position</t>
  </si>
  <si>
    <t>NET OPERATING INCOME</t>
  </si>
  <si>
    <t>Provide the following information on all debt/mortgages/notes/loans.  Attach additional sheets if necessary.</t>
  </si>
  <si>
    <t>Interest rate (Pay Rate)</t>
  </si>
  <si>
    <t>Amortization period (in years)</t>
  </si>
  <si>
    <t>Contact Address 1 (Street &amp; Suite #)</t>
  </si>
  <si>
    <t>Contact Address 2 (City, State, Zip)</t>
  </si>
  <si>
    <t>If so, when does it expire?</t>
  </si>
  <si>
    <t>3rd Note</t>
  </si>
  <si>
    <t>2nd Note</t>
  </si>
  <si>
    <t>4th Note</t>
  </si>
  <si>
    <t>5th Note</t>
  </si>
  <si>
    <t>6th Note</t>
  </si>
  <si>
    <t>Non-Revenue Units  (i.e., Models, Employees, etc.)</t>
  </si>
  <si>
    <t>Page 12</t>
  </si>
  <si>
    <t>Line</t>
  </si>
  <si>
    <t>Principal Payments</t>
  </si>
  <si>
    <t>Interest Paid</t>
  </si>
  <si>
    <r>
      <t xml:space="preserve">Balance Sheet </t>
    </r>
    <r>
      <rPr>
        <sz val="10"/>
        <rFont val="Arial"/>
        <family val="2"/>
      </rPr>
      <t xml:space="preserve">
Long-Term Liabilities</t>
    </r>
  </si>
  <si>
    <r>
      <t xml:space="preserve">Balance Sheet </t>
    </r>
    <r>
      <rPr>
        <sz val="10"/>
        <rFont val="Arial"/>
        <family val="2"/>
      </rPr>
      <t xml:space="preserve">
Current Liabilities</t>
    </r>
  </si>
  <si>
    <t>Source Section</t>
  </si>
  <si>
    <t>Description of Account Information for 5th Mortgage</t>
  </si>
  <si>
    <t>Description of Account Information for 6th Mortgage</t>
  </si>
  <si>
    <t>Description of Account Information for 7th Mortgage</t>
  </si>
  <si>
    <t>Description of Account Information for 8th Mortgage</t>
  </si>
  <si>
    <r>
      <t xml:space="preserve">Statement of Profit and Loss </t>
    </r>
    <r>
      <rPr>
        <sz val="10"/>
        <rFont val="Arial"/>
        <family val="2"/>
      </rPr>
      <t xml:space="preserve">
Financial Expenses</t>
    </r>
  </si>
  <si>
    <r>
      <t>Statement of Cash Flows</t>
    </r>
    <r>
      <rPr>
        <sz val="10"/>
        <rFont val="Arial"/>
        <family val="2"/>
      </rPr>
      <t xml:space="preserve"> 
Cash Flows from Financing Activities </t>
    </r>
  </si>
  <si>
    <t>Click Link Below to Return</t>
  </si>
  <si>
    <t>Description of Account Information for 9th Mortgage</t>
  </si>
  <si>
    <t>(Input an "x" under applicable column)</t>
  </si>
  <si>
    <t>Accrued interest expense superior to any FHFC loan interest</t>
  </si>
  <si>
    <t>Accrued interest expense subordinate to any FHFC loan interest</t>
  </si>
  <si>
    <t>Page 13</t>
  </si>
  <si>
    <t>Description of "Other" Item</t>
  </si>
  <si>
    <t>TOTALS</t>
  </si>
  <si>
    <t>Accrued Interest Payable (Current Year)</t>
  </si>
  <si>
    <t>Accrued Interest Payable (Prior Year)</t>
  </si>
  <si>
    <t>Mortgage Payable (Current Year)</t>
  </si>
  <si>
    <t>Mortgage Payable (Prior Year)</t>
  </si>
  <si>
    <t>Principal pmts on notes payable superior to any FHFC loan</t>
  </si>
  <si>
    <t>Principal pmts on notes payable subordinate to any FHFC loan</t>
  </si>
  <si>
    <t>List below all purchases of property and equipment and capital expenditures that were made during the reporting period.</t>
  </si>
  <si>
    <t>Interest on mortgage subordinate to any FHFC loan</t>
  </si>
  <si>
    <t>Interest on notes subordinate to any FHFC loan</t>
  </si>
  <si>
    <t>Total financial expenses paid subordinate to any FHFC loan</t>
  </si>
  <si>
    <t>Add principal payments in excess of those required under the terms of loans superior to any FHFC loan</t>
  </si>
  <si>
    <t>Principal payments on mortgage subordinate to any FHFC loan</t>
  </si>
  <si>
    <t>Principal payments on notes subordinate to any FHFC loan</t>
  </si>
  <si>
    <t>Total payments and distributions subordinate to any FHFC loan</t>
  </si>
  <si>
    <r>
      <t xml:space="preserve">Ground Maintenance &amp; Landscaping
</t>
    </r>
    <r>
      <rPr>
        <sz val="8"/>
        <rFont val="Arial"/>
        <family val="2"/>
      </rPr>
      <t>(include related payroll &amp;/or contract expense and supplies)</t>
    </r>
  </si>
  <si>
    <r>
      <t xml:space="preserve">Building Maintenance &amp; Repairs
</t>
    </r>
    <r>
      <rPr>
        <sz val="8"/>
        <rFont val="Arial"/>
        <family val="2"/>
      </rPr>
      <t>(include related payroll &amp;/or contract expense and supplies)</t>
    </r>
  </si>
  <si>
    <r>
      <t xml:space="preserve">Security </t>
    </r>
    <r>
      <rPr>
        <sz val="8"/>
        <rFont val="Arial"/>
        <family val="2"/>
      </rPr>
      <t>(include related payroll and/or contract expense)</t>
    </r>
  </si>
  <si>
    <t>Each Line has two columns available on the right to mark; the first if for the Current Year and the second is for the Prior Year.</t>
  </si>
  <si>
    <t>Details for Accounts Payable - Other &amp; Accrued Expenses - Other</t>
  </si>
  <si>
    <t>Detail for Other Liabilities</t>
  </si>
  <si>
    <t>Page 14</t>
  </si>
  <si>
    <t>1st Mortgage/Note</t>
  </si>
  <si>
    <t>Total principal payments made under the loan during the statement period that exceed those required under the terms of the loan/ mortgage</t>
  </si>
  <si>
    <t>Other Non-Operating/Non-Financial Revenue:  (describe)</t>
  </si>
  <si>
    <t>The Line has two columns available on the right to mark; the first is for the Current Year and the second is for the Prior Year.</t>
  </si>
  <si>
    <t>These items would have been capitalized on the balance sheet, not expensed in the operating statements. Attach additional sheets if necessary.</t>
  </si>
  <si>
    <t>III.  PURCHASES OF PROPERTY AND EQUIPMENT AND CAPITAL EXPENDITURES</t>
  </si>
  <si>
    <t>Other Management Fees (1)</t>
  </si>
  <si>
    <t>Other Management Fees (2)</t>
  </si>
  <si>
    <t>Other Management Fees (3)</t>
  </si>
  <si>
    <t>Page 11</t>
  </si>
  <si>
    <t>Page 10</t>
  </si>
  <si>
    <t>Page 9</t>
  </si>
  <si>
    <t>Page 8</t>
  </si>
  <si>
    <t>Page 7</t>
  </si>
  <si>
    <t>Page 1</t>
  </si>
  <si>
    <t>Page 2</t>
  </si>
  <si>
    <t>Page 3</t>
  </si>
  <si>
    <t>Page 4</t>
  </si>
  <si>
    <t>Page 5</t>
  </si>
  <si>
    <t>Page 6</t>
  </si>
  <si>
    <t>ALL PENALTIES STATED WITHIN THE CONTRACT WILL BE STRICTLY ENFORCED FOR INCOMPLETE FORMS AND LATE PAYMENT OF INVOICED INTEREST, AS APPLICABLE</t>
  </si>
  <si>
    <t>(i)</t>
  </si>
  <si>
    <t>(ii)</t>
  </si>
  <si>
    <t>(iii)</t>
  </si>
  <si>
    <t>(iv)</t>
  </si>
  <si>
    <t>(v)</t>
  </si>
  <si>
    <t>A.</t>
  </si>
  <si>
    <t xml:space="preserve">
F.</t>
  </si>
  <si>
    <t xml:space="preserve">
G.</t>
  </si>
  <si>
    <t>Other current assets (specify)</t>
  </si>
  <si>
    <t xml:space="preserve">
B.</t>
  </si>
  <si>
    <t xml:space="preserve">
C.  </t>
  </si>
  <si>
    <t xml:space="preserve">
D.</t>
  </si>
  <si>
    <t xml:space="preserve">
E.  </t>
  </si>
  <si>
    <t xml:space="preserve">
H.</t>
  </si>
  <si>
    <t>Asset Management Fees - General Partner</t>
  </si>
  <si>
    <t>Asset Management Fees - Limited Partner</t>
  </si>
  <si>
    <t>x</t>
  </si>
  <si>
    <t>The undersigned also certifies that there has not been any event of default on the loan, or any event which upon notice, or lapse of time, or both would constitute such an event of default.</t>
  </si>
  <si>
    <t>Contributions/Distributions</t>
  </si>
  <si>
    <t>Principal Payments - 1st Mortgage</t>
  </si>
  <si>
    <t>Principal Payments - 2nd Mortgage</t>
  </si>
  <si>
    <t>Principal Payments - 3rd Mortgage</t>
  </si>
  <si>
    <t>Principal Payments - 4th Mortgage</t>
  </si>
  <si>
    <t>Interest on 1st Mortgage</t>
  </si>
  <si>
    <t>Interest on 2nd Mortgage</t>
  </si>
  <si>
    <t>Interest on 3rd Mortgage</t>
  </si>
  <si>
    <t>Interest on 4th Mortgage</t>
  </si>
  <si>
    <t>V.  ADDITIONAL EXPLANATION OF DETAILED INFORMATION AS REQUESTED.</t>
  </si>
  <si>
    <t xml:space="preserve"> </t>
  </si>
  <si>
    <t>Detail for Other Current Assets and Other Assets</t>
  </si>
  <si>
    <r>
      <t xml:space="preserve">Difference </t>
    </r>
    <r>
      <rPr>
        <i/>
        <sz val="9"/>
        <rFont val="Arial"/>
        <family val="2"/>
      </rPr>
      <t>(Form is not completed correctly if the difference is not 0)</t>
    </r>
  </si>
  <si>
    <t>Total Assets per the Audited Financial Statements</t>
  </si>
  <si>
    <t>Total Income per the Audited Financial Statements</t>
  </si>
  <si>
    <t>Total Owner Equity per the Audited Financial Statements</t>
  </si>
  <si>
    <t>Total Liabilities per the Audited Financial Statements</t>
  </si>
  <si>
    <t>Cash &amp; Cash Equivalents at the End of the Year per the Audited Financial Statements</t>
  </si>
  <si>
    <t>Net Profit (Loss) per the Audited Financial Statements</t>
  </si>
  <si>
    <t>PART 4 - CALCULATE CASH FLOW AVAILABLE FOR INTEREST PAYMENT FOR FHFC LOAN</t>
  </si>
  <si>
    <t>Total Expenses</t>
  </si>
  <si>
    <t>Total Corporate/partnership Expenses</t>
  </si>
  <si>
    <t>Amount available before adjustments for interest on 1st lien position FHFC loan</t>
  </si>
  <si>
    <t>Amount available after adjustments for interest on 1st lien position FHFC loans</t>
  </si>
  <si>
    <t>Complete this section for ALL Lien Positions including Loans in the 1st Lien Position</t>
  </si>
  <si>
    <t>Payments and Distributions Subordinate to Any FHFC Loan</t>
  </si>
  <si>
    <t>Total Capital Expenditures that are a part of the initial project rehab or construction</t>
  </si>
  <si>
    <t>Administrative Expenses Paid to Related Parties</t>
  </si>
  <si>
    <r>
      <t xml:space="preserve">Administrative Staff Payroll </t>
    </r>
    <r>
      <rPr>
        <sz val="8"/>
        <rFont val="Arial"/>
        <family val="2"/>
      </rPr>
      <t>(included payroll taxes &amp; insurance)</t>
    </r>
  </si>
  <si>
    <t>Miscellaneous Administrative Expenses</t>
  </si>
  <si>
    <r>
      <t xml:space="preserve">1st Mortgage Fees/Premiums </t>
    </r>
    <r>
      <rPr>
        <sz val="9"/>
        <rFont val="Arial"/>
        <family val="2"/>
      </rPr>
      <t>(if separate from interest)</t>
    </r>
  </si>
  <si>
    <t>Interest on Notes Payable Superior to Any FHFC loan</t>
  </si>
  <si>
    <t>Interest on Notes Payable Subordinate to Any FHFC loan</t>
  </si>
  <si>
    <t>Interest on Line of Credit Agreement</t>
  </si>
  <si>
    <t>Miscellaneous Financial Expenses (specify)</t>
  </si>
  <si>
    <t>Cash - Operating</t>
  </si>
  <si>
    <t>Cash - Restricted (detail reason &amp; amount for each type)</t>
  </si>
  <si>
    <t>Cash - Other (includes petty cash)</t>
  </si>
  <si>
    <t>Tenant Accounts Receivable</t>
  </si>
  <si>
    <t>Accounts Receivable - Other</t>
  </si>
  <si>
    <t>Due from Related Parties</t>
  </si>
  <si>
    <t>Less Reserve for Collection Losses</t>
  </si>
  <si>
    <t>Notes Receivable - Related parties</t>
  </si>
  <si>
    <t>Notes Receivable - Other</t>
  </si>
  <si>
    <t>Less Reserve for Doubtful Notes Receivable</t>
  </si>
  <si>
    <t>Investments - Short-term</t>
  </si>
  <si>
    <r>
      <t xml:space="preserve">Difference </t>
    </r>
    <r>
      <rPr>
        <sz val="9"/>
        <rFont val="Arial"/>
        <family val="2"/>
      </rPr>
      <t>(Form is not completed correctly if the difference is not 0)</t>
    </r>
  </si>
  <si>
    <t>Management Fees</t>
  </si>
  <si>
    <t>Page 15</t>
  </si>
  <si>
    <t>Loan Amount in Promissory Note</t>
  </si>
  <si>
    <t xml:space="preserve">Amount Available for Interest After FHFC Adjustments </t>
  </si>
  <si>
    <t>Operating Adjustments (for disbursements subordinate to the 1st mortgage)</t>
  </si>
  <si>
    <r>
      <rPr>
        <b/>
        <sz val="10"/>
        <rFont val="Arial"/>
        <family val="2"/>
      </rPr>
      <t>Investment Activity Adjustments</t>
    </r>
    <r>
      <rPr>
        <b/>
        <i/>
        <sz val="10"/>
        <rFont val="Arial"/>
        <family val="2"/>
      </rPr>
      <t xml:space="preserve"> </t>
    </r>
    <r>
      <rPr>
        <sz val="10"/>
        <rFont val="Arial"/>
        <family val="2"/>
      </rPr>
      <t>(Only complete this section if capital expenditures are a part of the initial project rehab and construction)</t>
    </r>
  </si>
  <si>
    <t>Detailed list of all Management Fees , must match audited finanical statement.  Provide additional pages if necessary.</t>
  </si>
  <si>
    <t xml:space="preserve">Rents receivable </t>
  </si>
  <si>
    <r>
      <t xml:space="preserve">Operating Adjustments </t>
    </r>
    <r>
      <rPr>
        <sz val="10"/>
        <rFont val="Arial"/>
        <family val="2"/>
      </rPr>
      <t>(Input financial expenses paid subordinate to any FHFC loan)</t>
    </r>
  </si>
  <si>
    <r>
      <rPr>
        <b/>
        <sz val="10"/>
        <rFont val="Arial"/>
        <family val="2"/>
      </rPr>
      <t>Non-operating Adjustments</t>
    </r>
    <r>
      <rPr>
        <b/>
        <i/>
        <sz val="10"/>
        <rFont val="Arial"/>
        <family val="2"/>
      </rPr>
      <t xml:space="preserve"> </t>
    </r>
    <r>
      <rPr>
        <sz val="10"/>
        <rFont val="Arial"/>
        <family val="2"/>
      </rPr>
      <t>(Input corporate/partnership entity non-operating expenses</t>
    </r>
    <r>
      <rPr>
        <b/>
        <i/>
        <sz val="10"/>
        <rFont val="Arial"/>
        <family val="2"/>
      </rPr>
      <t xml:space="preserve"> paid</t>
    </r>
    <r>
      <rPr>
        <sz val="10"/>
        <rFont val="Arial"/>
        <family val="2"/>
      </rPr>
      <t>)</t>
    </r>
  </si>
  <si>
    <r>
      <rPr>
        <b/>
        <u/>
        <sz val="10"/>
        <rFont val="Arial"/>
        <family val="2"/>
      </rPr>
      <t>All Applicants</t>
    </r>
    <r>
      <rPr>
        <b/>
        <sz val="10"/>
        <rFont val="Arial"/>
        <family val="2"/>
      </rPr>
      <t xml:space="preserve"> must complete this section.  </t>
    </r>
  </si>
  <si>
    <r>
      <t>All Applicants</t>
    </r>
    <r>
      <rPr>
        <b/>
        <sz val="10"/>
        <rFont val="Arial"/>
        <family val="2"/>
      </rPr>
      <t xml:space="preserve"> must complete this section.  </t>
    </r>
  </si>
  <si>
    <r>
      <rPr>
        <b/>
        <u/>
        <sz val="10"/>
        <rFont val="Arial"/>
        <family val="2"/>
      </rPr>
      <t xml:space="preserve">All Applicants </t>
    </r>
    <r>
      <rPr>
        <b/>
        <sz val="10"/>
        <rFont val="Arial"/>
        <family val="2"/>
      </rPr>
      <t xml:space="preserve">must complete this section. </t>
    </r>
  </si>
  <si>
    <r>
      <rPr>
        <b/>
        <u/>
        <sz val="10"/>
        <rFont val="Arial"/>
        <family val="2"/>
      </rPr>
      <t xml:space="preserve">All Applicants </t>
    </r>
    <r>
      <rPr>
        <b/>
        <sz val="10"/>
        <rFont val="Arial"/>
        <family val="2"/>
      </rPr>
      <t>must complete this section.</t>
    </r>
  </si>
  <si>
    <r>
      <rPr>
        <b/>
        <u/>
        <sz val="10"/>
        <color indexed="17"/>
        <rFont val="Arial"/>
        <family val="2"/>
      </rPr>
      <t>Only Group 1 Applicants</t>
    </r>
    <r>
      <rPr>
        <b/>
        <sz val="10"/>
        <color indexed="17"/>
        <rFont val="Arial"/>
        <family val="2"/>
      </rPr>
      <t xml:space="preserve">, as defined in Rule 67-53.008, F.A.C., and as directed in Rule 67-48, F.A.C., must complete this section.  </t>
    </r>
  </si>
  <si>
    <r>
      <t xml:space="preserve">Only Group 1 Applicants, </t>
    </r>
    <r>
      <rPr>
        <b/>
        <sz val="10"/>
        <color indexed="17"/>
        <rFont val="Arial"/>
        <family val="2"/>
      </rPr>
      <t xml:space="preserve">as defined in Rule 67-53.008, F.A.C., and as directed in Rule 67-48, F.A.C., must complete this section.  </t>
    </r>
  </si>
  <si>
    <t>Amount Available for Interest Before FHFC's Adjustments</t>
  </si>
  <si>
    <t>20% allowed per year as an allowable use of cash, prior to payment of interest on SAIL loan not in 1st position. (Amount on line 1 multiplied by 20%)</t>
  </si>
  <si>
    <t xml:space="preserve">GROUP 2 INSTRUCTIONS:                                          
</t>
  </si>
  <si>
    <t>FINANCIAL REPORTING FORM SR-1</t>
  </si>
  <si>
    <t>Key #</t>
  </si>
  <si>
    <t>County:</t>
  </si>
  <si>
    <t>Click here for list of Key #'s</t>
  </si>
  <si>
    <t>Developer fee payable</t>
  </si>
  <si>
    <t>Developer fee - Interest Payable</t>
  </si>
  <si>
    <t>Developer fees or developer profit payable</t>
  </si>
  <si>
    <r>
      <t xml:space="preserve">Developer fees or developer profit </t>
    </r>
    <r>
      <rPr>
        <b/>
        <sz val="9.5"/>
        <rFont val="Arial"/>
        <family val="2"/>
      </rPr>
      <t>paid</t>
    </r>
    <r>
      <rPr>
        <sz val="9.5"/>
        <rFont val="Arial"/>
        <family val="2"/>
      </rPr>
      <t>, exceeding 20% deduction allowed - Part 5 (IV)(B)(4)</t>
    </r>
  </si>
  <si>
    <r>
      <t xml:space="preserve">Interest expense paid on developer fee </t>
    </r>
    <r>
      <rPr>
        <b/>
        <sz val="9.5"/>
        <rFont val="Arial"/>
        <family val="2"/>
      </rPr>
      <t>paid</t>
    </r>
    <r>
      <rPr>
        <sz val="9.5"/>
        <rFont val="Arial"/>
        <family val="2"/>
      </rPr>
      <t xml:space="preserve"> - Part 5 (IV)(B)(5)</t>
    </r>
  </si>
  <si>
    <t>Developer Fees - Computation of Allowable Deduction before SAIL Interest</t>
  </si>
  <si>
    <t>Developer Fees for this Development</t>
  </si>
  <si>
    <t>Developer Fees paid during this period (do not include interest, report
interest on line 5 only)</t>
  </si>
  <si>
    <t>Change Log</t>
  </si>
  <si>
    <t>Jan P</t>
  </si>
  <si>
    <t>Parts 1 2 3 4</t>
  </si>
  <si>
    <t>Worksheet</t>
  </si>
  <si>
    <t>Cell</t>
  </si>
  <si>
    <t>Change</t>
  </si>
  <si>
    <t>Alachua</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</si>
  <si>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</si>
  <si>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</si>
  <si>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</si>
  <si>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</si>
  <si>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</si>
  <si>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</si>
  <si>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</si>
  <si>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</si>
  <si>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</si>
  <si>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</si>
  <si>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</si>
  <si>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</si>
  <si>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</si>
  <si>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</si>
  <si>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</si>
  <si>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</si>
  <si>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</si>
  <si>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</si>
  <si>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</si>
  <si>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</si>
  <si>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</si>
  <si>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</si>
  <si>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</si>
  <si>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</si>
  <si>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</si>
  <si>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</si>
  <si>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</si>
  <si>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</si>
  <si>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</si>
  <si>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</si>
  <si>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</si>
  <si>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</si>
  <si>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</si>
  <si>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</si>
  <si>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</si>
  <si>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</si>
  <si>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</si>
  <si>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</si>
  <si>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</si>
  <si>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</si>
  <si>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</si>
  <si>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</si>
  <si>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</si>
  <si>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</si>
  <si>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</si>
  <si>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</si>
  <si>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</si>
  <si>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</si>
  <si>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</si>
  <si>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</si>
  <si>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</si>
  <si>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</si>
  <si>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</si>
  <si>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</si>
  <si>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</si>
  <si>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</si>
  <si>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</si>
  <si>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</si>
  <si>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</si>
  <si>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</si>
  <si>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</si>
  <si>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</si>
  <si>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</si>
  <si>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</si>
  <si>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</si>
  <si>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</si>
  <si>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D3</t>
  </si>
  <si>
    <t>Data</t>
  </si>
  <si>
    <t>Deleted blank rows 2, 3, 6, and 9</t>
  </si>
  <si>
    <t>Starting point:  Financial Reporting Form SR-1 Rev. 05-14 (version A)</t>
  </si>
  <si>
    <t>County_List</t>
  </si>
  <si>
    <t>Program_Source</t>
  </si>
  <si>
    <t>HOME</t>
  </si>
  <si>
    <t>RRLP</t>
  </si>
  <si>
    <t>SAIL</t>
  </si>
  <si>
    <t>Supplemental</t>
  </si>
  <si>
    <t>TCAP</t>
  </si>
  <si>
    <t>B3</t>
  </si>
  <si>
    <t>B5</t>
  </si>
  <si>
    <t>Named cell County</t>
  </si>
  <si>
    <t>Named cell Development_Name</t>
  </si>
  <si>
    <t>Named cell HPP_Key_Number</t>
  </si>
  <si>
    <t>Entered blank row and county names</t>
  </si>
  <si>
    <t>Named range County_List</t>
  </si>
  <si>
    <t>Entered blank row and 5 program names (HOME, RRLP, SAIL, Supplemental, TCAP)</t>
  </si>
  <si>
    <t>Named range Program_Source</t>
  </si>
  <si>
    <t>A10 : A14</t>
  </si>
  <si>
    <t>A2 : A69</t>
  </si>
  <si>
    <t>C2 : C7</t>
  </si>
  <si>
    <t>C2 : C11</t>
  </si>
  <si>
    <t>Copied row 10 and inserted 4 times as rows 11, 12, 13 and 14</t>
  </si>
  <si>
    <t>A - D</t>
  </si>
  <si>
    <t>Entered Data Validation (List) requirements for Program_Source</t>
  </si>
  <si>
    <t>Entered Data Validation requirements for Whole Numbers between 3 and 9999 for HPP_Key_Number</t>
  </si>
  <si>
    <t>Entered Data Validation (List) requirements for County_List</t>
  </si>
  <si>
    <t>FHFC Program #</t>
  </si>
  <si>
    <t>C9</t>
  </si>
  <si>
    <t>Changed label from "FHFC Award #"</t>
  </si>
  <si>
    <t xml:space="preserve">Group 1 Instructions:                                          
</t>
  </si>
  <si>
    <r>
      <t xml:space="preserve">Includes developments financed pursuant to the following programs: 
SAIL, HOME </t>
    </r>
    <r>
      <rPr>
        <b/>
        <i/>
        <sz val="16"/>
        <rFont val="Arial"/>
        <family val="2"/>
      </rPr>
      <t>that also receive partial financing from MMRB</t>
    </r>
    <r>
      <rPr>
        <b/>
        <sz val="16"/>
        <rFont val="Arial"/>
        <family val="2"/>
      </rPr>
      <t xml:space="preserve">, RRLP, TCAP and Supplemental. 
</t>
    </r>
  </si>
  <si>
    <t>Includes developments not in Group 1:
EHCL, HC, HOME LOANS that are not partially financed with MMRB, MMRB and TCEP.</t>
  </si>
  <si>
    <t>Complete all sections (PARTS 1-5) on both worksheets.</t>
  </si>
  <si>
    <r>
      <t>Key # and County</t>
    </r>
    <r>
      <rPr>
        <b/>
        <sz val="16"/>
        <color rgb="FFFF0000"/>
        <rFont val="Arial"/>
        <family val="2"/>
      </rPr>
      <t xml:space="preserve"> are required entries </t>
    </r>
    <r>
      <rPr>
        <b/>
        <sz val="16"/>
        <color rgb="FF0000FF"/>
        <rFont val="Arial"/>
        <family val="2"/>
      </rPr>
      <t>on "Parts 1 2 3 4."</t>
    </r>
  </si>
  <si>
    <t xml:space="preserve">Complete only Parts 1, 2 and 5 </t>
  </si>
  <si>
    <t>If a line-item is not applicable, indicate N/A; leave no blanks.</t>
  </si>
  <si>
    <r>
      <t>Submit reports electronically</t>
    </r>
    <r>
      <rPr>
        <b/>
        <sz val="16"/>
        <color rgb="FFFF0000"/>
        <rFont val="Arial"/>
        <family val="2"/>
      </rPr>
      <t xml:space="preserve"> to SERVICER</t>
    </r>
  </si>
  <si>
    <r>
      <t xml:space="preserve">Submit reports electronically </t>
    </r>
    <r>
      <rPr>
        <b/>
        <sz val="16"/>
        <color rgb="FFFF0000"/>
        <rFont val="Arial"/>
        <family val="2"/>
      </rPr>
      <t>to FLORIDA HOUSING</t>
    </r>
    <r>
      <rPr>
        <b/>
        <sz val="16"/>
        <color rgb="FF0000FF"/>
        <rFont val="Arial"/>
        <family val="2"/>
      </rPr>
      <t xml:space="preserve"> 
at financial.reporting@floridahousing.org</t>
    </r>
  </si>
  <si>
    <t>Cell was formatted for text; changed to Custom format 0000 (to force leading zeros to appear)</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</si>
</sst>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_);[Red]\(&quot;$&quot;#,##0\)"/>
    <numFmt numFmtId="8" formatCode="&quot;$&quot;#,##0.00_);[Red]\(&quot;$&quot;#,##0.00\)"/>
    <numFmt numFmtId="44" formatCode="_(&quot;$&quot;* #,##0.00_);_(&quot;$&quot;* \(#,##0.00\);_(&quot;$&quot;* &quot;-&quot;??_);_(@_)"/>
    <numFmt numFmtId="164" formatCode="&quot;$&quot;#,##0.00"/>
    <numFmt numFmtId="165" formatCode="mm/dd/yyyy;@"/>
    <numFmt numFmtId="166" formatCode="0.000%"/>
    <numFmt numFmtId="167" formatCode="0&quot;.&quot;"/>
    <numFmt numFmtId="168" formatCode="&quot;1-&quot;00"/>
    <numFmt numFmtId="169" formatCode="&quot;2-&quot;00"/>
    <numFmt numFmtId="170" formatCode="&quot;3-&quot;00"/>
    <numFmt numFmtId="171" formatCode="&quot;4-&quot;00"/>
    <numFmt numFmtId="172" formatCode="0.0"/>
    <numFmt numFmtId="173" formatCode="&quot;5-&quot;000"/>
    <numFmt numFmtId="174" formatCode=";;;"/>
    <numFmt numFmtId="175" formatCode="0000"/>
  </numFmts>
  <fonts count="44" x14ac:knownFonts="1">
    <font>
      <sz val="10"/>
      <name val="Arial"/>
    </font>
    <font>
      <sz val="10"/>
      <name val="Arial"/>
      <family val="2"/>
    </font>
    <font>
      <b/>
      <sz val="10"/>
      <name val="Arial"/>
      <family val="2"/>
    </font>
    <font>
      <sz val="8"/>
      <name val="Arial"/>
      <family val="2"/>
    </font>
    <font>
      <b/>
      <i/>
      <sz val="10"/>
      <name val="Arial"/>
      <family val="2"/>
    </font>
    <font>
      <sz val="10"/>
      <name val="Arial"/>
      <family val="2"/>
    </font>
    <font>
      <sz val="10"/>
      <color indexed="12"/>
      <name val="Arial"/>
      <family val="2"/>
    </font>
    <font>
      <sz val="10"/>
      <color indexed="10"/>
      <name val="Arial"/>
      <family val="2"/>
    </font>
    <font>
      <sz val="9"/>
      <name val="Arial"/>
      <family val="2"/>
    </font>
    <font>
      <b/>
      <sz val="11"/>
      <name val="Arial"/>
      <family val="2"/>
    </font>
    <font>
      <b/>
      <sz val="10.199999999999999"/>
      <name val="Arial"/>
      <family val="2"/>
    </font>
    <font>
      <sz val="9.5"/>
      <name val="Arial"/>
      <family val="2"/>
    </font>
    <font>
      <b/>
      <sz val="9.5"/>
      <name val="Arial"/>
      <family val="2"/>
    </font>
    <font>
      <b/>
      <sz val="18"/>
      <name val="Arial"/>
      <family val="2"/>
    </font>
    <font>
      <b/>
      <sz val="9"/>
      <name val="Arial"/>
      <family val="2"/>
    </font>
    <font>
      <u/>
      <sz val="10"/>
      <color indexed="12"/>
      <name val="Arial"/>
      <family val="2"/>
    </font>
    <font>
      <b/>
      <sz val="10"/>
      <color indexed="12"/>
      <name val="Arial"/>
      <family val="2"/>
    </font>
    <font>
      <b/>
      <i/>
      <strike/>
      <sz val="10"/>
      <name val="Arial"/>
      <family val="2"/>
    </font>
    <font>
      <b/>
      <u/>
      <sz val="10"/>
      <name val="Arial"/>
      <family val="2"/>
    </font>
    <font>
      <sz val="10"/>
      <color indexed="12"/>
      <name val="Arial"/>
      <family val="2"/>
    </font>
    <font>
      <sz val="8"/>
      <name val="Arial"/>
      <family val="2"/>
    </font>
    <font>
      <i/>
      <sz val="10"/>
      <name val="Arial"/>
      <family val="2"/>
    </font>
    <font>
      <sz val="11"/>
      <name val="Arial"/>
      <family val="2"/>
    </font>
    <font>
      <sz val="6"/>
      <name val="Arial"/>
      <family val="2"/>
    </font>
    <font>
      <b/>
      <sz val="8"/>
      <color indexed="81"/>
      <name val="Tahoma"/>
      <family val="2"/>
    </font>
    <font>
      <b/>
      <i/>
      <sz val="11"/>
      <color indexed="10"/>
      <name val="Tahoma"/>
      <family val="2"/>
    </font>
    <font>
      <b/>
      <i/>
      <sz val="11"/>
      <color indexed="16"/>
      <name val="Tahoma"/>
      <family val="2"/>
    </font>
    <font>
      <u/>
      <sz val="10"/>
      <color indexed="12"/>
      <name val="Arial"/>
      <family val="2"/>
    </font>
    <font>
      <sz val="8"/>
      <color indexed="81"/>
      <name val="Tahoma"/>
      <family val="2"/>
    </font>
    <font>
      <b/>
      <i/>
      <sz val="9"/>
      <name val="Arial"/>
      <family val="2"/>
    </font>
    <font>
      <b/>
      <u/>
      <sz val="8"/>
      <color indexed="81"/>
      <name val="Tahoma"/>
      <family val="2"/>
    </font>
    <font>
      <sz val="10"/>
      <color indexed="81"/>
      <name val="Arial"/>
      <family val="2"/>
    </font>
    <font>
      <b/>
      <sz val="10"/>
      <color indexed="17"/>
      <name val="Arial"/>
      <family val="2"/>
    </font>
    <font>
      <b/>
      <u/>
      <sz val="10"/>
      <color indexed="17"/>
      <name val="Arial"/>
      <family val="2"/>
    </font>
    <font>
      <b/>
      <sz val="10"/>
      <color rgb="FF008000"/>
      <name val="Arial"/>
      <family val="2"/>
    </font>
    <font>
      <i/>
      <sz val="9"/>
      <name val="Arial"/>
      <family val="2"/>
    </font>
    <font>
      <sz val="8"/>
      <color rgb="FF000000"/>
      <name val="Tahoma"/>
      <family val="2"/>
    </font>
    <font>
      <sz val="10"/>
      <color rgb="FF0000FF"/>
      <name val="Arial"/>
      <family val="2"/>
    </font>
    <font>
      <b/>
      <sz val="16"/>
      <color rgb="FF0000FF"/>
      <name val="Arial"/>
      <family val="2"/>
    </font>
    <font>
      <b/>
      <sz val="16"/>
      <name val="Arial"/>
      <family val="2"/>
    </font>
    <font>
      <b/>
      <sz val="16"/>
      <color rgb="FFFF0000"/>
      <name val="Arial"/>
      <family val="2"/>
    </font>
    <font>
      <b/>
      <i/>
      <sz val="16"/>
      <name val="Arial"/>
      <family val="2"/>
    </font>
    <font>
      <b/>
      <sz val="12"/>
      <name val="Arial"/>
      <family val="2"/>
    </font>
    <font>
      <sz val="12"/>
      <name val="Arial"/>
      <family val="2"/>
    </font>
  </fonts>
  <fills count="13">
    <fill>
      <patternFill patternType="none"/>
    </fill>
    <fill>
      <patternFill patternType="gray125"/>
    </fill>
    <fill>
      <patternFill patternType="solid">
        <fgColor indexed="22"/>
        <bgColor indexed="64"/>
      </patternFill>
    </fill>
    <fill>
      <patternFill patternType="mediumGray">
        <fgColor indexed="9"/>
        <bgColor indexed="42"/>
      </patternFill>
    </fill>
    <fill>
      <patternFill patternType="solid">
        <fgColor indexed="44"/>
        <bgColor indexed="64"/>
      </patternFill>
    </fill>
    <fill>
      <patternFill patternType="solid">
        <fgColor indexed="55"/>
        <bgColor indexed="64"/>
      </patternFill>
    </fill>
    <fill>
      <patternFill patternType="solid">
        <fgColor rgb="FF99CCFF"/>
        <bgColor indexed="64"/>
      </patternFill>
    </fill>
    <fill>
      <patternFill patternType="solid">
        <fgColor rgb="FFC0C0C0"/>
        <bgColor indexed="64"/>
      </patternFill>
    </fill>
    <fill>
      <patternFill patternType="solid">
        <fgColor rgb="FFCCFFCC"/>
        <bgColor indexed="64"/>
      </patternFill>
    </fill>
    <fill>
      <patternFill patternType="mediumGray">
        <fgColor indexed="9"/>
        <bgColor rgb="FFCCFFCC"/>
      </patternFill>
    </fill>
    <fill>
      <patternFill patternType="solid">
        <fgColor theme="0" tint="-0.249977111117893"/>
        <bgColor indexed="64"/>
      </patternFill>
    </fill>
    <fill>
      <patternFill patternType="solid">
        <fgColor theme="0" tint="-0.34998626667073579"/>
        <bgColor indexed="64"/>
      </patternFill>
    </fill>
    <fill>
      <patternFill patternType="mediumGray">
        <fgColor theme="0"/>
        <bgColor rgb="FFCCFFCC"/>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style="medium">
        <color rgb="FF008000"/>
      </left>
      <right style="medium">
        <color rgb="FF008000"/>
      </right>
      <top style="medium">
        <color rgb="FF008000"/>
      </top>
      <bottom/>
      <diagonal/>
    </border>
    <border>
      <left style="medium">
        <color rgb="FF008000"/>
      </left>
      <right style="medium">
        <color rgb="FF008000"/>
      </right>
      <top/>
      <bottom/>
      <diagonal/>
    </border>
    <border>
      <left style="medium">
        <color rgb="FF008000"/>
      </left>
      <right style="medium">
        <color rgb="FF008000"/>
      </right>
      <top/>
      <bottom style="medium">
        <color rgb="FF008000"/>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DashDot">
        <color theme="9"/>
      </left>
      <right style="mediumDashDot">
        <color theme="9"/>
      </right>
      <top style="mediumDashDot">
        <color theme="9"/>
      </top>
      <bottom/>
      <diagonal/>
    </border>
    <border>
      <left style="mediumDashDot">
        <color theme="9"/>
      </left>
      <right style="mediumDashDot">
        <color theme="9"/>
      </right>
      <top/>
      <bottom/>
      <diagonal/>
    </border>
    <border>
      <left style="mediumDashDot">
        <color theme="9"/>
      </left>
      <right style="mediumDashDot">
        <color theme="9"/>
      </right>
      <top/>
      <bottom style="mediumDashDot">
        <color theme="9"/>
      </bottom>
      <diagonal/>
    </border>
    <border>
      <left style="mediumDashDot">
        <color theme="8" tint="-0.24994659260841701"/>
      </left>
      <right style="mediumDashDot">
        <color theme="8" tint="-0.24994659260841701"/>
      </right>
      <top style="mediumDashDot">
        <color theme="8" tint="-0.24994659260841701"/>
      </top>
      <bottom/>
      <diagonal/>
    </border>
    <border>
      <left style="mediumDashDot">
        <color theme="8" tint="-0.24994659260841701"/>
      </left>
      <right style="mediumDashDot">
        <color theme="8" tint="-0.24994659260841701"/>
      </right>
      <top/>
      <bottom/>
      <diagonal/>
    </border>
    <border>
      <left style="mediumDashDot">
        <color theme="8" tint="-0.24994659260841701"/>
      </left>
      <right style="mediumDashDot">
        <color theme="8" tint="-0.24994659260841701"/>
      </right>
      <top/>
      <bottom style="mediumDashDot">
        <color theme="8" tint="-0.24994659260841701"/>
      </bottom>
      <diagonal/>
    </border>
  </borders>
  <cellStyleXfs count="5">
    <xf numFmtId="0" fontId="0" fillId="0" borderId="0"/>
    <xf numFmtId="44" fontId="1" fillId="0" borderId="0" applyFont="0" applyFill="0" applyBorder="0" applyAlignment="0" applyProtection="0"/>
    <xf numFmtId="0" fontId="1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525">
    <xf numFmtId="0" fontId="0" fillId="0" borderId="0" xfId="0"/>
    <xf numFmtId="0" fontId="5" fillId="0" borderId="0" xfId="0" applyFont="1"/>
    <xf numFmtId="0" fontId="2" fillId="0" borderId="0" xfId="0" applyFont="1" applyAlignment="1">
      <alignment horizontal="right"/>
    </xf>
    <xf numFmtId="0" fontId="0" fillId="0" borderId="1" xfId="0" applyBorder="1" applyAlignment="1">
      <alignment horizontal="center" wrapText="1"/>
    </xf>
    <xf numFmtId="0" fontId="5" fillId="0" borderId="0" xfId="0" applyFont="1" applyAlignment="1">
      <alignment wrapText="1"/>
    </xf>
    <xf numFmtId="167" fontId="0" fillId="0" borderId="1" xfId="0" applyNumberFormat="1" applyBorder="1" applyAlignment="1">
      <alignment vertical="center"/>
    </xf>
    <xf numFmtId="0" fontId="0" fillId="0" borderId="0" xfId="0" applyBorder="1" applyAlignment="1">
      <alignment horizontal="center"/>
    </xf>
    <xf numFmtId="0" fontId="0" fillId="0" borderId="2" xfId="0" applyBorder="1" applyAlignment="1">
      <alignment horizontal="center"/>
    </xf>
    <xf numFmtId="0" fontId="1" fillId="0" borderId="0" xfId="0" applyFont="1" applyFill="1"/>
    <xf numFmtId="0" fontId="1" fillId="0" borderId="1" xfId="0" applyFont="1" applyFill="1" applyBorder="1" applyAlignment="1">
      <alignment vertical="center"/>
    </xf>
    <xf numFmtId="0" fontId="2" fillId="0" borderId="1" xfId="0" applyFont="1" applyBorder="1" applyAlignment="1">
      <alignment horizontal="center" vertical="center" wrapText="1"/>
    </xf>
    <xf numFmtId="0" fontId="20" fillId="0" borderId="1" xfId="0" applyFont="1" applyBorder="1" applyAlignment="1">
      <alignment horizontal="center" wrapText="1"/>
    </xf>
    <xf numFmtId="0" fontId="0" fillId="0" borderId="0" xfId="0" applyAlignment="1">
      <alignment horizontal="center"/>
    </xf>
    <xf numFmtId="0" fontId="5" fillId="0" borderId="0" xfId="0" applyFont="1" applyAlignment="1">
      <alignment vertical="center"/>
    </xf>
    <xf numFmtId="0" fontId="2" fillId="0" borderId="0" xfId="0" applyFont="1" applyAlignment="1">
      <alignment vertical="center"/>
    </xf>
    <xf numFmtId="0" fontId="2" fillId="0" borderId="0" xfId="0" applyFont="1" applyBorder="1" applyAlignment="1">
      <alignment horizontal="right" vertical="center"/>
    </xf>
    <xf numFmtId="0" fontId="18" fillId="0" borderId="0" xfId="0" applyFont="1" applyAlignment="1">
      <alignment horizontal="center" vertical="center"/>
    </xf>
    <xf numFmtId="0" fontId="18" fillId="0" borderId="0" xfId="0" applyFont="1" applyFill="1" applyAlignment="1">
      <alignment horizontal="center" vertical="center"/>
    </xf>
    <xf numFmtId="0" fontId="18" fillId="0" borderId="0" xfId="0" applyFont="1" applyFill="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168" fontId="2" fillId="0" borderId="1" xfId="0" applyNumberFormat="1" applyFont="1" applyBorder="1" applyAlignment="1">
      <alignment horizontal="center" vertical="center"/>
    </xf>
    <xf numFmtId="168" fontId="5" fillId="0" borderId="1" xfId="0" applyNumberFormat="1" applyFont="1" applyBorder="1" applyAlignment="1">
      <alignment horizontal="center" vertical="center"/>
    </xf>
    <xf numFmtId="0" fontId="5" fillId="0" borderId="1" xfId="0" applyFont="1" applyBorder="1" applyAlignment="1">
      <alignment vertical="center"/>
    </xf>
    <xf numFmtId="0" fontId="2" fillId="0" borderId="1" xfId="0" applyFont="1" applyBorder="1" applyAlignment="1">
      <alignment horizontal="righ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Border="1" applyAlignment="1">
      <alignment vertical="center"/>
    </xf>
    <xf numFmtId="0" fontId="5" fillId="0" borderId="0" xfId="0" applyFont="1" applyBorder="1" applyAlignment="1">
      <alignment horizontal="right" vertical="center"/>
    </xf>
    <xf numFmtId="0" fontId="5" fillId="0" borderId="3" xfId="0" applyFont="1" applyBorder="1" applyAlignment="1">
      <alignment horizontal="center" vertical="center"/>
    </xf>
    <xf numFmtId="165" fontId="2" fillId="0" borderId="1" xfId="0" applyNumberFormat="1" applyFont="1" applyBorder="1" applyAlignment="1">
      <alignment horizontal="center" vertical="center"/>
    </xf>
    <xf numFmtId="168" fontId="2" fillId="0" borderId="1" xfId="0" applyNumberFormat="1" applyFont="1" applyFill="1" applyBorder="1" applyAlignment="1">
      <alignment horizontal="center" vertical="center"/>
    </xf>
    <xf numFmtId="168" fontId="5" fillId="0" borderId="1" xfId="0" applyNumberFormat="1" applyFont="1" applyFill="1" applyBorder="1" applyAlignment="1">
      <alignment horizontal="center" vertical="center"/>
    </xf>
    <xf numFmtId="0" fontId="2" fillId="0" borderId="1" xfId="0" applyFont="1" applyFill="1" applyBorder="1" applyAlignment="1">
      <alignment horizontal="right" vertical="center"/>
    </xf>
    <xf numFmtId="8" fontId="5" fillId="0" borderId="1" xfId="0" applyNumberFormat="1" applyFont="1" applyFill="1" applyBorder="1" applyAlignment="1">
      <alignment vertical="center"/>
    </xf>
    <xf numFmtId="0" fontId="5" fillId="0" borderId="1" xfId="0" applyFont="1" applyFill="1" applyBorder="1" applyAlignment="1">
      <alignment horizontal="center" vertical="center"/>
    </xf>
    <xf numFmtId="164" fontId="6" fillId="0" borderId="1" xfId="0" applyNumberFormat="1" applyFont="1" applyBorder="1" applyAlignment="1">
      <alignment vertical="center"/>
    </xf>
    <xf numFmtId="169" fontId="2" fillId="0" borderId="1" xfId="0" applyNumberFormat="1" applyFont="1" applyBorder="1" applyAlignment="1">
      <alignment horizontal="center" vertical="center"/>
    </xf>
    <xf numFmtId="169" fontId="5" fillId="0" borderId="1" xfId="0" applyNumberFormat="1" applyFont="1" applyBorder="1" applyAlignment="1">
      <alignment horizontal="center" vertical="center"/>
    </xf>
    <xf numFmtId="0" fontId="2" fillId="0" borderId="3" xfId="0" applyFont="1" applyFill="1" applyBorder="1" applyAlignment="1">
      <alignment horizontal="right" vertical="center"/>
    </xf>
    <xf numFmtId="169" fontId="5" fillId="0" borderId="1" xfId="0" applyNumberFormat="1" applyFont="1" applyFill="1" applyBorder="1" applyAlignment="1">
      <alignment horizontal="center" vertical="center"/>
    </xf>
    <xf numFmtId="169" fontId="2" fillId="0" borderId="1" xfId="0" applyNumberFormat="1" applyFont="1" applyFill="1" applyBorder="1" applyAlignment="1">
      <alignment horizontal="center" vertical="center"/>
    </xf>
    <xf numFmtId="0" fontId="2" fillId="0" borderId="8" xfId="0" applyFont="1" applyFill="1" applyBorder="1" applyAlignment="1">
      <alignment horizontal="right" vertical="center" wrapText="1"/>
    </xf>
    <xf numFmtId="0" fontId="2" fillId="0" borderId="9" xfId="0" applyFont="1" applyFill="1" applyBorder="1" applyAlignment="1">
      <alignment horizontal="right" vertical="center" wrapText="1"/>
    </xf>
    <xf numFmtId="0" fontId="2" fillId="0" borderId="8" xfId="0" applyFont="1" applyBorder="1" applyAlignment="1">
      <alignment vertical="center"/>
    </xf>
    <xf numFmtId="0" fontId="2" fillId="0" borderId="2" xfId="0" applyFont="1" applyFill="1" applyBorder="1" applyAlignment="1">
      <alignment horizontal="left" vertical="center" wrapText="1" indent="2"/>
    </xf>
    <xf numFmtId="0" fontId="2" fillId="0" borderId="2" xfId="0" applyFont="1" applyFill="1" applyBorder="1" applyAlignment="1">
      <alignment horizontal="left" vertical="center" wrapText="1" indent="3"/>
    </xf>
    <xf numFmtId="0" fontId="2" fillId="0" borderId="7" xfId="0" applyFont="1" applyBorder="1" applyAlignment="1">
      <alignment horizontal="left" vertical="center" indent="3"/>
    </xf>
    <xf numFmtId="0" fontId="2" fillId="0" borderId="2" xfId="0" applyFont="1" applyBorder="1" applyAlignment="1">
      <alignment horizontal="left" vertical="center" indent="3"/>
    </xf>
    <xf numFmtId="170" fontId="2" fillId="0" borderId="1" xfId="0" applyNumberFormat="1" applyFont="1" applyBorder="1" applyAlignment="1">
      <alignment horizontal="center" vertical="center" wrapText="1"/>
    </xf>
    <xf numFmtId="0" fontId="2" fillId="0" borderId="8" xfId="0" applyFont="1" applyBorder="1" applyAlignment="1">
      <alignment horizontal="right" vertical="center" wrapText="1"/>
    </xf>
    <xf numFmtId="170" fontId="5" fillId="0" borderId="1" xfId="0" applyNumberFormat="1" applyFont="1" applyBorder="1" applyAlignment="1">
      <alignment horizontal="center" vertical="center" wrapText="1"/>
    </xf>
    <xf numFmtId="0" fontId="5" fillId="0" borderId="8" xfId="0" applyFont="1" applyBorder="1" applyAlignment="1">
      <alignment horizontal="right" vertical="center" wrapText="1"/>
    </xf>
    <xf numFmtId="0" fontId="2" fillId="0" borderId="2" xfId="0" applyFont="1" applyBorder="1" applyAlignment="1">
      <alignment horizontal="left" vertical="center" wrapText="1" indent="4"/>
    </xf>
    <xf numFmtId="167" fontId="1" fillId="0" borderId="1" xfId="0" applyNumberFormat="1" applyFont="1" applyFill="1" applyBorder="1" applyAlignment="1">
      <alignment vertical="center"/>
    </xf>
    <xf numFmtId="8" fontId="1" fillId="0" borderId="1" xfId="0" applyNumberFormat="1" applyFont="1" applyFill="1" applyBorder="1" applyAlignment="1">
      <alignment vertical="center"/>
    </xf>
    <xf numFmtId="0" fontId="1" fillId="0" borderId="1" xfId="0" applyFont="1" applyFill="1" applyBorder="1" applyAlignment="1">
      <alignment horizontal="right" vertical="center"/>
    </xf>
    <xf numFmtId="40" fontId="23" fillId="0" borderId="9" xfId="0" applyNumberFormat="1" applyFont="1" applyFill="1" applyBorder="1" applyAlignment="1">
      <alignment horizontal="right" vertical="center"/>
    </xf>
    <xf numFmtId="0" fontId="19" fillId="0" borderId="11" xfId="0" applyFont="1" applyFill="1" applyBorder="1" applyAlignment="1">
      <alignment horizontal="center" vertical="center" textRotation="90" wrapText="1"/>
    </xf>
    <xf numFmtId="171" fontId="2" fillId="0" borderId="1" xfId="0" applyNumberFormat="1" applyFont="1" applyBorder="1" applyAlignment="1">
      <alignment horizontal="center" vertical="center"/>
    </xf>
    <xf numFmtId="0" fontId="2" fillId="0" borderId="4" xfId="0" applyFont="1" applyBorder="1" applyAlignment="1">
      <alignment horizontal="right" vertical="center"/>
    </xf>
    <xf numFmtId="171" fontId="5" fillId="0" borderId="1" xfId="0" applyNumberFormat="1" applyFont="1" applyBorder="1" applyAlignment="1">
      <alignment horizontal="center" vertical="center"/>
    </xf>
    <xf numFmtId="0" fontId="11" fillId="0" borderId="1" xfId="0" applyFont="1" applyFill="1" applyBorder="1" applyAlignment="1">
      <alignment vertical="center"/>
    </xf>
    <xf numFmtId="0" fontId="11" fillId="0" borderId="1" xfId="0" applyFont="1" applyBorder="1" applyAlignment="1">
      <alignment horizontal="left" vertical="center" indent="1"/>
    </xf>
    <xf numFmtId="0" fontId="11" fillId="0" borderId="1" xfId="0" applyFont="1" applyFill="1" applyBorder="1" applyAlignment="1">
      <alignment horizontal="left" vertical="center" indent="1"/>
    </xf>
    <xf numFmtId="0" fontId="11" fillId="0" borderId="1" xfId="0" applyFont="1" applyFill="1" applyBorder="1" applyAlignment="1">
      <alignment horizontal="left" vertical="center" wrapText="1" indent="1"/>
    </xf>
    <xf numFmtId="0" fontId="0" fillId="0" borderId="13" xfId="0" applyBorder="1" applyAlignment="1">
      <alignment horizontal="center"/>
    </xf>
    <xf numFmtId="0" fontId="0" fillId="0" borderId="14" xfId="0" applyBorder="1" applyAlignment="1">
      <alignment horizontal="center"/>
    </xf>
    <xf numFmtId="40" fontId="23" fillId="0" borderId="15" xfId="0" applyNumberFormat="1" applyFont="1" applyFill="1" applyBorder="1" applyAlignment="1">
      <alignment horizontal="right" vertical="center"/>
    </xf>
    <xf numFmtId="0" fontId="19" fillId="0" borderId="16" xfId="0" applyFont="1" applyFill="1" applyBorder="1" applyAlignment="1">
      <alignment horizontal="center" vertical="center" textRotation="90" wrapText="1"/>
    </xf>
    <xf numFmtId="40" fontId="23" fillId="0" borderId="17" xfId="0" applyNumberFormat="1" applyFont="1" applyFill="1" applyBorder="1" applyAlignment="1">
      <alignment horizontal="right" vertical="center"/>
    </xf>
    <xf numFmtId="40" fontId="23" fillId="0" borderId="18" xfId="0" applyNumberFormat="1" applyFont="1" applyFill="1" applyBorder="1" applyAlignment="1">
      <alignment horizontal="right" vertical="center"/>
    </xf>
    <xf numFmtId="0" fontId="0" fillId="0" borderId="17" xfId="0" applyBorder="1" applyAlignment="1">
      <alignment horizontal="center"/>
    </xf>
    <xf numFmtId="0" fontId="0" fillId="0" borderId="18" xfId="0" applyBorder="1" applyAlignment="1">
      <alignment horizontal="center"/>
    </xf>
    <xf numFmtId="0" fontId="0" fillId="0" borderId="15" xfId="0" applyBorder="1" applyAlignment="1">
      <alignment horizontal="center"/>
    </xf>
    <xf numFmtId="0" fontId="15" fillId="0" borderId="1" xfId="2" applyBorder="1" applyAlignment="1" applyProtection="1">
      <alignment horizontal="center" vertical="center" wrapText="1"/>
      <protection locked="0"/>
    </xf>
    <xf numFmtId="0" fontId="0" fillId="0" borderId="0" xfId="0" applyBorder="1"/>
    <xf numFmtId="0" fontId="0" fillId="0" borderId="0" xfId="0" applyFill="1" applyBorder="1"/>
    <xf numFmtId="0" fontId="1" fillId="0" borderId="0" xfId="0" applyFont="1" applyFill="1" applyAlignment="1">
      <alignment vertical="center"/>
    </xf>
    <xf numFmtId="0" fontId="0" fillId="0" borderId="0" xfId="0" applyAlignment="1">
      <alignment vertical="center"/>
    </xf>
    <xf numFmtId="0" fontId="1" fillId="0" borderId="0" xfId="0" applyFont="1" applyFill="1" applyAlignment="1">
      <alignment vertical="center" wrapText="1"/>
    </xf>
    <xf numFmtId="0" fontId="0" fillId="0" borderId="0" xfId="0" applyBorder="1" applyAlignment="1">
      <alignment vertical="center"/>
    </xf>
    <xf numFmtId="0" fontId="5" fillId="0" borderId="0" xfId="0" applyFont="1" applyFill="1" applyAlignment="1">
      <alignment vertical="center" wrapText="1"/>
    </xf>
    <xf numFmtId="165" fontId="16" fillId="3" borderId="1" xfId="0" applyNumberFormat="1" applyFont="1" applyFill="1" applyBorder="1" applyAlignment="1" applyProtection="1">
      <alignment horizontal="center" vertical="center"/>
      <protection locked="0"/>
    </xf>
    <xf numFmtId="8" fontId="6" fillId="3" borderId="1" xfId="1" applyNumberFormat="1" applyFont="1" applyFill="1" applyBorder="1" applyAlignment="1" applyProtection="1">
      <alignment vertical="center"/>
      <protection locked="0"/>
    </xf>
    <xf numFmtId="8" fontId="6" fillId="3" borderId="8" xfId="0" applyNumberFormat="1" applyFont="1" applyFill="1" applyBorder="1" applyAlignment="1" applyProtection="1">
      <alignment vertical="center"/>
      <protection locked="0"/>
    </xf>
    <xf numFmtId="8" fontId="6" fillId="3" borderId="1" xfId="0" applyNumberFormat="1" applyFont="1" applyFill="1" applyBorder="1" applyAlignment="1" applyProtection="1">
      <alignment vertical="center"/>
      <protection locked="0"/>
    </xf>
    <xf numFmtId="8" fontId="7" fillId="3" borderId="1" xfId="0" applyNumberFormat="1" applyFont="1" applyFill="1" applyBorder="1" applyAlignment="1" applyProtection="1">
      <alignment vertical="center"/>
      <protection locked="0"/>
    </xf>
    <xf numFmtId="8" fontId="6" fillId="3" borderId="3" xfId="0" applyNumberFormat="1" applyFont="1" applyFill="1" applyBorder="1" applyAlignment="1" applyProtection="1">
      <alignment vertical="center"/>
      <protection locked="0"/>
    </xf>
    <xf numFmtId="0" fontId="6" fillId="3" borderId="7" xfId="0" applyFont="1" applyFill="1" applyBorder="1" applyAlignment="1" applyProtection="1">
      <alignment horizontal="left" vertical="center" wrapText="1" indent="1"/>
      <protection locked="0"/>
    </xf>
    <xf numFmtId="8" fontId="6" fillId="3" borderId="1" xfId="0" applyNumberFormat="1" applyFont="1" applyFill="1" applyBorder="1" applyAlignment="1" applyProtection="1">
      <alignment vertical="center" wrapText="1"/>
      <protection locked="0"/>
    </xf>
    <xf numFmtId="8" fontId="6" fillId="3" borderId="4" xfId="0" applyNumberFormat="1" applyFont="1" applyFill="1" applyBorder="1" applyAlignment="1" applyProtection="1">
      <alignment vertical="center"/>
      <protection locked="0"/>
    </xf>
    <xf numFmtId="8" fontId="5" fillId="4" borderId="1" xfId="1" applyNumberFormat="1" applyFont="1" applyFill="1" applyBorder="1" applyAlignment="1">
      <alignment vertical="center"/>
    </xf>
    <xf numFmtId="8" fontId="5" fillId="4" borderId="8" xfId="0" applyNumberFormat="1" applyFont="1" applyFill="1" applyBorder="1" applyAlignment="1">
      <alignment vertical="center"/>
    </xf>
    <xf numFmtId="8" fontId="5" fillId="4" borderId="1" xfId="0" applyNumberFormat="1" applyFont="1" applyFill="1" applyBorder="1" applyAlignment="1">
      <alignment vertical="center"/>
    </xf>
    <xf numFmtId="8" fontId="2" fillId="4" borderId="1" xfId="0" applyNumberFormat="1" applyFont="1" applyFill="1" applyBorder="1" applyAlignment="1">
      <alignment vertical="center"/>
    </xf>
    <xf numFmtId="8" fontId="2" fillId="4" borderId="1" xfId="0" applyNumberFormat="1" applyFont="1" applyFill="1" applyBorder="1" applyAlignment="1">
      <alignment vertical="center" wrapText="1"/>
    </xf>
    <xf numFmtId="8" fontId="5" fillId="4" borderId="1" xfId="0" applyNumberFormat="1" applyFont="1" applyFill="1" applyBorder="1" applyAlignment="1">
      <alignment vertical="center" wrapText="1"/>
    </xf>
    <xf numFmtId="8" fontId="9" fillId="4" borderId="1" xfId="0" applyNumberFormat="1" applyFont="1" applyFill="1" applyBorder="1" applyAlignment="1">
      <alignment vertical="center"/>
    </xf>
    <xf numFmtId="0" fontId="19" fillId="3" borderId="1" xfId="0" applyFont="1" applyFill="1" applyBorder="1" applyAlignment="1" applyProtection="1">
      <alignment vertical="center"/>
      <protection locked="0"/>
    </xf>
    <xf numFmtId="8" fontId="19" fillId="3" borderId="1" xfId="0" applyNumberFormat="1" applyFont="1" applyFill="1" applyBorder="1" applyAlignment="1" applyProtection="1">
      <alignment vertical="center"/>
      <protection locked="0"/>
    </xf>
    <xf numFmtId="0" fontId="5" fillId="0" borderId="1" xfId="0" applyFont="1" applyFill="1" applyBorder="1" applyAlignment="1" applyProtection="1">
      <alignment vertical="center"/>
    </xf>
    <xf numFmtId="167" fontId="0" fillId="0" borderId="1" xfId="0" applyNumberFormat="1" applyBorder="1" applyAlignment="1" applyProtection="1">
      <alignment vertical="center"/>
    </xf>
    <xf numFmtId="0" fontId="2" fillId="0" borderId="1" xfId="0" applyFont="1" applyFill="1" applyBorder="1" applyAlignment="1" applyProtection="1">
      <alignment vertical="center"/>
      <protection locked="0"/>
    </xf>
    <xf numFmtId="8" fontId="0" fillId="0" borderId="1" xfId="0" applyNumberFormat="1" applyBorder="1" applyAlignment="1">
      <alignment vertical="center"/>
    </xf>
    <xf numFmtId="6" fontId="19" fillId="3" borderId="1" xfId="0" applyNumberFormat="1" applyFont="1" applyFill="1" applyBorder="1" applyAlignment="1" applyProtection="1">
      <alignment vertical="center"/>
      <protection locked="0"/>
    </xf>
    <xf numFmtId="8" fontId="15" fillId="0" borderId="1" xfId="2" applyNumberFormat="1" applyFill="1" applyBorder="1" applyAlignment="1" applyProtection="1">
      <alignment vertical="center"/>
    </xf>
    <xf numFmtId="8" fontId="15" fillId="0" borderId="1" xfId="2" applyNumberFormat="1" applyFill="1" applyBorder="1" applyAlignment="1" applyProtection="1">
      <alignment vertical="center" wrapText="1"/>
    </xf>
    <xf numFmtId="0" fontId="2" fillId="0" borderId="0" xfId="0" applyFont="1" applyAlignment="1">
      <alignment horizontal="center" vertical="top"/>
    </xf>
    <xf numFmtId="0" fontId="14" fillId="0" borderId="0" xfId="0" applyFont="1" applyAlignment="1">
      <alignment horizontal="center"/>
    </xf>
    <xf numFmtId="0" fontId="2" fillId="0" borderId="0" xfId="0" applyFont="1" applyFill="1" applyAlignment="1">
      <alignment horizontal="left" vertical="center"/>
    </xf>
    <xf numFmtId="0" fontId="2" fillId="0" borderId="0" xfId="0" applyFont="1" applyFill="1" applyAlignment="1"/>
    <xf numFmtId="8" fontId="15" fillId="0" borderId="1" xfId="2" applyNumberFormat="1" applyFill="1" applyBorder="1" applyAlignment="1" applyProtection="1">
      <alignment vertical="center"/>
      <protection locked="0"/>
    </xf>
    <xf numFmtId="0" fontId="15" fillId="0" borderId="1" xfId="2" applyBorder="1" applyAlignment="1" applyProtection="1">
      <alignment horizontal="center" vertical="center"/>
    </xf>
    <xf numFmtId="0" fontId="2" fillId="0" borderId="0" xfId="0" applyFont="1" applyFill="1" applyAlignment="1">
      <alignment horizontal="right" vertical="center"/>
    </xf>
    <xf numFmtId="0" fontId="6" fillId="3" borderId="17"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8" fontId="2" fillId="6" borderId="1" xfId="0" applyNumberFormat="1" applyFont="1" applyFill="1" applyBorder="1" applyAlignment="1">
      <alignment vertical="center"/>
    </xf>
    <xf numFmtId="0" fontId="0" fillId="2" borderId="20" xfId="0" applyFill="1" applyBorder="1" applyAlignment="1"/>
    <xf numFmtId="0" fontId="0" fillId="2" borderId="11" xfId="0" applyFill="1" applyBorder="1" applyAlignment="1"/>
    <xf numFmtId="174" fontId="5" fillId="0" borderId="0" xfId="0" applyNumberFormat="1" applyFont="1" applyAlignment="1">
      <alignment vertical="center"/>
    </xf>
    <xf numFmtId="0" fontId="5" fillId="0" borderId="0" xfId="0" applyFont="1" applyBorder="1" applyAlignment="1">
      <alignment vertical="center" textRotation="90" wrapText="1"/>
    </xf>
    <xf numFmtId="0" fontId="5" fillId="0" borderId="0" xfId="0" applyFont="1" applyAlignment="1">
      <alignment vertical="center" textRotation="90" wrapText="1"/>
    </xf>
    <xf numFmtId="174" fontId="5" fillId="0" borderId="0" xfId="0" applyNumberFormat="1" applyFont="1" applyAlignment="1">
      <alignment horizontal="center" vertical="center"/>
    </xf>
    <xf numFmtId="0" fontId="5" fillId="0" borderId="0" xfId="0" applyFont="1" applyFill="1"/>
    <xf numFmtId="0" fontId="2" fillId="0" borderId="0" xfId="0" applyFont="1" applyAlignment="1">
      <alignment vertical="center"/>
    </xf>
    <xf numFmtId="168" fontId="2" fillId="0" borderId="0" xfId="0" applyNumberFormat="1" applyFont="1" applyBorder="1" applyAlignment="1">
      <alignment horizontal="center" vertical="center"/>
    </xf>
    <xf numFmtId="0" fontId="2" fillId="0" borderId="0" xfId="0" applyFont="1" applyBorder="1" applyAlignment="1">
      <alignment horizontal="center" vertical="center" textRotation="90" wrapText="1"/>
    </xf>
    <xf numFmtId="0" fontId="2" fillId="0" borderId="1" xfId="0" applyFont="1" applyBorder="1" applyAlignment="1">
      <alignment horizontal="left" vertical="center" wrapText="1"/>
    </xf>
    <xf numFmtId="0" fontId="1" fillId="0" borderId="1" xfId="0" applyFont="1" applyBorder="1" applyAlignment="1">
      <alignment horizontal="left" vertical="center"/>
    </xf>
    <xf numFmtId="8" fontId="6" fillId="9" borderId="1" xfId="1" applyNumberFormat="1" applyFont="1" applyFill="1" applyBorder="1" applyAlignment="1" applyProtection="1">
      <alignment vertical="center"/>
      <protection locked="0"/>
    </xf>
    <xf numFmtId="168" fontId="1" fillId="0" borderId="1" xfId="0" applyNumberFormat="1" applyFont="1" applyBorder="1" applyAlignment="1">
      <alignment horizontal="center" vertical="center"/>
    </xf>
    <xf numFmtId="0" fontId="2" fillId="0" borderId="0" xfId="0" applyFont="1" applyBorder="1" applyAlignment="1">
      <alignment horizontal="left" vertical="center" wrapText="1"/>
    </xf>
    <xf numFmtId="8" fontId="2" fillId="0" borderId="0" xfId="0" applyNumberFormat="1" applyFont="1" applyFill="1" applyBorder="1" applyAlignment="1">
      <alignment vertical="center"/>
    </xf>
    <xf numFmtId="168" fontId="2" fillId="10" borderId="1" xfId="0" applyNumberFormat="1" applyFont="1" applyFill="1" applyBorder="1" applyAlignment="1">
      <alignment horizontal="center" vertical="center"/>
    </xf>
    <xf numFmtId="0" fontId="2" fillId="10" borderId="2" xfId="0" applyFont="1" applyFill="1" applyBorder="1" applyAlignment="1">
      <alignment horizontal="left" vertical="center"/>
    </xf>
    <xf numFmtId="168" fontId="2" fillId="10" borderId="11" xfId="0" applyNumberFormat="1" applyFont="1" applyFill="1" applyBorder="1" applyAlignment="1">
      <alignment horizontal="center" vertical="center"/>
    </xf>
    <xf numFmtId="0" fontId="2" fillId="0" borderId="12" xfId="0" applyFont="1" applyFill="1" applyBorder="1" applyAlignment="1">
      <alignment horizontal="right" vertical="center"/>
    </xf>
    <xf numFmtId="0" fontId="1" fillId="0" borderId="1" xfId="0" applyFont="1" applyFill="1" applyBorder="1" applyAlignment="1">
      <alignment horizontal="left" vertical="center" indent="1"/>
    </xf>
    <xf numFmtId="169" fontId="2" fillId="0" borderId="0" xfId="0" applyNumberFormat="1" applyFont="1" applyBorder="1" applyAlignment="1">
      <alignment horizontal="center" vertical="center"/>
    </xf>
    <xf numFmtId="0" fontId="2" fillId="0" borderId="0" xfId="0" applyFont="1" applyBorder="1" applyAlignment="1">
      <alignment horizontal="left" vertical="center" indent="4"/>
    </xf>
    <xf numFmtId="0" fontId="2" fillId="0" borderId="0" xfId="0" applyFont="1" applyFill="1" applyBorder="1" applyAlignment="1">
      <alignment horizontal="right" vertical="center"/>
    </xf>
    <xf numFmtId="170" fontId="2" fillId="0" borderId="0" xfId="0" applyNumberFormat="1" applyFont="1" applyBorder="1" applyAlignment="1">
      <alignment horizontal="center" vertical="center" wrapText="1"/>
    </xf>
    <xf numFmtId="0" fontId="2" fillId="0" borderId="0" xfId="0" applyFont="1" applyBorder="1" applyAlignment="1">
      <alignment vertical="center" wrapText="1"/>
    </xf>
    <xf numFmtId="0" fontId="34" fillId="0" borderId="0" xfId="0" applyFont="1" applyBorder="1" applyAlignment="1">
      <alignment horizontal="center" vertical="center" textRotation="90" wrapText="1"/>
    </xf>
    <xf numFmtId="8" fontId="5" fillId="0" borderId="0" xfId="0" applyNumberFormat="1" applyFont="1" applyFill="1" applyBorder="1" applyAlignment="1">
      <alignment vertical="center" wrapText="1"/>
    </xf>
    <xf numFmtId="169" fontId="2" fillId="10" borderId="1" xfId="0" applyNumberFormat="1" applyFont="1" applyFill="1" applyBorder="1" applyAlignment="1">
      <alignment horizontal="center" vertical="center"/>
    </xf>
    <xf numFmtId="169" fontId="2" fillId="10" borderId="7" xfId="0" applyNumberFormat="1" applyFont="1" applyFill="1" applyBorder="1" applyAlignment="1">
      <alignment horizontal="center" vertical="center"/>
    </xf>
    <xf numFmtId="170" fontId="2" fillId="10" borderId="1" xfId="0" applyNumberFormat="1" applyFont="1" applyFill="1" applyBorder="1" applyAlignment="1">
      <alignment horizontal="center" vertical="center" wrapText="1"/>
    </xf>
    <xf numFmtId="170" fontId="2" fillId="10" borderId="2" xfId="0" applyNumberFormat="1" applyFont="1" applyFill="1" applyBorder="1" applyAlignment="1">
      <alignment horizontal="center" vertical="center" wrapText="1"/>
    </xf>
    <xf numFmtId="169" fontId="2" fillId="0" borderId="4" xfId="0" applyNumberFormat="1" applyFont="1" applyBorder="1" applyAlignment="1">
      <alignment horizontal="center" vertical="center"/>
    </xf>
    <xf numFmtId="0" fontId="2" fillId="0" borderId="5" xfId="0" applyFont="1" applyBorder="1" applyAlignment="1">
      <alignment horizontal="right" vertical="center"/>
    </xf>
    <xf numFmtId="8" fontId="2" fillId="4" borderId="4" xfId="0" applyNumberFormat="1" applyFont="1" applyFill="1" applyBorder="1" applyAlignment="1">
      <alignment vertical="center"/>
    </xf>
    <xf numFmtId="0" fontId="2" fillId="0" borderId="8" xfId="0" applyFont="1" applyFill="1" applyBorder="1" applyAlignment="1">
      <alignment horizontal="right" vertical="center"/>
    </xf>
    <xf numFmtId="169" fontId="1" fillId="0" borderId="1" xfId="0" applyNumberFormat="1" applyFont="1" applyBorder="1" applyAlignment="1">
      <alignment horizontal="center" vertical="center"/>
    </xf>
    <xf numFmtId="0" fontId="2" fillId="0" borderId="2" xfId="0" applyFont="1" applyBorder="1" applyAlignment="1">
      <alignment horizontal="right" vertical="center"/>
    </xf>
    <xf numFmtId="170" fontId="1" fillId="0" borderId="1" xfId="0" applyNumberFormat="1" applyFont="1" applyBorder="1" applyAlignment="1">
      <alignment horizontal="center" vertical="center" wrapText="1"/>
    </xf>
    <xf numFmtId="0" fontId="1" fillId="0" borderId="2" xfId="0" applyFont="1" applyBorder="1" applyAlignment="1">
      <alignment horizontal="left" vertical="center"/>
    </xf>
    <xf numFmtId="0" fontId="2" fillId="0" borderId="4" xfId="0" applyFont="1" applyBorder="1" applyAlignment="1">
      <alignment horizontal="center" vertical="center"/>
    </xf>
    <xf numFmtId="0" fontId="1" fillId="0" borderId="2" xfId="0" applyFont="1" applyFill="1" applyBorder="1" applyAlignment="1">
      <alignment horizontal="left" vertical="center" wrapText="1" indent="1"/>
    </xf>
    <xf numFmtId="0" fontId="2" fillId="0" borderId="8" xfId="0" applyFont="1" applyBorder="1" applyAlignment="1">
      <alignment horizontal="left" vertical="center"/>
    </xf>
    <xf numFmtId="0" fontId="1" fillId="0" borderId="8" xfId="0" applyFont="1" applyBorder="1" applyAlignment="1">
      <alignment horizontal="left" vertical="center" wrapText="1"/>
    </xf>
    <xf numFmtId="0" fontId="1" fillId="0" borderId="8" xfId="0" applyFont="1" applyBorder="1" applyAlignment="1">
      <alignment horizontal="left" vertical="center"/>
    </xf>
    <xf numFmtId="171" fontId="1" fillId="0" borderId="1" xfId="0" applyNumberFormat="1" applyFont="1" applyBorder="1" applyAlignment="1">
      <alignment horizontal="center" vertical="center"/>
    </xf>
    <xf numFmtId="0" fontId="2" fillId="10" borderId="6" xfId="0" applyFont="1" applyFill="1" applyBorder="1" applyAlignment="1">
      <alignment horizontal="center" vertical="center"/>
    </xf>
    <xf numFmtId="0" fontId="0" fillId="10" borderId="25" xfId="0" applyFill="1" applyBorder="1" applyAlignment="1">
      <alignment vertical="center"/>
    </xf>
    <xf numFmtId="0" fontId="0" fillId="10" borderId="16" xfId="0" applyFill="1" applyBorder="1" applyAlignment="1">
      <alignment vertical="center"/>
    </xf>
    <xf numFmtId="171" fontId="2" fillId="10" borderId="1" xfId="0" applyNumberFormat="1" applyFont="1" applyFill="1" applyBorder="1" applyAlignment="1">
      <alignment horizontal="center" vertical="center"/>
    </xf>
    <xf numFmtId="171" fontId="5" fillId="10" borderId="1" xfId="0" applyNumberFormat="1" applyFont="1" applyFill="1" applyBorder="1" applyAlignment="1">
      <alignment horizontal="center" vertical="center"/>
    </xf>
    <xf numFmtId="171" fontId="1" fillId="10" borderId="1" xfId="0" applyNumberFormat="1" applyFont="1" applyFill="1" applyBorder="1" applyAlignment="1">
      <alignment horizontal="center" vertical="center"/>
    </xf>
    <xf numFmtId="164" fontId="6" fillId="10" borderId="1" xfId="0" applyNumberFormat="1" applyFont="1" applyFill="1" applyBorder="1" applyAlignment="1" applyProtection="1">
      <alignment vertical="center"/>
      <protection locked="0"/>
    </xf>
    <xf numFmtId="0" fontId="1" fillId="0" borderId="1" xfId="0" applyFont="1" applyFill="1" applyBorder="1" applyAlignment="1">
      <alignment horizontal="left" vertical="center" wrapText="1" indent="1"/>
    </xf>
    <xf numFmtId="0" fontId="1" fillId="0" borderId="1" xfId="0" applyFont="1" applyBorder="1" applyAlignment="1">
      <alignment horizontal="left" vertical="center" indent="1"/>
    </xf>
    <xf numFmtId="0" fontId="6" fillId="3" borderId="1" xfId="0" applyFont="1" applyFill="1" applyBorder="1" applyAlignment="1" applyProtection="1">
      <alignment horizontal="center" vertical="center" wrapText="1"/>
      <protection locked="0"/>
    </xf>
    <xf numFmtId="8" fontId="6" fillId="3" borderId="1" xfId="0" applyNumberFormat="1" applyFont="1" applyFill="1" applyBorder="1" applyAlignment="1" applyProtection="1">
      <alignment horizontal="center" vertical="center" wrapText="1"/>
      <protection locked="0"/>
    </xf>
    <xf numFmtId="49" fontId="6" fillId="3" borderId="1" xfId="0" applyNumberFormat="1" applyFont="1" applyFill="1" applyBorder="1" applyAlignment="1" applyProtection="1">
      <alignment vertical="center"/>
      <protection locked="0"/>
    </xf>
    <xf numFmtId="0" fontId="6" fillId="3" borderId="1" xfId="0" applyFont="1" applyFill="1" applyBorder="1" applyAlignment="1" applyProtection="1">
      <alignment horizontal="center" vertical="center"/>
      <protection locked="0"/>
    </xf>
    <xf numFmtId="0" fontId="2" fillId="0" borderId="7" xfId="0" applyFont="1" applyFill="1" applyBorder="1" applyAlignment="1">
      <alignment horizontal="left" vertical="center" indent="1"/>
    </xf>
    <xf numFmtId="0" fontId="2" fillId="0" borderId="7" xfId="0" applyFont="1" applyFill="1" applyBorder="1" applyAlignment="1">
      <alignment horizontal="left" vertical="center" indent="2"/>
    </xf>
    <xf numFmtId="0" fontId="2" fillId="0" borderId="1" xfId="0" applyFont="1" applyBorder="1" applyAlignment="1">
      <alignment horizontal="left" vertical="center" indent="2"/>
    </xf>
    <xf numFmtId="0" fontId="1" fillId="0" borderId="1" xfId="0" applyFont="1" applyBorder="1" applyAlignment="1">
      <alignment vertical="center"/>
    </xf>
    <xf numFmtId="0" fontId="2" fillId="0" borderId="1" xfId="0" applyFont="1" applyFill="1" applyBorder="1" applyAlignment="1">
      <alignment horizontal="left" vertical="center" indent="2"/>
    </xf>
    <xf numFmtId="0" fontId="1" fillId="0" borderId="3" xfId="0" applyFont="1" applyBorder="1" applyAlignment="1">
      <alignment vertical="center"/>
    </xf>
    <xf numFmtId="0" fontId="1" fillId="0" borderId="7" xfId="0" applyFont="1" applyFill="1" applyBorder="1" applyAlignment="1">
      <alignment horizontal="left" vertical="center" indent="1"/>
    </xf>
    <xf numFmtId="0" fontId="1" fillId="0" borderId="0" xfId="0" applyFont="1" applyBorder="1" applyAlignment="1">
      <alignment horizontal="left" vertical="center"/>
    </xf>
    <xf numFmtId="0" fontId="1" fillId="0" borderId="0" xfId="0" applyFont="1" applyAlignment="1">
      <alignment vertical="center"/>
    </xf>
    <xf numFmtId="0" fontId="1" fillId="0" borderId="2" xfId="0" applyFont="1" applyBorder="1" applyAlignment="1">
      <alignment horizontal="left" vertical="center" wrapText="1" indent="4"/>
    </xf>
    <xf numFmtId="0" fontId="1" fillId="0" borderId="1" xfId="0" applyFont="1" applyBorder="1" applyAlignment="1">
      <alignment horizontal="left" vertical="center" wrapText="1" indent="1"/>
    </xf>
    <xf numFmtId="0" fontId="1" fillId="0" borderId="0" xfId="0" applyFont="1"/>
    <xf numFmtId="49" fontId="27" fillId="2" borderId="25" xfId="2" applyNumberFormat="1" applyFont="1" applyFill="1" applyBorder="1" applyAlignment="1" applyProtection="1">
      <alignment vertical="center"/>
    </xf>
    <xf numFmtId="49" fontId="27" fillId="2" borderId="16" xfId="2" applyNumberFormat="1" applyFont="1" applyFill="1" applyBorder="1" applyAlignment="1" applyProtection="1">
      <alignment vertical="center"/>
    </xf>
    <xf numFmtId="0" fontId="0" fillId="2" borderId="12" xfId="0" applyFill="1" applyBorder="1" applyAlignment="1"/>
    <xf numFmtId="0" fontId="0" fillId="2" borderId="0" xfId="0" applyFill="1" applyBorder="1" applyAlignment="1"/>
    <xf numFmtId="0" fontId="0" fillId="2" borderId="3" xfId="0" applyFill="1" applyBorder="1" applyAlignment="1"/>
    <xf numFmtId="0" fontId="2" fillId="0" borderId="0" xfId="0" applyFont="1" applyAlignment="1">
      <alignment vertical="center"/>
    </xf>
    <xf numFmtId="0" fontId="2" fillId="0" borderId="0" xfId="0" applyFont="1" applyBorder="1" applyAlignment="1">
      <alignment vertical="center"/>
    </xf>
    <xf numFmtId="0" fontId="8" fillId="0" borderId="30" xfId="0" applyFont="1" applyBorder="1" applyAlignment="1">
      <alignment wrapText="1"/>
    </xf>
    <xf numFmtId="0" fontId="6" fillId="9" borderId="1" xfId="0" applyFont="1" applyFill="1" applyBorder="1" applyAlignment="1" applyProtection="1">
      <alignment vertical="center"/>
      <protection locked="0"/>
    </xf>
    <xf numFmtId="0" fontId="1" fillId="0" borderId="1" xfId="0" applyFont="1" applyFill="1" applyBorder="1" applyAlignment="1" applyProtection="1">
      <alignment vertical="center"/>
    </xf>
    <xf numFmtId="0" fontId="2" fillId="0" borderId="0" xfId="0" applyFont="1" applyFill="1" applyBorder="1" applyAlignment="1">
      <alignment horizontal="left" vertical="center"/>
    </xf>
    <xf numFmtId="171" fontId="2" fillId="0" borderId="0" xfId="0" applyNumberFormat="1" applyFont="1" applyFill="1" applyBorder="1" applyAlignment="1">
      <alignment horizontal="center" vertical="center"/>
    </xf>
    <xf numFmtId="8" fontId="5" fillId="0" borderId="0" xfId="0" applyNumberFormat="1" applyFont="1" applyFill="1" applyBorder="1" applyAlignment="1">
      <alignment vertical="center"/>
    </xf>
    <xf numFmtId="8" fontId="37" fillId="9" borderId="1" xfId="1" applyNumberFormat="1" applyFont="1" applyFill="1" applyBorder="1" applyAlignment="1" applyProtection="1">
      <alignment vertical="center"/>
      <protection locked="0"/>
    </xf>
    <xf numFmtId="8" fontId="37" fillId="12" borderId="1" xfId="0" applyNumberFormat="1" applyFont="1" applyFill="1" applyBorder="1" applyAlignment="1" applyProtection="1">
      <alignment vertical="center"/>
      <protection locked="0"/>
    </xf>
    <xf numFmtId="8" fontId="37" fillId="9" borderId="1" xfId="0" applyNumberFormat="1" applyFont="1" applyFill="1" applyBorder="1" applyAlignment="1" applyProtection="1">
      <alignment vertical="center"/>
      <protection locked="0"/>
    </xf>
    <xf numFmtId="8" fontId="6" fillId="3" borderId="1" xfId="0" applyNumberFormat="1" applyFont="1" applyFill="1" applyBorder="1" applyAlignment="1" applyProtection="1">
      <alignment horizontal="right" vertical="center" wrapText="1"/>
      <protection locked="0"/>
    </xf>
    <xf numFmtId="8" fontId="1" fillId="6" borderId="6" xfId="0" applyNumberFormat="1" applyFont="1" applyFill="1" applyBorder="1" applyAlignment="1">
      <alignment horizontal="right" vertical="center"/>
    </xf>
    <xf numFmtId="8" fontId="2" fillId="6" borderId="6" xfId="0" applyNumberFormat="1" applyFont="1" applyFill="1" applyBorder="1" applyAlignment="1">
      <alignment horizontal="right" vertical="center"/>
    </xf>
    <xf numFmtId="8" fontId="2" fillId="6" borderId="6" xfId="0" applyNumberFormat="1" applyFont="1" applyFill="1" applyBorder="1" applyAlignment="1">
      <alignment vertical="center"/>
    </xf>
    <xf numFmtId="8" fontId="0" fillId="0" borderId="0" xfId="0" applyNumberFormat="1"/>
    <xf numFmtId="8" fontId="2" fillId="12" borderId="1" xfId="0" applyNumberFormat="1" applyFont="1" applyFill="1" applyBorder="1" applyAlignment="1" applyProtection="1">
      <alignment vertical="center"/>
      <protection locked="0"/>
    </xf>
    <xf numFmtId="8" fontId="5" fillId="12" borderId="1" xfId="0" applyNumberFormat="1" applyFont="1" applyFill="1" applyBorder="1" applyAlignment="1" applyProtection="1">
      <alignment vertical="center" wrapText="1"/>
      <protection locked="0"/>
    </xf>
    <xf numFmtId="0" fontId="2" fillId="8" borderId="4" xfId="0" applyFont="1" applyFill="1" applyBorder="1" applyAlignment="1" applyProtection="1">
      <alignment horizontal="center" vertical="center"/>
      <protection locked="0"/>
    </xf>
    <xf numFmtId="0" fontId="2" fillId="12" borderId="6" xfId="0" applyFont="1" applyFill="1" applyBorder="1" applyAlignment="1" applyProtection="1">
      <alignment horizontal="center" vertical="center"/>
      <protection locked="0"/>
    </xf>
    <xf numFmtId="0" fontId="5" fillId="0" borderId="0" xfId="0" applyFont="1" applyProtection="1">
      <protection locked="0"/>
    </xf>
    <xf numFmtId="0" fontId="5" fillId="0" borderId="0" xfId="0" applyFont="1" applyProtection="1"/>
    <xf numFmtId="0" fontId="2" fillId="0" borderId="0" xfId="0" applyFont="1" applyAlignment="1">
      <alignment vertical="center"/>
    </xf>
    <xf numFmtId="0" fontId="5" fillId="0" borderId="0" xfId="0" applyFont="1" applyAlignment="1">
      <alignment vertical="center"/>
    </xf>
    <xf numFmtId="0" fontId="1" fillId="0" borderId="0" xfId="4"/>
    <xf numFmtId="0" fontId="39" fillId="0" borderId="0" xfId="4" applyFont="1" applyAlignment="1">
      <alignment horizontal="center" vertical="top"/>
    </xf>
    <xf numFmtId="0" fontId="15" fillId="0" borderId="0" xfId="2" applyFont="1" applyAlignment="1" applyProtection="1"/>
    <xf numFmtId="0" fontId="13" fillId="0" borderId="0" xfId="4" applyFont="1" applyBorder="1" applyAlignment="1">
      <alignment horizontal="center"/>
    </xf>
    <xf numFmtId="14" fontId="0" fillId="0" borderId="0" xfId="0" applyNumberFormat="1"/>
    <xf numFmtId="0" fontId="2" fillId="0" borderId="0" xfId="0" applyFont="1"/>
    <xf numFmtId="0" fontId="18" fillId="0" borderId="0" xfId="0" applyFont="1"/>
    <xf numFmtId="0" fontId="0" fillId="0" borderId="34" xfId="0" applyBorder="1"/>
    <xf numFmtId="0" fontId="0" fillId="0" borderId="35" xfId="0" applyBorder="1"/>
    <xf numFmtId="0" fontId="0" fillId="0" borderId="36" xfId="0" applyBorder="1"/>
    <xf numFmtId="0" fontId="1" fillId="0" borderId="37" xfId="0" applyFont="1" applyBorder="1"/>
    <xf numFmtId="0" fontId="1" fillId="0" borderId="38" xfId="0" applyFont="1" applyBorder="1"/>
    <xf numFmtId="0" fontId="0" fillId="0" borderId="38" xfId="0" applyBorder="1"/>
    <xf numFmtId="0" fontId="0" fillId="0" borderId="39" xfId="0" applyBorder="1"/>
    <xf numFmtId="0" fontId="13" fillId="0" borderId="0" xfId="4" applyFont="1" applyBorder="1" applyAlignment="1">
      <alignment horizontal="centerContinuous" vertical="center"/>
    </xf>
    <xf numFmtId="0" fontId="42" fillId="0" borderId="0" xfId="4" applyFont="1" applyAlignment="1">
      <alignment horizontal="center" vertical="top"/>
    </xf>
    <xf numFmtId="0" fontId="43" fillId="0" borderId="0" xfId="4" applyFont="1"/>
    <xf numFmtId="0" fontId="1" fillId="0" borderId="0" xfId="4" applyAlignment="1">
      <alignment vertical="center"/>
    </xf>
    <xf numFmtId="0" fontId="13" fillId="0" borderId="33" xfId="4" applyFont="1" applyBorder="1" applyAlignment="1">
      <alignment horizontal="center" wrapText="1"/>
    </xf>
    <xf numFmtId="0" fontId="13" fillId="0" borderId="32" xfId="4" applyFont="1" applyBorder="1" applyAlignment="1">
      <alignment horizontal="center" wrapText="1"/>
    </xf>
    <xf numFmtId="0" fontId="13" fillId="0" borderId="31" xfId="4" applyFont="1" applyBorder="1" applyAlignment="1">
      <alignment horizontal="center" wrapText="1"/>
    </xf>
    <xf numFmtId="0" fontId="13" fillId="0" borderId="33" xfId="4" applyFont="1" applyBorder="1" applyAlignment="1">
      <alignment horizontal="center" vertical="top" wrapText="1"/>
    </xf>
    <xf numFmtId="0" fontId="13" fillId="0" borderId="32" xfId="4" applyFont="1" applyBorder="1" applyAlignment="1">
      <alignment horizontal="center" vertical="top" wrapText="1"/>
    </xf>
    <xf numFmtId="0" fontId="13" fillId="0" borderId="31" xfId="4" applyFont="1" applyBorder="1" applyAlignment="1">
      <alignment horizontal="center" vertical="top" wrapText="1"/>
    </xf>
    <xf numFmtId="0" fontId="39" fillId="0" borderId="0" xfId="4" applyFont="1" applyBorder="1" applyAlignment="1">
      <alignment horizontal="left" vertical="top" wrapText="1"/>
    </xf>
    <xf numFmtId="0" fontId="38" fillId="0" borderId="0" xfId="4" applyFont="1" applyBorder="1" applyAlignment="1">
      <alignment horizontal="left" vertical="top" wrapText="1"/>
    </xf>
    <xf numFmtId="0" fontId="13" fillId="0" borderId="0" xfId="4" applyFont="1" applyBorder="1" applyAlignment="1">
      <alignment horizontal="left" vertical="top" wrapText="1"/>
    </xf>
    <xf numFmtId="0" fontId="42" fillId="0" borderId="0" xfId="4" applyFont="1" applyAlignment="1">
      <alignment horizontal="center" vertical="top"/>
    </xf>
    <xf numFmtId="0" fontId="41" fillId="0" borderId="0" xfId="4" applyFont="1" applyBorder="1" applyAlignment="1">
      <alignment horizontal="left" vertical="top" wrapText="1"/>
    </xf>
    <xf numFmtId="0" fontId="10" fillId="0"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1" fillId="10" borderId="2" xfId="0" applyFont="1" applyFill="1" applyBorder="1" applyAlignment="1" applyProtection="1">
      <alignment vertical="center"/>
      <protection locked="0"/>
    </xf>
    <xf numFmtId="0" fontId="11" fillId="10" borderId="8" xfId="0" applyFont="1" applyFill="1" applyBorder="1" applyAlignment="1" applyProtection="1">
      <alignment vertical="center"/>
      <protection locked="0"/>
    </xf>
    <xf numFmtId="0" fontId="10" fillId="0" borderId="2" xfId="0" applyFont="1" applyFill="1" applyBorder="1" applyAlignment="1">
      <alignment horizontal="left" vertical="center" wrapText="1"/>
    </xf>
    <xf numFmtId="0" fontId="10" fillId="0" borderId="8" xfId="0" applyFont="1" applyBorder="1" applyAlignment="1">
      <alignment horizontal="left" vertical="center" wrapText="1"/>
    </xf>
    <xf numFmtId="0" fontId="2" fillId="0" borderId="2" xfId="0" applyFont="1" applyFill="1" applyBorder="1" applyAlignment="1">
      <alignment horizontal="left" vertical="center" wrapText="1"/>
    </xf>
    <xf numFmtId="0" fontId="2" fillId="0" borderId="8" xfId="0" applyFont="1" applyBorder="1" applyAlignment="1">
      <alignment horizontal="left" vertical="center" wrapText="1"/>
    </xf>
    <xf numFmtId="0" fontId="4" fillId="0" borderId="1" xfId="0" applyFont="1" applyFill="1" applyBorder="1" applyAlignment="1">
      <alignment horizontal="left" vertical="center" indent="2"/>
    </xf>
    <xf numFmtId="0" fontId="4" fillId="0" borderId="2" xfId="0" applyFont="1" applyFill="1" applyBorder="1" applyAlignment="1">
      <alignment horizontal="left" vertical="center" indent="2"/>
    </xf>
    <xf numFmtId="0" fontId="2" fillId="10" borderId="5" xfId="0" applyFont="1" applyFill="1" applyBorder="1" applyAlignment="1">
      <alignment horizontal="left" vertical="center"/>
    </xf>
    <xf numFmtId="0" fontId="2" fillId="10" borderId="12" xfId="0" applyFont="1" applyFill="1" applyBorder="1" applyAlignment="1">
      <alignment horizontal="left" vertical="center"/>
    </xf>
    <xf numFmtId="0" fontId="2" fillId="10" borderId="6" xfId="0" applyFont="1" applyFill="1" applyBorder="1" applyAlignment="1">
      <alignment horizontal="left" vertical="center"/>
    </xf>
    <xf numFmtId="0" fontId="8" fillId="0" borderId="2" xfId="0" applyFont="1" applyBorder="1" applyAlignment="1">
      <alignment horizontal="left" vertical="center" wrapText="1"/>
    </xf>
    <xf numFmtId="0" fontId="8" fillId="0" borderId="8" xfId="0" applyFont="1" applyBorder="1" applyAlignment="1">
      <alignment vertical="center" wrapText="1"/>
    </xf>
    <xf numFmtId="0" fontId="11" fillId="10" borderId="2" xfId="0" applyFont="1" applyFill="1" applyBorder="1" applyAlignment="1">
      <alignment horizontal="left" vertical="center"/>
    </xf>
    <xf numFmtId="0" fontId="11" fillId="10" borderId="9" xfId="0" applyFont="1" applyFill="1" applyBorder="1" applyAlignment="1">
      <alignment horizontal="left" vertical="center"/>
    </xf>
    <xf numFmtId="0" fontId="11" fillId="10" borderId="8" xfId="0" applyFont="1" applyFill="1" applyBorder="1" applyAlignment="1">
      <alignment horizontal="left" vertical="center"/>
    </xf>
    <xf numFmtId="0" fontId="2" fillId="0" borderId="1" xfId="0" applyFont="1" applyFill="1" applyBorder="1" applyAlignment="1">
      <alignment horizontal="left" vertical="center"/>
    </xf>
    <xf numFmtId="0" fontId="2" fillId="0" borderId="0" xfId="0" applyFont="1" applyAlignment="1">
      <alignment horizontal="right" vertical="center"/>
    </xf>
    <xf numFmtId="0" fontId="2" fillId="0" borderId="0" xfId="0" applyFont="1" applyAlignment="1">
      <alignment vertical="center"/>
    </xf>
    <xf numFmtId="0" fontId="5" fillId="0" borderId="3" xfId="0" applyFont="1" applyBorder="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8" xfId="0" applyFont="1" applyBorder="1" applyAlignment="1">
      <alignment horizontal="left" vertical="center"/>
    </xf>
    <xf numFmtId="0" fontId="2" fillId="0" borderId="2" xfId="0" applyFont="1" applyFill="1" applyBorder="1" applyAlignment="1">
      <alignment horizontal="left" vertical="center"/>
    </xf>
    <xf numFmtId="0" fontId="2" fillId="0" borderId="8" xfId="0" applyFont="1" applyFill="1" applyBorder="1" applyAlignment="1">
      <alignment horizontal="left" vertical="center"/>
    </xf>
    <xf numFmtId="0" fontId="4" fillId="10" borderId="5" xfId="0" applyFont="1" applyFill="1" applyBorder="1" applyAlignment="1">
      <alignment horizontal="left" vertical="center" wrapText="1"/>
    </xf>
    <xf numFmtId="0" fontId="4" fillId="10" borderId="12"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1" fillId="10" borderId="1" xfId="0" applyFont="1" applyFill="1" applyBorder="1" applyAlignment="1">
      <alignment horizontal="center" vertical="center"/>
    </xf>
    <xf numFmtId="4" fontId="6" fillId="2" borderId="20" xfId="0" applyNumberFormat="1" applyFont="1" applyFill="1" applyBorder="1" applyAlignment="1">
      <alignment horizontal="center" vertical="center" wrapText="1"/>
    </xf>
    <xf numFmtId="4" fontId="6" fillId="2" borderId="11" xfId="0" applyNumberFormat="1" applyFont="1" applyFill="1" applyBorder="1" applyAlignment="1">
      <alignment horizontal="center" vertical="center" wrapText="1"/>
    </xf>
    <xf numFmtId="0" fontId="1" fillId="10" borderId="2" xfId="0" applyFont="1" applyFill="1" applyBorder="1" applyAlignment="1">
      <alignment horizontal="left" vertical="center"/>
    </xf>
    <xf numFmtId="0" fontId="1" fillId="10" borderId="9" xfId="0" applyFont="1" applyFill="1" applyBorder="1" applyAlignment="1">
      <alignment horizontal="left" vertical="center"/>
    </xf>
    <xf numFmtId="0" fontId="1" fillId="10" borderId="8"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right" vertical="center" wrapText="1"/>
    </xf>
    <xf numFmtId="0" fontId="5" fillId="2" borderId="6" xfId="0" applyFont="1" applyFill="1" applyBorder="1" applyAlignment="1">
      <alignment vertical="center" wrapText="1"/>
    </xf>
    <xf numFmtId="0" fontId="5" fillId="0" borderId="20" xfId="0" applyFont="1" applyBorder="1" applyAlignment="1">
      <alignment vertical="center" wrapText="1"/>
    </xf>
    <xf numFmtId="0" fontId="5" fillId="0" borderId="11" xfId="0" applyFont="1" applyBorder="1" applyAlignment="1">
      <alignment vertical="center" wrapText="1"/>
    </xf>
    <xf numFmtId="0" fontId="2" fillId="0" borderId="0" xfId="0" applyFont="1" applyBorder="1" applyAlignment="1">
      <alignment vertical="center"/>
    </xf>
    <xf numFmtId="0" fontId="2" fillId="10" borderId="2" xfId="0" applyFont="1" applyFill="1" applyBorder="1" applyAlignment="1">
      <alignment horizontal="left" vertical="center"/>
    </xf>
    <xf numFmtId="0" fontId="2" fillId="10" borderId="9" xfId="0" applyFont="1" applyFill="1" applyBorder="1" applyAlignment="1">
      <alignment horizontal="left" vertical="center"/>
    </xf>
    <xf numFmtId="0" fontId="2" fillId="10" borderId="8" xfId="0" applyFont="1" applyFill="1" applyBorder="1" applyAlignment="1">
      <alignment horizontal="left" vertical="center"/>
    </xf>
    <xf numFmtId="0" fontId="2" fillId="0" borderId="2" xfId="0" applyFont="1" applyBorder="1" applyAlignment="1">
      <alignment horizontal="right" vertical="center" wrapText="1"/>
    </xf>
    <xf numFmtId="0" fontId="2" fillId="0" borderId="8" xfId="0" applyFont="1" applyBorder="1" applyAlignment="1">
      <alignment horizontal="right" vertical="center" wrapText="1"/>
    </xf>
    <xf numFmtId="0" fontId="5" fillId="0" borderId="1" xfId="0" applyFont="1" applyFill="1" applyBorder="1" applyAlignment="1">
      <alignment horizontal="left" vertical="center" wrapText="1"/>
    </xf>
    <xf numFmtId="0" fontId="0" fillId="0" borderId="1" xfId="0" applyBorder="1" applyAlignment="1">
      <alignment vertical="center" wrapText="1"/>
    </xf>
    <xf numFmtId="0" fontId="2" fillId="0" borderId="1" xfId="0" applyFont="1" applyBorder="1" applyAlignment="1">
      <alignment vertical="center" wrapText="1"/>
    </xf>
    <xf numFmtId="0" fontId="1" fillId="0" borderId="2" xfId="0" applyFont="1" applyBorder="1" applyAlignment="1">
      <alignment horizontal="left" vertical="center"/>
    </xf>
    <xf numFmtId="0" fontId="1" fillId="0" borderId="8" xfId="0" applyFont="1" applyBorder="1" applyAlignment="1">
      <alignment horizontal="left" vertical="center"/>
    </xf>
    <xf numFmtId="0" fontId="2" fillId="10" borderId="5" xfId="0" applyFont="1" applyFill="1" applyBorder="1" applyAlignment="1">
      <alignment horizontal="center" vertical="center"/>
    </xf>
    <xf numFmtId="0" fontId="2" fillId="10" borderId="12" xfId="0" applyFont="1" applyFill="1" applyBorder="1" applyAlignment="1">
      <alignment horizontal="center" vertical="center"/>
    </xf>
    <xf numFmtId="0" fontId="2" fillId="10" borderId="6" xfId="0" applyFont="1" applyFill="1" applyBorder="1" applyAlignment="1">
      <alignment horizontal="center" vertical="center"/>
    </xf>
    <xf numFmtId="0" fontId="2" fillId="10" borderId="7" xfId="0" applyFont="1" applyFill="1" applyBorder="1" applyAlignment="1">
      <alignment horizontal="center" vertical="center"/>
    </xf>
    <xf numFmtId="0" fontId="2" fillId="10" borderId="3" xfId="0" applyFont="1" applyFill="1" applyBorder="1" applyAlignment="1">
      <alignment horizontal="center" vertical="center"/>
    </xf>
    <xf numFmtId="0" fontId="2" fillId="10" borderId="16" xfId="0" applyFont="1" applyFill="1" applyBorder="1" applyAlignment="1">
      <alignment horizontal="center" vertical="center"/>
    </xf>
    <xf numFmtId="171" fontId="2" fillId="10" borderId="4" xfId="0" applyNumberFormat="1" applyFont="1" applyFill="1" applyBorder="1" applyAlignment="1">
      <alignment horizontal="center" vertical="center"/>
    </xf>
    <xf numFmtId="171" fontId="2" fillId="10" borderId="11" xfId="0" applyNumberFormat="1" applyFont="1" applyFill="1" applyBorder="1" applyAlignment="1">
      <alignment horizontal="center" vertical="center"/>
    </xf>
    <xf numFmtId="0" fontId="4" fillId="0" borderId="1" xfId="0" applyFont="1" applyFill="1" applyBorder="1" applyAlignment="1">
      <alignment horizontal="left" vertical="center" wrapText="1" indent="2"/>
    </xf>
    <xf numFmtId="0" fontId="5" fillId="2" borderId="20" xfId="0" applyFont="1" applyFill="1" applyBorder="1" applyAlignment="1">
      <alignment vertical="center" wrapText="1"/>
    </xf>
    <xf numFmtId="0" fontId="5" fillId="2" borderId="11" xfId="0" applyFont="1" applyFill="1" applyBorder="1" applyAlignment="1">
      <alignment vertical="center" wrapText="1"/>
    </xf>
    <xf numFmtId="0" fontId="5" fillId="0" borderId="1" xfId="0" applyFont="1" applyBorder="1" applyAlignment="1">
      <alignment vertical="center"/>
    </xf>
    <xf numFmtId="0" fontId="4" fillId="10" borderId="0" xfId="0" applyFont="1" applyFill="1" applyBorder="1" applyAlignment="1">
      <alignment vertical="center" wrapText="1"/>
    </xf>
    <xf numFmtId="0" fontId="5" fillId="10" borderId="0" xfId="0" applyFont="1" applyFill="1" applyBorder="1" applyAlignment="1">
      <alignment vertical="center" wrapText="1"/>
    </xf>
    <xf numFmtId="0" fontId="5" fillId="2" borderId="20" xfId="0" applyFont="1" applyFill="1" applyBorder="1" applyAlignment="1">
      <alignment vertical="center"/>
    </xf>
    <xf numFmtId="0" fontId="5" fillId="0" borderId="20" xfId="0" applyFont="1" applyBorder="1" applyAlignment="1">
      <alignment vertical="center"/>
    </xf>
    <xf numFmtId="0" fontId="5" fillId="0" borderId="11" xfId="0" applyFont="1" applyBorder="1" applyAlignment="1">
      <alignment vertical="center"/>
    </xf>
    <xf numFmtId="0" fontId="2" fillId="0" borderId="0" xfId="0" applyFont="1" applyAlignment="1">
      <alignment horizontal="right" vertical="center" wrapText="1"/>
    </xf>
    <xf numFmtId="0" fontId="2" fillId="0" borderId="0" xfId="0" applyFont="1" applyBorder="1" applyAlignment="1">
      <alignment horizontal="left" vertical="center"/>
    </xf>
    <xf numFmtId="0" fontId="0" fillId="0" borderId="0" xfId="0" applyBorder="1" applyAlignment="1">
      <alignment horizontal="left" vertical="center"/>
    </xf>
    <xf numFmtId="0" fontId="5" fillId="0" borderId="1" xfId="0" applyFont="1" applyFill="1" applyBorder="1" applyAlignment="1">
      <alignment vertical="center"/>
    </xf>
    <xf numFmtId="0" fontId="5" fillId="2" borderId="11" xfId="0" applyFont="1" applyFill="1" applyBorder="1" applyAlignment="1">
      <alignment vertical="center"/>
    </xf>
    <xf numFmtId="0" fontId="5" fillId="2" borderId="1" xfId="0" applyFont="1" applyFill="1" applyBorder="1" applyAlignment="1">
      <alignmen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0" fillId="0" borderId="11" xfId="0" applyBorder="1" applyAlignment="1">
      <alignment vertical="center"/>
    </xf>
    <xf numFmtId="0" fontId="4" fillId="0" borderId="2" xfId="0" applyFont="1" applyFill="1" applyBorder="1" applyAlignment="1">
      <alignment horizontal="left" vertical="center" wrapText="1" indent="2"/>
    </xf>
    <xf numFmtId="0" fontId="4" fillId="0" borderId="8" xfId="0" applyFont="1" applyFill="1" applyBorder="1" applyAlignment="1">
      <alignment horizontal="left" vertical="center" wrapText="1" indent="2"/>
    </xf>
    <xf numFmtId="0" fontId="4" fillId="0" borderId="2" xfId="0" applyFont="1" applyFill="1" applyBorder="1" applyAlignment="1">
      <alignment horizontal="left" vertical="center" wrapText="1"/>
    </xf>
    <xf numFmtId="0" fontId="4" fillId="0" borderId="8" xfId="0" applyFont="1" applyFill="1" applyBorder="1" applyAlignment="1">
      <alignment horizontal="left" vertical="center" wrapText="1"/>
    </xf>
    <xf numFmtId="0" fontId="2" fillId="0" borderId="0" xfId="0" applyFont="1" applyFill="1" applyAlignment="1">
      <alignment horizontal="right" vertical="top" wrapText="1"/>
    </xf>
    <xf numFmtId="0" fontId="2" fillId="0" borderId="0" xfId="0" applyFont="1" applyFill="1" applyAlignment="1" applyProtection="1">
      <alignment horizontal="left" vertical="top"/>
      <protection locked="0"/>
    </xf>
    <xf numFmtId="0" fontId="5" fillId="0" borderId="0" xfId="0" applyFont="1" applyAlignment="1">
      <alignment vertical="center"/>
    </xf>
    <xf numFmtId="0" fontId="6" fillId="3" borderId="1" xfId="0" applyFont="1" applyFill="1" applyBorder="1" applyAlignment="1" applyProtection="1">
      <alignment vertical="center"/>
      <protection locked="0"/>
    </xf>
    <xf numFmtId="0" fontId="4" fillId="10" borderId="2" xfId="0" applyFont="1" applyFill="1" applyBorder="1" applyAlignment="1">
      <alignment horizontal="left" vertical="center"/>
    </xf>
    <xf numFmtId="0" fontId="4" fillId="10" borderId="9" xfId="0" applyFont="1" applyFill="1" applyBorder="1" applyAlignment="1">
      <alignment horizontal="left" vertical="center"/>
    </xf>
    <xf numFmtId="0" fontId="4" fillId="10" borderId="8" xfId="0" applyFont="1" applyFill="1" applyBorder="1" applyAlignment="1">
      <alignment horizontal="left" vertical="center"/>
    </xf>
    <xf numFmtId="0" fontId="2" fillId="11" borderId="1" xfId="0" applyFont="1" applyFill="1" applyBorder="1" applyAlignment="1">
      <alignment horizontal="left" vertical="center" indent="1"/>
    </xf>
    <xf numFmtId="0" fontId="4" fillId="10" borderId="7" xfId="0" applyFont="1" applyFill="1" applyBorder="1" applyAlignment="1">
      <alignment horizontal="left" vertical="center"/>
    </xf>
    <xf numFmtId="0" fontId="4" fillId="10" borderId="3" xfId="0" applyFont="1" applyFill="1" applyBorder="1" applyAlignment="1">
      <alignment horizontal="left" vertical="center"/>
    </xf>
    <xf numFmtId="0" fontId="4" fillId="10" borderId="16" xfId="0" applyFont="1" applyFill="1" applyBorder="1" applyAlignment="1">
      <alignment horizontal="left" vertical="center"/>
    </xf>
    <xf numFmtId="0" fontId="32" fillId="0" borderId="27" xfId="0" applyFont="1" applyBorder="1" applyAlignment="1">
      <alignment horizontal="center" vertical="center" textRotation="90" wrapText="1"/>
    </xf>
    <xf numFmtId="0" fontId="34" fillId="0" borderId="28" xfId="0" applyFont="1" applyBorder="1" applyAlignment="1">
      <alignment horizontal="center" vertical="center" textRotation="90" wrapText="1"/>
    </xf>
    <xf numFmtId="0" fontId="34" fillId="0" borderId="29" xfId="0" applyFont="1" applyBorder="1" applyAlignment="1">
      <alignment horizontal="center" vertical="center" textRotation="90" wrapText="1"/>
    </xf>
    <xf numFmtId="0" fontId="33" fillId="0" borderId="27" xfId="0" applyFont="1" applyBorder="1" applyAlignment="1">
      <alignment horizontal="center" vertical="center" textRotation="90" wrapText="1"/>
    </xf>
    <xf numFmtId="0" fontId="2" fillId="0" borderId="21" xfId="0" applyFont="1" applyBorder="1" applyAlignment="1">
      <alignment horizontal="center" vertical="center" textRotation="90" wrapText="1"/>
    </xf>
    <xf numFmtId="0" fontId="2" fillId="0" borderId="22" xfId="0" applyFont="1" applyBorder="1" applyAlignment="1">
      <alignment horizontal="center" vertical="center" textRotation="90" wrapText="1"/>
    </xf>
    <xf numFmtId="0" fontId="2" fillId="0" borderId="23" xfId="0" applyFont="1" applyBorder="1" applyAlignment="1">
      <alignment horizontal="center" vertical="center" textRotation="90" wrapText="1"/>
    </xf>
    <xf numFmtId="0" fontId="18" fillId="0" borderId="21" xfId="0" applyFont="1" applyBorder="1" applyAlignment="1">
      <alignment horizontal="center" vertical="center" textRotation="90" wrapText="1"/>
    </xf>
    <xf numFmtId="0" fontId="2" fillId="11" borderId="5" xfId="0" applyFont="1" applyFill="1" applyBorder="1" applyAlignment="1">
      <alignment horizontal="left" vertical="center" indent="1"/>
    </xf>
    <xf numFmtId="0" fontId="2" fillId="11" borderId="12" xfId="0" applyFont="1" applyFill="1" applyBorder="1" applyAlignment="1">
      <alignment horizontal="left" vertical="center" indent="1"/>
    </xf>
    <xf numFmtId="0" fontId="2" fillId="11" borderId="6" xfId="0" applyFont="1" applyFill="1" applyBorder="1" applyAlignment="1">
      <alignment horizontal="left" vertical="center" indent="1"/>
    </xf>
    <xf numFmtId="0" fontId="1" fillId="2" borderId="9" xfId="0" applyFont="1" applyFill="1" applyBorder="1" applyAlignment="1">
      <alignment vertical="center"/>
    </xf>
    <xf numFmtId="0" fontId="5" fillId="2" borderId="6" xfId="0" applyFont="1" applyFill="1" applyBorder="1" applyAlignment="1">
      <alignment vertical="center"/>
    </xf>
    <xf numFmtId="0" fontId="4" fillId="0" borderId="8" xfId="0" applyFont="1" applyFill="1" applyBorder="1" applyAlignment="1">
      <alignment horizontal="left" vertical="center" indent="2"/>
    </xf>
    <xf numFmtId="0" fontId="2" fillId="11" borderId="2" xfId="0" applyFont="1" applyFill="1" applyBorder="1" applyAlignment="1">
      <alignment horizontal="left" vertical="center" indent="1"/>
    </xf>
    <xf numFmtId="0" fontId="2" fillId="11" borderId="9" xfId="0" applyFont="1" applyFill="1" applyBorder="1" applyAlignment="1">
      <alignment horizontal="left" vertical="center" indent="1"/>
    </xf>
    <xf numFmtId="0" fontId="2" fillId="11" borderId="8" xfId="0" applyFont="1" applyFill="1" applyBorder="1" applyAlignment="1">
      <alignment horizontal="left" vertical="center" indent="1"/>
    </xf>
    <xf numFmtId="0" fontId="4" fillId="10" borderId="5" xfId="0" applyFont="1" applyFill="1" applyBorder="1" applyAlignment="1">
      <alignment horizontal="left" vertical="center"/>
    </xf>
    <xf numFmtId="0" fontId="4" fillId="10" borderId="12" xfId="0" applyFont="1" applyFill="1" applyBorder="1" applyAlignment="1">
      <alignment horizontal="left" vertical="center"/>
    </xf>
    <xf numFmtId="0" fontId="4" fillId="10" borderId="6" xfId="0" applyFont="1" applyFill="1" applyBorder="1" applyAlignment="1">
      <alignment horizontal="left" vertical="center"/>
    </xf>
    <xf numFmtId="0" fontId="2" fillId="10" borderId="7" xfId="0" applyFont="1" applyFill="1" applyBorder="1" applyAlignment="1">
      <alignment horizontal="left" vertical="center"/>
    </xf>
    <xf numFmtId="0" fontId="2" fillId="10" borderId="3" xfId="0" applyFont="1" applyFill="1" applyBorder="1" applyAlignment="1">
      <alignment horizontal="left" vertical="center"/>
    </xf>
    <xf numFmtId="0" fontId="2" fillId="10" borderId="16" xfId="0" applyFont="1" applyFill="1" applyBorder="1" applyAlignment="1">
      <alignment horizontal="left" vertical="center"/>
    </xf>
    <xf numFmtId="0" fontId="4" fillId="10" borderId="2" xfId="0" applyFont="1" applyFill="1" applyBorder="1" applyAlignment="1">
      <alignment horizontal="left" vertical="center" wrapText="1"/>
    </xf>
    <xf numFmtId="0" fontId="4" fillId="10" borderId="9" xfId="0" applyFont="1" applyFill="1" applyBorder="1" applyAlignment="1">
      <alignment horizontal="left" vertical="center" wrapText="1"/>
    </xf>
    <xf numFmtId="0" fontId="4" fillId="10" borderId="8" xfId="0" applyFont="1" applyFill="1" applyBorder="1" applyAlignment="1">
      <alignment horizontal="left" vertical="center" wrapText="1"/>
    </xf>
    <xf numFmtId="0" fontId="5" fillId="0" borderId="12" xfId="0" applyFont="1" applyBorder="1" applyAlignment="1"/>
    <xf numFmtId="0" fontId="17" fillId="0" borderId="1" xfId="0" applyFont="1" applyFill="1" applyBorder="1" applyAlignment="1">
      <alignment horizontal="left" vertical="center" indent="2"/>
    </xf>
    <xf numFmtId="0" fontId="0" fillId="0" borderId="20" xfId="0" applyBorder="1" applyAlignment="1">
      <alignment vertical="center" wrapText="1"/>
    </xf>
    <xf numFmtId="0" fontId="0" fillId="0" borderId="11" xfId="0" applyBorder="1" applyAlignment="1">
      <alignment vertical="center" wrapText="1"/>
    </xf>
    <xf numFmtId="0" fontId="2" fillId="0" borderId="9" xfId="0" applyFont="1" applyBorder="1" applyAlignment="1">
      <alignment horizontal="left" vertical="center" wrapText="1"/>
    </xf>
    <xf numFmtId="0" fontId="8" fillId="0" borderId="1" xfId="0" applyFont="1" applyBorder="1" applyAlignment="1">
      <alignment horizontal="center" vertical="center"/>
    </xf>
    <xf numFmtId="0" fontId="1" fillId="0" borderId="5" xfId="0" applyFont="1" applyBorder="1" applyAlignment="1">
      <alignment horizontal="center" wrapText="1"/>
    </xf>
    <xf numFmtId="0" fontId="0" fillId="0" borderId="12" xfId="0" applyBorder="1" applyAlignment="1">
      <alignment wrapText="1"/>
    </xf>
    <xf numFmtId="0" fontId="0" fillId="0" borderId="7" xfId="0" applyBorder="1" applyAlignment="1">
      <alignment wrapText="1"/>
    </xf>
    <xf numFmtId="0" fontId="0" fillId="0" borderId="3" xfId="0" applyBorder="1" applyAlignment="1">
      <alignment wrapText="1"/>
    </xf>
    <xf numFmtId="0" fontId="2" fillId="0" borderId="0" xfId="0" applyFont="1" applyAlignment="1">
      <alignment horizontal="center" vertical="top" wrapText="1"/>
    </xf>
    <xf numFmtId="0" fontId="2" fillId="0" borderId="0" xfId="0" applyFont="1" applyAlignment="1">
      <alignment horizontal="center" vertical="top"/>
    </xf>
    <xf numFmtId="0" fontId="0" fillId="0" borderId="0" xfId="0" applyAlignment="1">
      <alignment horizontal="left"/>
    </xf>
    <xf numFmtId="0" fontId="22" fillId="0" borderId="0" xfId="0" applyFont="1" applyAlignment="1">
      <alignment horizontal="center"/>
    </xf>
    <xf numFmtId="0" fontId="1" fillId="0" borderId="1" xfId="0" applyFont="1" applyBorder="1" applyAlignment="1">
      <alignment vertical="center" wrapText="1"/>
    </xf>
    <xf numFmtId="173" fontId="0" fillId="0" borderId="2" xfId="0" applyNumberFormat="1" applyBorder="1" applyAlignment="1">
      <alignment horizontal="center" vertical="center"/>
    </xf>
    <xf numFmtId="173" fontId="0" fillId="0" borderId="9" xfId="0" applyNumberFormat="1" applyBorder="1" applyAlignment="1">
      <alignment horizontal="center" vertical="center"/>
    </xf>
    <xf numFmtId="173" fontId="0" fillId="0" borderId="8" xfId="0" applyNumberFormat="1" applyBorder="1" applyAlignment="1">
      <alignment horizontal="center" vertical="center"/>
    </xf>
    <xf numFmtId="0" fontId="9" fillId="0" borderId="0" xfId="0" applyFont="1" applyAlignment="1"/>
    <xf numFmtId="0" fontId="22" fillId="0" borderId="0" xfId="0" applyFont="1" applyAlignment="1"/>
    <xf numFmtId="0" fontId="20" fillId="0" borderId="4" xfId="0" applyFont="1" applyBorder="1" applyAlignment="1">
      <alignment horizontal="center" wrapText="1"/>
    </xf>
    <xf numFmtId="0" fontId="20" fillId="0" borderId="11" xfId="0" applyFont="1" applyBorder="1" applyAlignment="1">
      <alignment horizontal="center" wrapText="1"/>
    </xf>
    <xf numFmtId="0" fontId="29" fillId="0" borderId="25" xfId="0" applyFont="1" applyBorder="1" applyAlignment="1">
      <alignment horizontal="right" vertical="top" wrapText="1"/>
    </xf>
    <xf numFmtId="0" fontId="5" fillId="0" borderId="1" xfId="0" applyFont="1" applyBorder="1" applyAlignment="1">
      <alignment horizontal="center"/>
    </xf>
    <xf numFmtId="0" fontId="0" fillId="0" borderId="0" xfId="0" applyAlignment="1"/>
    <xf numFmtId="0" fontId="0" fillId="12" borderId="9" xfId="0" applyFill="1" applyBorder="1" applyAlignment="1" applyProtection="1">
      <alignment horizontal="right" vertical="center"/>
      <protection locked="0"/>
    </xf>
    <xf numFmtId="0" fontId="5" fillId="12" borderId="2" xfId="0" applyFont="1" applyFill="1" applyBorder="1" applyAlignment="1" applyProtection="1">
      <alignment horizontal="right" vertical="center"/>
      <protection locked="0"/>
    </xf>
    <xf numFmtId="0" fontId="5" fillId="12" borderId="9" xfId="0" applyFont="1" applyFill="1" applyBorder="1" applyAlignment="1" applyProtection="1">
      <alignment horizontal="right" vertical="center"/>
      <protection locked="0"/>
    </xf>
    <xf numFmtId="0" fontId="5" fillId="12" borderId="8" xfId="0" applyFont="1" applyFill="1" applyBorder="1" applyAlignment="1" applyProtection="1">
      <alignment horizontal="right" vertical="center"/>
      <protection locked="0"/>
    </xf>
    <xf numFmtId="0" fontId="2" fillId="0" borderId="0" xfId="0" applyFont="1" applyAlignment="1">
      <alignment horizontal="right"/>
    </xf>
    <xf numFmtId="0" fontId="2" fillId="0" borderId="0" xfId="0" applyFont="1" applyAlignment="1"/>
    <xf numFmtId="8" fontId="19" fillId="3" borderId="3" xfId="0" applyNumberFormat="1" applyFont="1" applyFill="1" applyBorder="1" applyAlignment="1" applyProtection="1">
      <alignment horizontal="center" vertical="center" wrapText="1"/>
      <protection locked="0"/>
    </xf>
    <xf numFmtId="0" fontId="0" fillId="0" borderId="1" xfId="0" applyBorder="1" applyAlignment="1">
      <alignment horizontal="center" wrapText="1"/>
    </xf>
    <xf numFmtId="0" fontId="0" fillId="0" borderId="1" xfId="0" applyBorder="1" applyAlignment="1"/>
    <xf numFmtId="8" fontId="6" fillId="3" borderId="9" xfId="0" applyNumberFormat="1" applyFont="1" applyFill="1" applyBorder="1" applyAlignment="1" applyProtection="1">
      <alignment vertical="center"/>
      <protection locked="0"/>
    </xf>
    <xf numFmtId="172" fontId="6" fillId="3" borderId="9" xfId="0" applyNumberFormat="1" applyFont="1" applyFill="1" applyBorder="1" applyAlignment="1" applyProtection="1">
      <alignment vertical="center"/>
      <protection locked="0"/>
    </xf>
    <xf numFmtId="0" fontId="6" fillId="3" borderId="3" xfId="0" applyFont="1" applyFill="1" applyBorder="1" applyAlignment="1" applyProtection="1">
      <alignment horizontal="right" vertical="center"/>
      <protection locked="0"/>
    </xf>
    <xf numFmtId="166" fontId="6" fillId="3" borderId="9" xfId="3" applyNumberFormat="1" applyFont="1" applyFill="1" applyBorder="1" applyAlignment="1" applyProtection="1">
      <alignment vertical="center"/>
      <protection locked="0"/>
    </xf>
    <xf numFmtId="0" fontId="0" fillId="0" borderId="1" xfId="0" applyBorder="1" applyAlignment="1">
      <alignment vertical="center"/>
    </xf>
    <xf numFmtId="0" fontId="5" fillId="0" borderId="3" xfId="0" applyFont="1" applyFill="1" applyBorder="1" applyAlignment="1">
      <alignment horizontal="center" vertical="center"/>
    </xf>
    <xf numFmtId="0" fontId="2" fillId="0" borderId="10" xfId="0" applyFont="1" applyFill="1" applyBorder="1" applyAlignment="1">
      <alignment horizontal="left" vertical="center" indent="3"/>
    </xf>
    <xf numFmtId="0" fontId="2" fillId="0" borderId="19" xfId="0" applyFont="1" applyFill="1" applyBorder="1" applyAlignment="1">
      <alignment horizontal="left" vertical="center" indent="3"/>
    </xf>
    <xf numFmtId="0" fontId="2" fillId="0" borderId="26" xfId="0" applyFont="1" applyFill="1" applyBorder="1" applyAlignment="1">
      <alignment horizontal="left" vertical="center" indent="3"/>
    </xf>
    <xf numFmtId="0" fontId="6" fillId="3" borderId="9" xfId="0" applyFont="1" applyFill="1" applyBorder="1" applyAlignment="1" applyProtection="1">
      <alignment vertical="center"/>
      <protection locked="0"/>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xf>
    <xf numFmtId="165" fontId="6" fillId="3" borderId="9" xfId="0" applyNumberFormat="1" applyFont="1" applyFill="1" applyBorder="1" applyAlignment="1" applyProtection="1">
      <alignment horizontal="center" vertical="center"/>
      <protection locked="0"/>
    </xf>
    <xf numFmtId="0" fontId="19" fillId="3" borderId="3" xfId="0" applyFont="1" applyFill="1" applyBorder="1" applyAlignment="1" applyProtection="1">
      <alignment vertical="center"/>
      <protection locked="0"/>
    </xf>
    <xf numFmtId="0" fontId="0" fillId="0" borderId="0" xfId="0" applyAlignment="1">
      <alignment horizontal="center"/>
    </xf>
    <xf numFmtId="0" fontId="0" fillId="0" borderId="5" xfId="0" applyBorder="1" applyAlignment="1">
      <alignment horizontal="center" wrapText="1"/>
    </xf>
    <xf numFmtId="0" fontId="0" fillId="0" borderId="4" xfId="0" applyBorder="1" applyAlignment="1">
      <alignment horizontal="center" wrapText="1"/>
    </xf>
    <xf numFmtId="0" fontId="0" fillId="0" borderId="11" xfId="0" applyBorder="1" applyAlignment="1">
      <alignment wrapText="1"/>
    </xf>
    <xf numFmtId="0" fontId="21" fillId="0" borderId="2" xfId="0" applyFont="1" applyBorder="1" applyAlignment="1">
      <alignment horizontal="center"/>
    </xf>
    <xf numFmtId="0" fontId="21" fillId="0" borderId="9" xfId="0" applyFont="1" applyBorder="1" applyAlignment="1">
      <alignment horizontal="center"/>
    </xf>
    <xf numFmtId="0" fontId="9" fillId="0" borderId="0" xfId="0" applyFont="1" applyFill="1" applyAlignment="1">
      <alignment horizontal="left"/>
    </xf>
    <xf numFmtId="0" fontId="9" fillId="0" borderId="0" xfId="0" applyFont="1" applyAlignment="1">
      <alignment horizontal="right"/>
    </xf>
    <xf numFmtId="49" fontId="15" fillId="2" borderId="4" xfId="2" applyNumberFormat="1" applyFill="1" applyBorder="1" applyAlignment="1" applyProtection="1">
      <alignment horizontal="center" vertical="center" textRotation="90" wrapText="1"/>
    </xf>
    <xf numFmtId="49" fontId="15" fillId="2" borderId="20" xfId="2" applyNumberFormat="1" applyFill="1" applyBorder="1" applyAlignment="1" applyProtection="1">
      <alignment horizontal="center" vertical="center" textRotation="90" wrapText="1"/>
    </xf>
    <xf numFmtId="49" fontId="15" fillId="2" borderId="11" xfId="2" applyNumberFormat="1" applyFill="1" applyBorder="1" applyAlignment="1" applyProtection="1">
      <alignment horizontal="center" vertical="center" textRotation="90" wrapText="1"/>
    </xf>
    <xf numFmtId="0" fontId="0" fillId="2" borderId="6" xfId="0" applyFill="1" applyBorder="1" applyAlignment="1">
      <alignment horizontal="center"/>
    </xf>
    <xf numFmtId="0" fontId="0" fillId="2" borderId="25" xfId="0" applyFill="1" applyBorder="1" applyAlignment="1">
      <alignment horizontal="center"/>
    </xf>
    <xf numFmtId="0" fontId="0" fillId="2" borderId="16" xfId="0" applyFill="1" applyBorder="1" applyAlignment="1">
      <alignment horizontal="center"/>
    </xf>
    <xf numFmtId="49" fontId="27" fillId="2" borderId="4" xfId="2" applyNumberFormat="1" applyFont="1" applyFill="1" applyBorder="1" applyAlignment="1" applyProtection="1">
      <alignment horizontal="center" vertical="center"/>
    </xf>
    <xf numFmtId="49" fontId="27" fillId="2" borderId="20" xfId="2" applyNumberFormat="1" applyFont="1" applyFill="1" applyBorder="1" applyAlignment="1" applyProtection="1">
      <alignment horizontal="center" vertical="center"/>
    </xf>
    <xf numFmtId="49" fontId="27" fillId="2" borderId="11" xfId="2" applyNumberFormat="1" applyFont="1" applyFill="1" applyBorder="1" applyAlignment="1" applyProtection="1">
      <alignment horizontal="center" vertical="center"/>
    </xf>
    <xf numFmtId="0" fontId="0" fillId="2" borderId="12" xfId="0" applyFill="1" applyBorder="1" applyAlignment="1">
      <alignment horizontal="center"/>
    </xf>
    <xf numFmtId="0" fontId="0" fillId="2" borderId="0" xfId="0" applyFill="1" applyBorder="1" applyAlignment="1">
      <alignment horizontal="center"/>
    </xf>
    <xf numFmtId="0" fontId="0" fillId="2" borderId="3" xfId="0" applyFill="1" applyBorder="1" applyAlignment="1">
      <alignment horizontal="center"/>
    </xf>
    <xf numFmtId="0" fontId="21" fillId="0" borderId="8" xfId="0" applyFont="1" applyBorder="1" applyAlignment="1">
      <alignment horizontal="center"/>
    </xf>
    <xf numFmtId="0" fontId="5" fillId="0" borderId="0" xfId="0" applyFont="1" applyAlignment="1"/>
    <xf numFmtId="49" fontId="15" fillId="2" borderId="20" xfId="2" applyNumberFormat="1" applyFill="1" applyBorder="1" applyAlignment="1" applyProtection="1">
      <alignment horizontal="center" vertical="center"/>
    </xf>
    <xf numFmtId="49" fontId="15" fillId="2" borderId="11" xfId="2" applyNumberFormat="1" applyFill="1" applyBorder="1" applyAlignment="1" applyProtection="1">
      <alignment horizontal="center" vertical="center"/>
    </xf>
    <xf numFmtId="0" fontId="5" fillId="0" borderId="2" xfId="0" applyFont="1" applyBorder="1" applyAlignment="1">
      <alignment horizontal="center" wrapText="1"/>
    </xf>
    <xf numFmtId="0" fontId="5" fillId="0" borderId="9" xfId="0" applyFont="1" applyBorder="1" applyAlignment="1">
      <alignment horizontal="center" wrapText="1"/>
    </xf>
    <xf numFmtId="0" fontId="5" fillId="0" borderId="8" xfId="0" applyFont="1" applyBorder="1" applyAlignment="1">
      <alignment horizontal="center" wrapText="1"/>
    </xf>
    <xf numFmtId="8" fontId="19" fillId="3" borderId="9" xfId="0" applyNumberFormat="1" applyFont="1" applyFill="1" applyBorder="1" applyAlignment="1" applyProtection="1">
      <alignment vertical="center"/>
      <protection locked="0"/>
    </xf>
    <xf numFmtId="0" fontId="0" fillId="0" borderId="3" xfId="0" applyBorder="1" applyAlignment="1"/>
    <xf numFmtId="0" fontId="2" fillId="0" borderId="0" xfId="0" applyFont="1" applyAlignment="1" applyProtection="1">
      <alignment horizontal="justify" vertical="center" wrapText="1"/>
      <protection locked="0"/>
    </xf>
    <xf numFmtId="0" fontId="19" fillId="3" borderId="1" xfId="0" applyFont="1" applyFill="1" applyBorder="1" applyAlignment="1" applyProtection="1">
      <alignment vertical="center"/>
      <protection locked="0"/>
    </xf>
    <xf numFmtId="0" fontId="19" fillId="3" borderId="1" xfId="0" applyFont="1" applyFill="1" applyBorder="1" applyAlignment="1" applyProtection="1">
      <alignment horizontal="center" vertical="center"/>
      <protection locked="0"/>
    </xf>
    <xf numFmtId="0" fontId="0" fillId="0" borderId="2" xfId="0" applyBorder="1" applyAlignment="1">
      <alignment horizontal="center"/>
    </xf>
    <xf numFmtId="0" fontId="0" fillId="0" borderId="8" xfId="0" applyBorder="1" applyAlignment="1"/>
    <xf numFmtId="0" fontId="1" fillId="0" borderId="1" xfId="0" applyFont="1" applyBorder="1" applyAlignment="1">
      <alignment vertical="center"/>
    </xf>
    <xf numFmtId="0" fontId="0" fillId="0" borderId="1" xfId="0" applyBorder="1" applyAlignment="1">
      <alignment horizontal="center"/>
    </xf>
    <xf numFmtId="173" fontId="0" fillId="0" borderId="2" xfId="0" applyNumberFormat="1" applyFill="1" applyBorder="1" applyAlignment="1">
      <alignment horizontal="center" vertical="center"/>
    </xf>
    <xf numFmtId="173" fontId="0" fillId="0" borderId="9" xfId="0" applyNumberFormat="1" applyFill="1" applyBorder="1" applyAlignment="1">
      <alignment horizontal="center" vertical="center"/>
    </xf>
    <xf numFmtId="173" fontId="0" fillId="0" borderId="8" xfId="0" applyNumberFormat="1" applyFill="1" applyBorder="1" applyAlignment="1">
      <alignment horizontal="center" vertical="center"/>
    </xf>
    <xf numFmtId="0" fontId="9" fillId="0" borderId="0" xfId="0" applyFont="1" applyFill="1" applyAlignment="1">
      <alignment horizontal="left" vertical="center"/>
    </xf>
    <xf numFmtId="165" fontId="19" fillId="3" borderId="3" xfId="0" applyNumberFormat="1" applyFont="1" applyFill="1" applyBorder="1" applyAlignment="1" applyProtection="1">
      <alignment horizontal="center" vertical="center"/>
      <protection locked="0"/>
    </xf>
    <xf numFmtId="0" fontId="9" fillId="0" borderId="0" xfId="0" applyFont="1" applyFill="1" applyAlignment="1">
      <alignment vertical="center"/>
    </xf>
    <xf numFmtId="0" fontId="22" fillId="0" borderId="0" xfId="0" applyFont="1" applyFill="1" applyAlignment="1">
      <alignment vertical="center"/>
    </xf>
    <xf numFmtId="0" fontId="2" fillId="0" borderId="0" xfId="0" applyFont="1" applyFill="1" applyAlignment="1">
      <alignment vertical="center"/>
    </xf>
    <xf numFmtId="0" fontId="5" fillId="0" borderId="0" xfId="0" applyFont="1" applyFill="1" applyAlignment="1">
      <alignment vertical="center"/>
    </xf>
    <xf numFmtId="0" fontId="9" fillId="0" borderId="0" xfId="0" applyFont="1" applyFill="1" applyAlignment="1">
      <alignment horizontal="right" vertical="center"/>
    </xf>
    <xf numFmtId="0" fontId="5" fillId="0" borderId="0" xfId="0" applyFont="1" applyFill="1" applyBorder="1" applyAlignment="1">
      <alignment horizontal="left" vertical="center"/>
    </xf>
    <xf numFmtId="8" fontId="19" fillId="3" borderId="3" xfId="0" applyNumberFormat="1" applyFont="1" applyFill="1" applyBorder="1" applyAlignment="1" applyProtection="1">
      <alignment vertical="center"/>
      <protection locked="0"/>
    </xf>
    <xf numFmtId="0" fontId="9" fillId="0" borderId="0" xfId="0" applyFont="1" applyFill="1" applyAlignment="1"/>
    <xf numFmtId="0" fontId="22" fillId="0" borderId="0" xfId="0" applyFont="1" applyFill="1" applyAlignment="1"/>
    <xf numFmtId="0" fontId="2" fillId="0" borderId="0" xfId="0" applyFont="1" applyFill="1" applyAlignment="1"/>
    <xf numFmtId="0" fontId="5" fillId="0" borderId="0" xfId="0" applyFont="1" applyFill="1" applyAlignment="1"/>
    <xf numFmtId="0" fontId="19" fillId="3" borderId="3" xfId="0" applyFont="1" applyFill="1" applyBorder="1" applyAlignment="1" applyProtection="1">
      <alignment horizontal="right" vertical="center"/>
      <protection locked="0"/>
    </xf>
    <xf numFmtId="0" fontId="5" fillId="0" borderId="2" xfId="0" applyFont="1" applyFill="1" applyBorder="1" applyAlignment="1">
      <alignment horizontal="center"/>
    </xf>
    <xf numFmtId="0" fontId="5" fillId="0" borderId="9" xfId="0" applyFont="1" applyFill="1" applyBorder="1" applyAlignment="1">
      <alignment horizontal="center"/>
    </xf>
    <xf numFmtId="0" fontId="5" fillId="0" borderId="8" xfId="0" applyFont="1" applyFill="1" applyBorder="1" applyAlignment="1">
      <alignment horizontal="center"/>
    </xf>
    <xf numFmtId="173" fontId="0" fillId="0" borderId="7" xfId="0" applyNumberFormat="1" applyBorder="1" applyAlignment="1">
      <alignment horizontal="center" vertical="center"/>
    </xf>
    <xf numFmtId="173" fontId="0" fillId="0" borderId="3" xfId="0" applyNumberFormat="1" applyBorder="1" applyAlignment="1">
      <alignment horizontal="center" vertical="center"/>
    </xf>
    <xf numFmtId="173" fontId="0" fillId="0" borderId="16" xfId="0" applyNumberFormat="1" applyBorder="1" applyAlignment="1">
      <alignment horizontal="center" vertical="center"/>
    </xf>
    <xf numFmtId="0" fontId="5" fillId="0" borderId="3" xfId="0" applyFont="1" applyFill="1" applyBorder="1" applyAlignment="1">
      <alignment horizontal="center"/>
    </xf>
    <xf numFmtId="0" fontId="5" fillId="0" borderId="0" xfId="0" applyFont="1" applyFill="1" applyBorder="1" applyAlignment="1">
      <alignment horizontal="left"/>
    </xf>
    <xf numFmtId="0" fontId="19" fillId="3" borderId="9" xfId="0" applyFont="1" applyFill="1" applyBorder="1" applyAlignment="1" applyProtection="1">
      <alignment vertical="center"/>
      <protection locked="0"/>
    </xf>
    <xf numFmtId="165" fontId="19" fillId="3" borderId="9" xfId="0" applyNumberFormat="1" applyFont="1" applyFill="1" applyBorder="1" applyAlignment="1" applyProtection="1">
      <alignment horizontal="center" vertical="center"/>
      <protection locked="0"/>
    </xf>
    <xf numFmtId="0" fontId="2" fillId="0" borderId="10" xfId="0" applyFont="1" applyFill="1" applyBorder="1" applyAlignment="1">
      <alignment horizontal="left" vertical="center"/>
    </xf>
    <xf numFmtId="0" fontId="2" fillId="0" borderId="19" xfId="0" applyFont="1" applyFill="1" applyBorder="1" applyAlignment="1">
      <alignment horizontal="left" vertical="center"/>
    </xf>
    <xf numFmtId="0" fontId="2" fillId="0" borderId="26" xfId="0" applyFont="1" applyFill="1" applyBorder="1" applyAlignment="1">
      <alignment horizontal="left" vertical="center"/>
    </xf>
    <xf numFmtId="0" fontId="0" fillId="0" borderId="0" xfId="0" applyAlignment="1">
      <alignment vertical="center"/>
    </xf>
    <xf numFmtId="0" fontId="9" fillId="0" borderId="0" xfId="0" applyFont="1" applyFill="1" applyAlignment="1">
      <alignment horizontal="right"/>
    </xf>
    <xf numFmtId="172" fontId="19" fillId="3" borderId="9" xfId="0" applyNumberFormat="1" applyFont="1" applyFill="1" applyBorder="1" applyAlignment="1" applyProtection="1">
      <alignment vertical="center"/>
      <protection locked="0"/>
    </xf>
    <xf numFmtId="0" fontId="9" fillId="0" borderId="0" xfId="0" applyFont="1" applyAlignment="1">
      <alignment horizontal="right" vertical="center"/>
    </xf>
    <xf numFmtId="166" fontId="19" fillId="3" borderId="9" xfId="3" applyNumberFormat="1" applyFont="1" applyFill="1" applyBorder="1" applyAlignment="1" applyProtection="1">
      <alignment vertical="center"/>
      <protection locked="0"/>
    </xf>
    <xf numFmtId="0" fontId="0" fillId="0" borderId="0" xfId="0" applyAlignment="1">
      <alignment horizontal="left" wrapText="1"/>
    </xf>
    <xf numFmtId="0" fontId="0" fillId="0" borderId="25" xfId="0" applyBorder="1" applyAlignment="1"/>
    <xf numFmtId="0" fontId="21" fillId="7" borderId="5" xfId="0" applyFont="1" applyFill="1" applyBorder="1" applyAlignment="1" applyProtection="1">
      <alignment horizontal="center"/>
    </xf>
    <xf numFmtId="0" fontId="21" fillId="7" borderId="12" xfId="0" applyFont="1" applyFill="1" applyBorder="1" applyAlignment="1" applyProtection="1">
      <alignment horizontal="center"/>
    </xf>
    <xf numFmtId="0" fontId="21" fillId="7" borderId="24" xfId="0" applyFont="1" applyFill="1" applyBorder="1" applyAlignment="1" applyProtection="1">
      <alignment horizontal="center"/>
    </xf>
    <xf numFmtId="0" fontId="21" fillId="7" borderId="0" xfId="0" applyFont="1" applyFill="1" applyBorder="1" applyAlignment="1" applyProtection="1">
      <alignment horizontal="center"/>
    </xf>
    <xf numFmtId="0" fontId="21" fillId="7" borderId="7" xfId="0" applyFont="1" applyFill="1" applyBorder="1" applyAlignment="1" applyProtection="1">
      <alignment horizontal="center"/>
    </xf>
    <xf numFmtId="0" fontId="21" fillId="7" borderId="3" xfId="0" applyFont="1" applyFill="1" applyBorder="1" applyAlignment="1" applyProtection="1">
      <alignment horizontal="center"/>
    </xf>
    <xf numFmtId="49" fontId="15" fillId="7" borderId="25" xfId="2" applyNumberFormat="1" applyFill="1" applyBorder="1" applyAlignment="1" applyProtection="1">
      <alignment horizontal="center" vertical="center"/>
      <protection locked="0"/>
    </xf>
    <xf numFmtId="49" fontId="15" fillId="7" borderId="16" xfId="2" applyNumberFormat="1" applyFill="1" applyBorder="1" applyAlignment="1" applyProtection="1">
      <alignment horizontal="center" vertical="center"/>
      <protection locked="0"/>
    </xf>
    <xf numFmtId="0" fontId="2" fillId="0" borderId="0" xfId="0" applyFont="1" applyAlignment="1" applyProtection="1">
      <alignment horizontal="center" vertical="top" wrapText="1"/>
    </xf>
    <xf numFmtId="0" fontId="2" fillId="0" borderId="0" xfId="0" applyFont="1" applyAlignment="1" applyProtection="1">
      <alignment horizontal="center" vertical="top"/>
    </xf>
    <xf numFmtId="0" fontId="1" fillId="0" borderId="0" xfId="0" applyFont="1" applyAlignment="1" applyProtection="1">
      <alignment horizontal="left"/>
    </xf>
    <xf numFmtId="0" fontId="0" fillId="0" borderId="0" xfId="0" applyAlignment="1" applyProtection="1">
      <alignment horizontal="left"/>
    </xf>
    <xf numFmtId="0" fontId="0" fillId="0" borderId="5" xfId="0" applyBorder="1" applyAlignment="1" applyProtection="1">
      <alignment horizontal="center" wrapText="1"/>
    </xf>
    <xf numFmtId="0" fontId="0" fillId="0" borderId="12" xfId="0" applyBorder="1" applyAlignment="1" applyProtection="1">
      <alignment wrapText="1"/>
    </xf>
    <xf numFmtId="0" fontId="0" fillId="0" borderId="7" xfId="0" applyBorder="1" applyAlignment="1" applyProtection="1">
      <alignment wrapText="1"/>
    </xf>
    <xf numFmtId="0" fontId="0" fillId="0" borderId="3" xfId="0" applyBorder="1" applyAlignment="1" applyProtection="1">
      <alignment wrapText="1"/>
    </xf>
    <xf numFmtId="0" fontId="0" fillId="0" borderId="0" xfId="0" applyAlignment="1">
      <alignment horizontal="right"/>
    </xf>
    <xf numFmtId="0" fontId="0" fillId="0" borderId="0" xfId="0" applyAlignment="1">
      <alignment wrapText="1"/>
    </xf>
    <xf numFmtId="0" fontId="0" fillId="0" borderId="25" xfId="0" applyBorder="1" applyAlignment="1">
      <alignment wrapText="1"/>
    </xf>
    <xf numFmtId="0" fontId="0" fillId="0" borderId="4" xfId="0" applyBorder="1" applyAlignment="1" applyProtection="1">
      <alignment horizontal="center" wrapText="1"/>
    </xf>
    <xf numFmtId="0" fontId="0" fillId="0" borderId="11" xfId="0" applyBorder="1" applyAlignment="1" applyProtection="1">
      <alignment wrapText="1"/>
    </xf>
    <xf numFmtId="0" fontId="20" fillId="0" borderId="4" xfId="0" applyFont="1" applyBorder="1" applyAlignment="1" applyProtection="1">
      <alignment horizontal="center" wrapText="1"/>
    </xf>
    <xf numFmtId="0" fontId="20" fillId="0" borderId="11" xfId="0" applyFont="1" applyBorder="1" applyAlignment="1" applyProtection="1">
      <alignment horizontal="center" wrapText="1"/>
    </xf>
    <xf numFmtId="0" fontId="2" fillId="0" borderId="0" xfId="0" applyFont="1" applyAlignment="1">
      <alignment horizontal="left"/>
    </xf>
    <xf numFmtId="0" fontId="2" fillId="0" borderId="0" xfId="0" applyFont="1" applyAlignment="1">
      <alignment horizontal="center"/>
    </xf>
    <xf numFmtId="0" fontId="0" fillId="5" borderId="0" xfId="0" applyFill="1" applyAlignment="1"/>
    <xf numFmtId="0" fontId="2" fillId="0" borderId="12" xfId="0" applyFont="1" applyBorder="1" applyAlignment="1">
      <alignment horizontal="center"/>
    </xf>
    <xf numFmtId="14" fontId="19" fillId="3" borderId="3" xfId="0" applyNumberFormat="1" applyFont="1" applyFill="1" applyBorder="1" applyAlignment="1" applyProtection="1">
      <alignment horizontal="center" vertical="center" wrapText="1"/>
      <protection locked="0"/>
    </xf>
    <xf numFmtId="0" fontId="5" fillId="0" borderId="0" xfId="0" applyFont="1" applyAlignment="1">
      <alignment horizontal="left"/>
    </xf>
    <xf numFmtId="0" fontId="0" fillId="0" borderId="9" xfId="0" applyBorder="1" applyAlignment="1">
      <alignment horizontal="center"/>
    </xf>
    <xf numFmtId="8" fontId="19" fillId="3" borderId="2" xfId="0" applyNumberFormat="1" applyFont="1" applyFill="1" applyBorder="1" applyAlignment="1" applyProtection="1">
      <alignment horizontal="center" vertical="center"/>
      <protection locked="0"/>
    </xf>
    <xf numFmtId="8" fontId="19" fillId="3" borderId="9" xfId="0" applyNumberFormat="1" applyFont="1" applyFill="1" applyBorder="1" applyAlignment="1" applyProtection="1">
      <alignment horizontal="center" vertical="center"/>
      <protection locked="0"/>
    </xf>
    <xf numFmtId="8" fontId="19" fillId="3" borderId="8" xfId="0" applyNumberFormat="1" applyFont="1" applyFill="1" applyBorder="1" applyAlignment="1" applyProtection="1">
      <alignment horizontal="center" vertical="center"/>
      <protection locked="0"/>
    </xf>
    <xf numFmtId="0" fontId="0" fillId="0" borderId="25" xfId="0" applyBorder="1" applyAlignment="1">
      <alignment horizontal="left"/>
    </xf>
    <xf numFmtId="175" fontId="6" fillId="3" borderId="1" xfId="0" applyNumberFormat="1" applyFont="1" applyFill="1" applyBorder="1" applyAlignment="1" applyProtection="1">
      <alignment horizontal="center" vertical="center"/>
      <protection locked="0"/>
    </xf>
  </cellXfs>
  <cellStyles count="5">
    <cellStyle name="Currency" xfId="1" builtinId="4"/>
    <cellStyle name="Hyperlink" xfId="2" builtinId="8"/>
    <cellStyle name="Normal" xfId="0" builtinId="0"/>
    <cellStyle name="Normal 2" xfId="4"/>
    <cellStyle name="Percent" xfId="3" builtinId="5"/>
  </cellStyles>
  <dxfs count="21">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34998626667073579"/>
        </patternFill>
      </fill>
    </dxf>
    <dxf>
      <fill>
        <patternFill>
          <bgColor theme="1" tint="0.24994659260841701"/>
        </patternFill>
      </fill>
    </dxf>
    <dxf>
      <fill>
        <patternFill>
          <bgColor theme="1" tint="0.24994659260841701"/>
        </patternFill>
      </fill>
    </dxf>
    <dxf>
      <fill>
        <patternFill>
          <bgColor theme="1" tint="0.34998626667073579"/>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ndense val="0"/>
        <extend val="0"/>
        <color indexed="9"/>
      </font>
    </dxf>
    <dxf>
      <font>
        <b/>
        <i val="0"/>
        <condense val="0"/>
        <extend val="0"/>
        <color indexed="9"/>
      </font>
      <fill>
        <patternFill>
          <bgColor indexed="10"/>
        </patternFill>
      </fill>
    </dxf>
  </dxfs>
  <tableStyles count="0" defaultTableStyle="TableStyleMedium9" defaultPivotStyle="PivotStyleLight16"/>
  <colors>
    <mruColors>
      <color rgb="FFCCFFCC"/>
      <color rgb="FF0000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285" lockText="1" noThreeD="1"/>
</file>

<file path=xl/ctrlProps/ctrlProp10.xml><?xml version="1.0" encoding="utf-8"?>
<formControlPr xmlns="http://schemas.microsoft.com/office/spreadsheetml/2009/9/main" objectType="CheckBox" fmlaLink="$F87" lockText="1" noThreeD="1"/>
</file>

<file path=xl/ctrlProps/ctrlProp11.xml><?xml version="1.0" encoding="utf-8"?>
<formControlPr xmlns="http://schemas.microsoft.com/office/spreadsheetml/2009/9/main" objectType="CheckBox" fmlaLink="$F107" lockText="1" noThreeD="1"/>
</file>

<file path=xl/ctrlProps/ctrlProp12.xml><?xml version="1.0" encoding="utf-8"?>
<formControlPr xmlns="http://schemas.microsoft.com/office/spreadsheetml/2009/9/main" objectType="CheckBox" fmlaLink="$F109" lockText="1" noThreeD="1"/>
</file>

<file path=xl/ctrlProps/ctrlProp13.xml><?xml version="1.0" encoding="utf-8"?>
<formControlPr xmlns="http://schemas.microsoft.com/office/spreadsheetml/2009/9/main" objectType="CheckBox" fmlaLink="$F113" lockText="1" noThreeD="1"/>
</file>

<file path=xl/ctrlProps/ctrlProp14.xml><?xml version="1.0" encoding="utf-8"?>
<formControlPr xmlns="http://schemas.microsoft.com/office/spreadsheetml/2009/9/main" objectType="CheckBox" fmlaLink="$F139" lockText="1" noThreeD="1"/>
</file>

<file path=xl/ctrlProps/ctrlProp15.xml><?xml version="1.0" encoding="utf-8"?>
<formControlPr xmlns="http://schemas.microsoft.com/office/spreadsheetml/2009/9/main" objectType="CheckBox" fmlaLink="$F141" lockText="1" noThreeD="1"/>
</file>

<file path=xl/ctrlProps/ctrlProp16.xml><?xml version="1.0" encoding="utf-8"?>
<formControlPr xmlns="http://schemas.microsoft.com/office/spreadsheetml/2009/9/main" objectType="CheckBox" fmlaLink="$F145" lockText="1" noThreeD="1"/>
</file>

<file path=xl/ctrlProps/ctrlProp17.xml><?xml version="1.0" encoding="utf-8"?>
<formControlPr xmlns="http://schemas.microsoft.com/office/spreadsheetml/2009/9/main" objectType="CheckBox" fmlaLink="$F165" lockText="1" noThreeD="1"/>
</file>

<file path=xl/ctrlProps/ctrlProp18.xml><?xml version="1.0" encoding="utf-8"?>
<formControlPr xmlns="http://schemas.microsoft.com/office/spreadsheetml/2009/9/main" objectType="CheckBox" fmlaLink="$F167" lockText="1" noThreeD="1"/>
</file>

<file path=xl/ctrlProps/ctrlProp19.xml><?xml version="1.0" encoding="utf-8"?>
<formControlPr xmlns="http://schemas.microsoft.com/office/spreadsheetml/2009/9/main" objectType="CheckBox" fmlaLink="$F171" lockText="1" noThreeD="1"/>
</file>

<file path=xl/ctrlProps/ctrlProp2.xml><?xml version="1.0" encoding="utf-8"?>
<formControlPr xmlns="http://schemas.microsoft.com/office/spreadsheetml/2009/9/main" objectType="CheckBox" fmlaLink="$F23" lockText="1" noThreeD="1"/>
</file>

<file path=xl/ctrlProps/ctrlProp20.xml><?xml version="1.0" encoding="utf-8"?>
<formControlPr xmlns="http://schemas.microsoft.com/office/spreadsheetml/2009/9/main" objectType="CheckBox" fmlaLink="$G214" lockText="1" noThreeD="1"/>
</file>

<file path=xl/ctrlProps/ctrlProp21.xml><?xml version="1.0" encoding="utf-8"?>
<formControlPr xmlns="http://schemas.microsoft.com/office/spreadsheetml/2009/9/main" objectType="CheckBox" fmlaLink="$G215" lockText="1" noThreeD="1"/>
</file>

<file path=xl/ctrlProps/ctrlProp22.xml><?xml version="1.0" encoding="utf-8"?>
<formControlPr xmlns="http://schemas.microsoft.com/office/spreadsheetml/2009/9/main" objectType="CheckBox" fmlaLink="$G216" lockText="1" noThreeD="1"/>
</file>

<file path=xl/ctrlProps/ctrlProp23.xml><?xml version="1.0" encoding="utf-8"?>
<formControlPr xmlns="http://schemas.microsoft.com/office/spreadsheetml/2009/9/main" objectType="CheckBox" fmlaLink="$G217" lockText="1" noThreeD="1"/>
</file>

<file path=xl/ctrlProps/ctrlProp24.xml><?xml version="1.0" encoding="utf-8"?>
<formControlPr xmlns="http://schemas.microsoft.com/office/spreadsheetml/2009/9/main" objectType="CheckBox" fmlaLink="$G218" lockText="1" noThreeD="1"/>
</file>

<file path=xl/ctrlProps/ctrlProp25.xml><?xml version="1.0" encoding="utf-8"?>
<formControlPr xmlns="http://schemas.microsoft.com/office/spreadsheetml/2009/9/main" objectType="CheckBox" fmlaLink="$G219" lockText="1" noThreeD="1"/>
</file>

<file path=xl/ctrlProps/ctrlProp26.xml><?xml version="1.0" encoding="utf-8"?>
<formControlPr xmlns="http://schemas.microsoft.com/office/spreadsheetml/2009/9/main" objectType="CheckBox" fmlaLink="$G220" lockText="1" noThreeD="1"/>
</file>

<file path=xl/ctrlProps/ctrlProp27.xml><?xml version="1.0" encoding="utf-8"?>
<formControlPr xmlns="http://schemas.microsoft.com/office/spreadsheetml/2009/9/main" objectType="CheckBox" fmlaLink="$G221" lockText="1" noThreeD="1"/>
</file>

<file path=xl/ctrlProps/ctrlProp28.xml><?xml version="1.0" encoding="utf-8"?>
<formControlPr xmlns="http://schemas.microsoft.com/office/spreadsheetml/2009/9/main" objectType="CheckBox" fmlaLink="$G222" lockText="1" noThreeD="1"/>
</file>

<file path=xl/ctrlProps/ctrlProp29.xml><?xml version="1.0" encoding="utf-8"?>
<formControlPr xmlns="http://schemas.microsoft.com/office/spreadsheetml/2009/9/main" objectType="CheckBox" fmlaLink="$F29" lockText="1" noThreeD="1"/>
</file>

<file path=xl/ctrlProps/ctrlProp3.xml><?xml version="1.0" encoding="utf-8"?>
<formControlPr xmlns="http://schemas.microsoft.com/office/spreadsheetml/2009/9/main" objectType="CheckBox" fmlaLink="$F25" lockText="1" noThreeD="1"/>
</file>

<file path=xl/ctrlProps/ctrlProp4.xml><?xml version="1.0" encoding="utf-8"?>
<formControlPr xmlns="http://schemas.microsoft.com/office/spreadsheetml/2009/9/main" objectType="CheckBox" fmlaLink="$G213" lockText="1" noThreeD="1"/>
</file>

<file path=xl/ctrlProps/ctrlProp5.xml><?xml version="1.0" encoding="utf-8"?>
<formControlPr xmlns="http://schemas.microsoft.com/office/spreadsheetml/2009/9/main" objectType="CheckBox" fmlaLink="$F49" lockText="1" noThreeD="1"/>
</file>

<file path=xl/ctrlProps/ctrlProp6.xml><?xml version="1.0" encoding="utf-8"?>
<formControlPr xmlns="http://schemas.microsoft.com/office/spreadsheetml/2009/9/main" objectType="CheckBox" fmlaLink="$F51" lockText="1" noThreeD="1"/>
</file>

<file path=xl/ctrlProps/ctrlProp7.xml><?xml version="1.0" encoding="utf-8"?>
<formControlPr xmlns="http://schemas.microsoft.com/office/spreadsheetml/2009/9/main" objectType="CheckBox" fmlaLink="$F55" lockText="1" noThreeD="1"/>
</file>

<file path=xl/ctrlProps/ctrlProp8.xml><?xml version="1.0" encoding="utf-8"?>
<formControlPr xmlns="http://schemas.microsoft.com/office/spreadsheetml/2009/9/main" objectType="CheckBox" fmlaLink="$F81" lockText="1" noThreeD="1"/>
</file>

<file path=xl/ctrlProps/ctrlProp9.xml><?xml version="1.0" encoding="utf-8"?>
<formControlPr xmlns="http://schemas.microsoft.com/office/spreadsheetml/2009/9/main" objectType="CheckBox" fmlaLink="$F8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284</xdr:row>
          <xdr:rowOff>9525</xdr:rowOff>
        </xdr:from>
        <xdr:to>
          <xdr:col>3</xdr:col>
          <xdr:colOff>1123950</xdr:colOff>
          <xdr:row>285</xdr:row>
          <xdr:rowOff>0</xdr:rowOff>
        </xdr:to>
        <xdr:sp macro="" textlink="">
          <xdr:nvSpPr>
            <xdr:cNvPr id="2104" name="Check Box 56" descr="Check this box if the Lender has a LURA on this property." hidden="1">
              <a:extLst>
                <a:ext uri="{63B3BB69-23CF-44E3-9099-C40C66FF867C}">
                  <a14:compatExt spid="_x0000_s2104"/>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if FHFC's Loan is in 1st Lien Position as of January 1st of the Current Audit Year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22</xdr:row>
          <xdr:rowOff>19050</xdr:rowOff>
        </xdr:from>
        <xdr:to>
          <xdr:col>9</xdr:col>
          <xdr:colOff>390525</xdr:colOff>
          <xdr:row>22</xdr:row>
          <xdr:rowOff>200025</xdr:rowOff>
        </xdr:to>
        <xdr:sp macro="" textlink="">
          <xdr:nvSpPr>
            <xdr:cNvPr id="1045" name="Check Box 21" descr="Check this box if the Lender has a LURA on this property." hidden="1">
              <a:extLst>
                <a:ext uri="{63B3BB69-23CF-44E3-9099-C40C66FF867C}">
                  <a14:compatExt spid="_x0000_s1045"/>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if the Lender has a LURA on this property.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xdr:row>
          <xdr:rowOff>19050</xdr:rowOff>
        </xdr:from>
        <xdr:to>
          <xdr:col>9</xdr:col>
          <xdr:colOff>390525</xdr:colOff>
          <xdr:row>24</xdr:row>
          <xdr:rowOff>333375</xdr:rowOff>
        </xdr:to>
        <xdr:sp macro="" textlink="">
          <xdr:nvSpPr>
            <xdr:cNvPr id="1046" name="Check Box 22" descr="Check this box if the Lender is a related entity." hidden="1">
              <a:extLst>
                <a:ext uri="{63B3BB69-23CF-44E3-9099-C40C66FF867C}">
                  <a14:compatExt spid="_x0000_s1046"/>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if the Lender is a related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212</xdr:row>
          <xdr:rowOff>19050</xdr:rowOff>
        </xdr:from>
        <xdr:to>
          <xdr:col>10</xdr:col>
          <xdr:colOff>0</xdr:colOff>
          <xdr:row>212</xdr:row>
          <xdr:rowOff>304800</xdr:rowOff>
        </xdr:to>
        <xdr:sp macro="" textlink="">
          <xdr:nvSpPr>
            <xdr:cNvPr id="1079" name="Check Box 55" descr="50%" hidden="1">
              <a:extLst>
                <a:ext uri="{63B3BB69-23CF-44E3-9099-C40C66FF867C}">
                  <a14:compatExt spid="_x0000_s1079"/>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to answer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48</xdr:row>
          <xdr:rowOff>28575</xdr:rowOff>
        </xdr:from>
        <xdr:to>
          <xdr:col>9</xdr:col>
          <xdr:colOff>390525</xdr:colOff>
          <xdr:row>48</xdr:row>
          <xdr:rowOff>209550</xdr:rowOff>
        </xdr:to>
        <xdr:sp macro="" textlink="">
          <xdr:nvSpPr>
            <xdr:cNvPr id="1092" name="Check Box 68" descr="Check this box if the Lender has a LURA on this property." hidden="1">
              <a:extLst>
                <a:ext uri="{63B3BB69-23CF-44E3-9099-C40C66FF867C}">
                  <a14:compatExt spid="_x0000_s1092"/>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if the Lender has a LURA on this property.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50</xdr:row>
          <xdr:rowOff>19050</xdr:rowOff>
        </xdr:from>
        <xdr:to>
          <xdr:col>9</xdr:col>
          <xdr:colOff>390525</xdr:colOff>
          <xdr:row>50</xdr:row>
          <xdr:rowOff>342900</xdr:rowOff>
        </xdr:to>
        <xdr:sp macro="" textlink="">
          <xdr:nvSpPr>
            <xdr:cNvPr id="1093" name="Check Box 69" descr="Check this box if the Lender is a related entity." hidden="1">
              <a:extLst>
                <a:ext uri="{63B3BB69-23CF-44E3-9099-C40C66FF867C}">
                  <a14:compatExt spid="_x0000_s1093"/>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if the Lender is a related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19050</xdr:rowOff>
        </xdr:from>
        <xdr:to>
          <xdr:col>9</xdr:col>
          <xdr:colOff>381000</xdr:colOff>
          <xdr:row>54</xdr:row>
          <xdr:rowOff>219075</xdr:rowOff>
        </xdr:to>
        <xdr:sp macro="" textlink="">
          <xdr:nvSpPr>
            <xdr:cNvPr id="1094" name="Check Box 70" descr="50%" hidden="1">
              <a:extLst>
                <a:ext uri="{63B3BB69-23CF-44E3-9099-C40C66FF867C}">
                  <a14:compatExt spid="_x0000_s1094"/>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if the payments are current.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80</xdr:row>
          <xdr:rowOff>19050</xdr:rowOff>
        </xdr:from>
        <xdr:to>
          <xdr:col>9</xdr:col>
          <xdr:colOff>390525</xdr:colOff>
          <xdr:row>80</xdr:row>
          <xdr:rowOff>219075</xdr:rowOff>
        </xdr:to>
        <xdr:sp macro="" textlink="">
          <xdr:nvSpPr>
            <xdr:cNvPr id="1095" name="Check Box 71" descr="Check this box if the Lender has a LURA on this property." hidden="1">
              <a:extLst>
                <a:ext uri="{63B3BB69-23CF-44E3-9099-C40C66FF867C}">
                  <a14:compatExt spid="_x0000_s1095"/>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if the Lender has a LURA on this property.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82</xdr:row>
          <xdr:rowOff>19050</xdr:rowOff>
        </xdr:from>
        <xdr:to>
          <xdr:col>9</xdr:col>
          <xdr:colOff>390525</xdr:colOff>
          <xdr:row>82</xdr:row>
          <xdr:rowOff>323850</xdr:rowOff>
        </xdr:to>
        <xdr:sp macro="" textlink="">
          <xdr:nvSpPr>
            <xdr:cNvPr id="1096" name="Check Box 72" descr="Check this box if the Lender is a related entity." hidden="1">
              <a:extLst>
                <a:ext uri="{63B3BB69-23CF-44E3-9099-C40C66FF867C}">
                  <a14:compatExt spid="_x0000_s1096"/>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if the Lender is a related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xdr:row>
          <xdr:rowOff>19050</xdr:rowOff>
        </xdr:from>
        <xdr:to>
          <xdr:col>9</xdr:col>
          <xdr:colOff>381000</xdr:colOff>
          <xdr:row>86</xdr:row>
          <xdr:rowOff>219075</xdr:rowOff>
        </xdr:to>
        <xdr:sp macro="" textlink="">
          <xdr:nvSpPr>
            <xdr:cNvPr id="1097" name="Check Box 73" descr="50%" hidden="1">
              <a:extLst>
                <a:ext uri="{63B3BB69-23CF-44E3-9099-C40C66FF867C}">
                  <a14:compatExt spid="_x0000_s1097"/>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if the payments are current.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106</xdr:row>
          <xdr:rowOff>19050</xdr:rowOff>
        </xdr:from>
        <xdr:to>
          <xdr:col>9</xdr:col>
          <xdr:colOff>390525</xdr:colOff>
          <xdr:row>106</xdr:row>
          <xdr:rowOff>219075</xdr:rowOff>
        </xdr:to>
        <xdr:sp macro="" textlink="">
          <xdr:nvSpPr>
            <xdr:cNvPr id="1098" name="Check Box 74" descr="Check this box if the Lender has a LURA on this property." hidden="1">
              <a:extLst>
                <a:ext uri="{63B3BB69-23CF-44E3-9099-C40C66FF867C}">
                  <a14:compatExt spid="_x0000_s1098"/>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if the Lender has a LURA on this property.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108</xdr:row>
          <xdr:rowOff>19050</xdr:rowOff>
        </xdr:from>
        <xdr:to>
          <xdr:col>9</xdr:col>
          <xdr:colOff>390525</xdr:colOff>
          <xdr:row>108</xdr:row>
          <xdr:rowOff>333375</xdr:rowOff>
        </xdr:to>
        <xdr:sp macro="" textlink="">
          <xdr:nvSpPr>
            <xdr:cNvPr id="1099" name="Check Box 75" descr="Check this box if the Lender is a related entity." hidden="1">
              <a:extLst>
                <a:ext uri="{63B3BB69-23CF-44E3-9099-C40C66FF867C}">
                  <a14:compatExt spid="_x0000_s1099"/>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if the Lender is a related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19050</xdr:rowOff>
        </xdr:from>
        <xdr:to>
          <xdr:col>9</xdr:col>
          <xdr:colOff>381000</xdr:colOff>
          <xdr:row>112</xdr:row>
          <xdr:rowOff>209550</xdr:rowOff>
        </xdr:to>
        <xdr:sp macro="" textlink="">
          <xdr:nvSpPr>
            <xdr:cNvPr id="1100" name="Check Box 76" descr="50%" hidden="1">
              <a:extLst>
                <a:ext uri="{63B3BB69-23CF-44E3-9099-C40C66FF867C}">
                  <a14:compatExt spid="_x0000_s1100"/>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if the payments are current.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138</xdr:row>
          <xdr:rowOff>19050</xdr:rowOff>
        </xdr:from>
        <xdr:to>
          <xdr:col>9</xdr:col>
          <xdr:colOff>390525</xdr:colOff>
          <xdr:row>138</xdr:row>
          <xdr:rowOff>219075</xdr:rowOff>
        </xdr:to>
        <xdr:sp macro="" textlink="">
          <xdr:nvSpPr>
            <xdr:cNvPr id="1101" name="Check Box 77" descr="Check this box if the Lender has a LURA on this property." hidden="1">
              <a:extLst>
                <a:ext uri="{63B3BB69-23CF-44E3-9099-C40C66FF867C}">
                  <a14:compatExt spid="_x0000_s1101"/>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if the Lender has a LURA on this property.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140</xdr:row>
          <xdr:rowOff>19050</xdr:rowOff>
        </xdr:from>
        <xdr:to>
          <xdr:col>9</xdr:col>
          <xdr:colOff>390525</xdr:colOff>
          <xdr:row>140</xdr:row>
          <xdr:rowOff>342900</xdr:rowOff>
        </xdr:to>
        <xdr:sp macro="" textlink="">
          <xdr:nvSpPr>
            <xdr:cNvPr id="1102" name="Check Box 78" descr="Check this box if the Lender is a related entity." hidden="1">
              <a:extLst>
                <a:ext uri="{63B3BB69-23CF-44E3-9099-C40C66FF867C}">
                  <a14:compatExt spid="_x0000_s1102"/>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if the Lender is a related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144</xdr:row>
          <xdr:rowOff>19050</xdr:rowOff>
        </xdr:from>
        <xdr:to>
          <xdr:col>9</xdr:col>
          <xdr:colOff>381000</xdr:colOff>
          <xdr:row>144</xdr:row>
          <xdr:rowOff>209550</xdr:rowOff>
        </xdr:to>
        <xdr:sp macro="" textlink="">
          <xdr:nvSpPr>
            <xdr:cNvPr id="1103" name="Check Box 79" descr="50%" hidden="1">
              <a:extLst>
                <a:ext uri="{63B3BB69-23CF-44E3-9099-C40C66FF867C}">
                  <a14:compatExt spid="_x0000_s1103"/>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if the payments are current.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164</xdr:row>
          <xdr:rowOff>19050</xdr:rowOff>
        </xdr:from>
        <xdr:to>
          <xdr:col>9</xdr:col>
          <xdr:colOff>390525</xdr:colOff>
          <xdr:row>164</xdr:row>
          <xdr:rowOff>219075</xdr:rowOff>
        </xdr:to>
        <xdr:sp macro="" textlink="">
          <xdr:nvSpPr>
            <xdr:cNvPr id="1104" name="Check Box 80" descr="Check this box if the Lender has a LURA on this property." hidden="1">
              <a:extLst>
                <a:ext uri="{63B3BB69-23CF-44E3-9099-C40C66FF867C}">
                  <a14:compatExt spid="_x0000_s1104"/>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if the Lender has a LURA on this property.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166</xdr:row>
          <xdr:rowOff>19050</xdr:rowOff>
        </xdr:from>
        <xdr:to>
          <xdr:col>9</xdr:col>
          <xdr:colOff>390525</xdr:colOff>
          <xdr:row>166</xdr:row>
          <xdr:rowOff>342900</xdr:rowOff>
        </xdr:to>
        <xdr:sp macro="" textlink="">
          <xdr:nvSpPr>
            <xdr:cNvPr id="1105" name="Check Box 81" descr="Check this box if the Lender is a related entity." hidden="1">
              <a:extLst>
                <a:ext uri="{63B3BB69-23CF-44E3-9099-C40C66FF867C}">
                  <a14:compatExt spid="_x0000_s1105"/>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if the Lender is a related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170</xdr:row>
          <xdr:rowOff>19050</xdr:rowOff>
        </xdr:from>
        <xdr:to>
          <xdr:col>9</xdr:col>
          <xdr:colOff>381000</xdr:colOff>
          <xdr:row>170</xdr:row>
          <xdr:rowOff>209550</xdr:rowOff>
        </xdr:to>
        <xdr:sp macro="" textlink="">
          <xdr:nvSpPr>
            <xdr:cNvPr id="1106" name="Check Box 82" descr="50%" hidden="1">
              <a:extLst>
                <a:ext uri="{63B3BB69-23CF-44E3-9099-C40C66FF867C}">
                  <a14:compatExt spid="_x0000_s1106"/>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if the payments are current.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213</xdr:row>
          <xdr:rowOff>19050</xdr:rowOff>
        </xdr:from>
        <xdr:to>
          <xdr:col>10</xdr:col>
          <xdr:colOff>0</xdr:colOff>
          <xdr:row>213</xdr:row>
          <xdr:rowOff>304800</xdr:rowOff>
        </xdr:to>
        <xdr:sp macro="" textlink="">
          <xdr:nvSpPr>
            <xdr:cNvPr id="1107" name="Check Box 83" descr="50%" hidden="1">
              <a:extLst>
                <a:ext uri="{63B3BB69-23CF-44E3-9099-C40C66FF867C}">
                  <a14:compatExt spid="_x0000_s1107"/>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to answer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214</xdr:row>
          <xdr:rowOff>19050</xdr:rowOff>
        </xdr:from>
        <xdr:to>
          <xdr:col>10</xdr:col>
          <xdr:colOff>0</xdr:colOff>
          <xdr:row>214</xdr:row>
          <xdr:rowOff>304800</xdr:rowOff>
        </xdr:to>
        <xdr:sp macro="" textlink="">
          <xdr:nvSpPr>
            <xdr:cNvPr id="1108" name="Check Box 84" descr="50%" hidden="1">
              <a:extLst>
                <a:ext uri="{63B3BB69-23CF-44E3-9099-C40C66FF867C}">
                  <a14:compatExt spid="_x0000_s1108"/>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to answer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215</xdr:row>
          <xdr:rowOff>19050</xdr:rowOff>
        </xdr:from>
        <xdr:to>
          <xdr:col>10</xdr:col>
          <xdr:colOff>0</xdr:colOff>
          <xdr:row>215</xdr:row>
          <xdr:rowOff>304800</xdr:rowOff>
        </xdr:to>
        <xdr:sp macro="" textlink="">
          <xdr:nvSpPr>
            <xdr:cNvPr id="1109" name="Check Box 85" descr="50%" hidden="1">
              <a:extLst>
                <a:ext uri="{63B3BB69-23CF-44E3-9099-C40C66FF867C}">
                  <a14:compatExt spid="_x0000_s1109"/>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to answer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216</xdr:row>
          <xdr:rowOff>19050</xdr:rowOff>
        </xdr:from>
        <xdr:to>
          <xdr:col>10</xdr:col>
          <xdr:colOff>0</xdr:colOff>
          <xdr:row>216</xdr:row>
          <xdr:rowOff>304800</xdr:rowOff>
        </xdr:to>
        <xdr:sp macro="" textlink="">
          <xdr:nvSpPr>
            <xdr:cNvPr id="1110" name="Check Box 86" descr="50%" hidden="1">
              <a:extLst>
                <a:ext uri="{63B3BB69-23CF-44E3-9099-C40C66FF867C}">
                  <a14:compatExt spid="_x0000_s1110"/>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to answer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217</xdr:row>
          <xdr:rowOff>19050</xdr:rowOff>
        </xdr:from>
        <xdr:to>
          <xdr:col>10</xdr:col>
          <xdr:colOff>0</xdr:colOff>
          <xdr:row>217</xdr:row>
          <xdr:rowOff>304800</xdr:rowOff>
        </xdr:to>
        <xdr:sp macro="" textlink="">
          <xdr:nvSpPr>
            <xdr:cNvPr id="1111" name="Check Box 87" descr="50%" hidden="1">
              <a:extLst>
                <a:ext uri="{63B3BB69-23CF-44E3-9099-C40C66FF867C}">
                  <a14:compatExt spid="_x0000_s1111"/>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to answer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218</xdr:row>
          <xdr:rowOff>19050</xdr:rowOff>
        </xdr:from>
        <xdr:to>
          <xdr:col>10</xdr:col>
          <xdr:colOff>0</xdr:colOff>
          <xdr:row>218</xdr:row>
          <xdr:rowOff>304800</xdr:rowOff>
        </xdr:to>
        <xdr:sp macro="" textlink="">
          <xdr:nvSpPr>
            <xdr:cNvPr id="1112" name="Check Box 88" descr="50%" hidden="1">
              <a:extLst>
                <a:ext uri="{63B3BB69-23CF-44E3-9099-C40C66FF867C}">
                  <a14:compatExt spid="_x0000_s1112"/>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to answer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219</xdr:row>
          <xdr:rowOff>19050</xdr:rowOff>
        </xdr:from>
        <xdr:to>
          <xdr:col>10</xdr:col>
          <xdr:colOff>0</xdr:colOff>
          <xdr:row>219</xdr:row>
          <xdr:rowOff>304800</xdr:rowOff>
        </xdr:to>
        <xdr:sp macro="" textlink="">
          <xdr:nvSpPr>
            <xdr:cNvPr id="1113" name="Check Box 89" descr="50%" hidden="1">
              <a:extLst>
                <a:ext uri="{63B3BB69-23CF-44E3-9099-C40C66FF867C}">
                  <a14:compatExt spid="_x0000_s1113"/>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to answer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220</xdr:row>
          <xdr:rowOff>28575</xdr:rowOff>
        </xdr:from>
        <xdr:to>
          <xdr:col>10</xdr:col>
          <xdr:colOff>0</xdr:colOff>
          <xdr:row>220</xdr:row>
          <xdr:rowOff>295275</xdr:rowOff>
        </xdr:to>
        <xdr:sp macro="" textlink="">
          <xdr:nvSpPr>
            <xdr:cNvPr id="1114" name="Check Box 90" descr="50%" hidden="1">
              <a:extLst>
                <a:ext uri="{63B3BB69-23CF-44E3-9099-C40C66FF867C}">
                  <a14:compatExt spid="_x0000_s1114"/>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to answer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221</xdr:row>
          <xdr:rowOff>19050</xdr:rowOff>
        </xdr:from>
        <xdr:to>
          <xdr:col>10</xdr:col>
          <xdr:colOff>0</xdr:colOff>
          <xdr:row>221</xdr:row>
          <xdr:rowOff>304800</xdr:rowOff>
        </xdr:to>
        <xdr:sp macro="" textlink="">
          <xdr:nvSpPr>
            <xdr:cNvPr id="1115" name="Check Box 91" descr="50%" hidden="1">
              <a:extLst>
                <a:ext uri="{63B3BB69-23CF-44E3-9099-C40C66FF867C}">
                  <a14:compatExt spid="_x0000_s1115"/>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to answer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9525</xdr:rowOff>
        </xdr:from>
        <xdr:to>
          <xdr:col>9</xdr:col>
          <xdr:colOff>381000</xdr:colOff>
          <xdr:row>28</xdr:row>
          <xdr:rowOff>190500</xdr:rowOff>
        </xdr:to>
        <xdr:sp macro="" textlink="">
          <xdr:nvSpPr>
            <xdr:cNvPr id="1142" name="Check Box 118" descr="50%" hidden="1">
              <a:extLst>
                <a:ext uri="{63B3BB69-23CF-44E3-9099-C40C66FF867C}">
                  <a14:compatExt spid="_x0000_s1142"/>
                </a:ext>
              </a:extLst>
            </xdr:cNvPr>
            <xdr:cNvSpPr/>
          </xdr:nvSpPr>
          <xdr:spPr bwMode="auto">
            <a:xfrm>
              <a:off x="0" y="0"/>
              <a:ext cx="0" cy="0"/>
            </a:xfrm>
            <a:prstGeom prst="rect">
              <a:avLst/>
            </a:prstGeom>
            <a:blipFill dpi="0" rotWithShape="0">
              <a:blip xmlns:r="http://schemas.openxmlformats.org/officeDocument/2006/relationships" r:embed="rId1"/>
              <a:srcRect/>
              <a:tile tx="0" ty="0" sx="100000" sy="100000" flip="none" algn="tl"/>
            </a:blip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if the payments are current.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floridahousing.org/PropertyOwnersAndManagers/Forms/"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omments" Target="../comments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zoomScaleNormal="100" workbookViewId="0"/>
  </sheetViews>
  <sheetFormatPr defaultRowHeight="12.75" x14ac:dyDescent="0.2"/>
  <cols>
    <col min="1" max="1" width="3.7109375" style="219" customWidth="1"/>
    <col min="2" max="11" width="9.140625" style="219"/>
    <col min="12" max="12" width="5.7109375" style="219" customWidth="1"/>
    <col min="13" max="16384" width="9.140625" style="219"/>
  </cols>
  <sheetData>
    <row r="1" spans="1:11" ht="31.5" customHeight="1" x14ac:dyDescent="0.2">
      <c r="A1" s="236"/>
      <c r="B1" s="233" t="s">
        <v>386</v>
      </c>
      <c r="C1" s="233"/>
      <c r="D1" s="233"/>
      <c r="E1" s="233"/>
      <c r="F1" s="233"/>
      <c r="G1" s="233"/>
      <c r="H1" s="233"/>
      <c r="I1" s="233"/>
      <c r="J1" s="233"/>
      <c r="K1" s="233"/>
    </row>
    <row r="2" spans="1:11" ht="5.0999999999999996" customHeight="1" thickBot="1" x14ac:dyDescent="0.4">
      <c r="B2" s="222"/>
      <c r="C2" s="222"/>
      <c r="D2" s="222"/>
      <c r="E2" s="222"/>
      <c r="F2" s="222"/>
      <c r="G2" s="222"/>
      <c r="H2" s="222"/>
      <c r="I2" s="222"/>
      <c r="J2" s="222"/>
      <c r="K2" s="222"/>
    </row>
    <row r="3" spans="1:11" ht="24.6" customHeight="1" thickBot="1" x14ac:dyDescent="0.25">
      <c r="B3" s="240" t="s">
        <v>503</v>
      </c>
      <c r="C3" s="241"/>
      <c r="D3" s="241"/>
      <c r="E3" s="241"/>
      <c r="F3" s="241"/>
      <c r="G3" s="241"/>
      <c r="H3" s="241"/>
      <c r="I3" s="241"/>
      <c r="J3" s="241"/>
      <c r="K3" s="242"/>
    </row>
    <row r="4" spans="1:11" ht="84.6" customHeight="1" x14ac:dyDescent="0.2">
      <c r="A4" s="220"/>
      <c r="B4" s="243" t="s">
        <v>504</v>
      </c>
      <c r="C4" s="243"/>
      <c r="D4" s="243"/>
      <c r="E4" s="243"/>
      <c r="F4" s="243"/>
      <c r="G4" s="243"/>
      <c r="H4" s="243"/>
      <c r="I4" s="243"/>
      <c r="J4" s="243"/>
      <c r="K4" s="243"/>
    </row>
    <row r="5" spans="1:11" ht="28.15" customHeight="1" x14ac:dyDescent="0.2">
      <c r="A5" s="234">
        <v>1</v>
      </c>
      <c r="B5" s="244" t="s">
        <v>506</v>
      </c>
      <c r="C5" s="244"/>
      <c r="D5" s="244"/>
      <c r="E5" s="244"/>
      <c r="F5" s="244"/>
      <c r="G5" s="244"/>
      <c r="H5" s="244"/>
      <c r="I5" s="244"/>
      <c r="J5" s="244"/>
      <c r="K5" s="244"/>
    </row>
    <row r="6" spans="1:11" ht="28.15" customHeight="1" x14ac:dyDescent="0.2">
      <c r="A6" s="234">
        <v>2</v>
      </c>
      <c r="B6" s="244" t="s">
        <v>507</v>
      </c>
      <c r="C6" s="244"/>
      <c r="D6" s="244"/>
      <c r="E6" s="244"/>
      <c r="F6" s="244"/>
      <c r="G6" s="244"/>
      <c r="H6" s="244"/>
      <c r="I6" s="244"/>
      <c r="J6" s="244"/>
      <c r="K6" s="244"/>
    </row>
    <row r="7" spans="1:11" ht="25.9" customHeight="1" x14ac:dyDescent="0.2">
      <c r="A7" s="234">
        <v>3</v>
      </c>
      <c r="B7" s="244" t="s">
        <v>509</v>
      </c>
      <c r="C7" s="244"/>
      <c r="D7" s="244"/>
      <c r="E7" s="244"/>
      <c r="F7" s="244"/>
      <c r="G7" s="244"/>
      <c r="H7" s="244"/>
      <c r="I7" s="244"/>
      <c r="J7" s="244"/>
      <c r="K7" s="244"/>
    </row>
    <row r="8" spans="1:11" ht="25.9" customHeight="1" x14ac:dyDescent="0.2">
      <c r="A8" s="234">
        <v>4</v>
      </c>
      <c r="B8" s="244" t="s">
        <v>510</v>
      </c>
      <c r="C8" s="244"/>
      <c r="D8" s="244"/>
      <c r="E8" s="244"/>
      <c r="F8" s="244"/>
      <c r="G8" s="244"/>
      <c r="H8" s="244"/>
      <c r="I8" s="244"/>
      <c r="J8" s="244"/>
      <c r="K8" s="244"/>
    </row>
    <row r="9" spans="1:11" ht="5.0999999999999996" customHeight="1" thickBot="1" x14ac:dyDescent="0.25">
      <c r="A9" s="235"/>
      <c r="B9" s="245"/>
      <c r="C9" s="245"/>
      <c r="D9" s="245"/>
      <c r="E9" s="245"/>
      <c r="F9" s="245"/>
      <c r="G9" s="245"/>
      <c r="H9" s="245"/>
      <c r="I9" s="245"/>
      <c r="J9" s="245"/>
      <c r="K9" s="245"/>
    </row>
    <row r="10" spans="1:11" ht="24.6" customHeight="1" thickBot="1" x14ac:dyDescent="0.25">
      <c r="A10" s="235"/>
      <c r="B10" s="240" t="s">
        <v>385</v>
      </c>
      <c r="C10" s="241"/>
      <c r="D10" s="241"/>
      <c r="E10" s="241"/>
      <c r="F10" s="241"/>
      <c r="G10" s="241"/>
      <c r="H10" s="241"/>
      <c r="I10" s="241"/>
      <c r="J10" s="241"/>
      <c r="K10" s="242"/>
    </row>
    <row r="11" spans="1:11" ht="21.75" customHeight="1" x14ac:dyDescent="0.2">
      <c r="A11" s="246"/>
      <c r="B11" s="243" t="s">
        <v>505</v>
      </c>
      <c r="C11" s="247"/>
      <c r="D11" s="247"/>
      <c r="E11" s="247"/>
      <c r="F11" s="247"/>
      <c r="G11" s="247"/>
      <c r="H11" s="247"/>
      <c r="I11" s="247"/>
      <c r="J11" s="247"/>
      <c r="K11" s="247"/>
    </row>
    <row r="12" spans="1:11" ht="21.75" customHeight="1" x14ac:dyDescent="0.2">
      <c r="A12" s="246"/>
      <c r="B12" s="247"/>
      <c r="C12" s="247"/>
      <c r="D12" s="247"/>
      <c r="E12" s="247"/>
      <c r="F12" s="247"/>
      <c r="G12" s="247"/>
      <c r="H12" s="247"/>
      <c r="I12" s="247"/>
      <c r="J12" s="247"/>
      <c r="K12" s="247"/>
    </row>
    <row r="13" spans="1:11" ht="21.75" customHeight="1" x14ac:dyDescent="0.2">
      <c r="A13" s="246"/>
      <c r="B13" s="247"/>
      <c r="C13" s="247"/>
      <c r="D13" s="247"/>
      <c r="E13" s="247"/>
      <c r="F13" s="247"/>
      <c r="G13" s="247"/>
      <c r="H13" s="247"/>
      <c r="I13" s="247"/>
      <c r="J13" s="247"/>
      <c r="K13" s="247"/>
    </row>
    <row r="14" spans="1:11" ht="4.9000000000000004" customHeight="1" x14ac:dyDescent="0.2">
      <c r="A14" s="246"/>
      <c r="B14" s="247"/>
      <c r="C14" s="247"/>
      <c r="D14" s="247"/>
      <c r="E14" s="247"/>
      <c r="F14" s="247"/>
      <c r="G14" s="247"/>
      <c r="H14" s="247"/>
      <c r="I14" s="247"/>
      <c r="J14" s="247"/>
      <c r="K14" s="247"/>
    </row>
    <row r="15" spans="1:11" ht="28.15" customHeight="1" x14ac:dyDescent="0.2">
      <c r="A15" s="234">
        <v>1</v>
      </c>
      <c r="B15" s="244" t="s">
        <v>508</v>
      </c>
      <c r="C15" s="244"/>
      <c r="D15" s="244"/>
      <c r="E15" s="244"/>
      <c r="F15" s="244"/>
      <c r="G15" s="244"/>
      <c r="H15" s="244"/>
      <c r="I15" s="244"/>
      <c r="J15" s="244"/>
      <c r="K15" s="244"/>
    </row>
    <row r="16" spans="1:11" ht="28.15" customHeight="1" x14ac:dyDescent="0.2">
      <c r="A16" s="234">
        <v>2</v>
      </c>
      <c r="B16" s="244" t="s">
        <v>507</v>
      </c>
      <c r="C16" s="244"/>
      <c r="D16" s="244"/>
      <c r="E16" s="244"/>
      <c r="F16" s="244"/>
      <c r="G16" s="244"/>
      <c r="H16" s="244"/>
      <c r="I16" s="244"/>
      <c r="J16" s="244"/>
      <c r="K16" s="244"/>
    </row>
    <row r="17" spans="1:11" ht="25.9" customHeight="1" x14ac:dyDescent="0.2">
      <c r="A17" s="234">
        <v>3</v>
      </c>
      <c r="B17" s="244" t="s">
        <v>509</v>
      </c>
      <c r="C17" s="244"/>
      <c r="D17" s="244"/>
      <c r="E17" s="244"/>
      <c r="F17" s="244"/>
      <c r="G17" s="244"/>
      <c r="H17" s="244"/>
      <c r="I17" s="244"/>
      <c r="J17" s="244"/>
      <c r="K17" s="244"/>
    </row>
    <row r="18" spans="1:11" ht="51.6" customHeight="1" thickBot="1" x14ac:dyDescent="0.25">
      <c r="A18" s="234">
        <v>4</v>
      </c>
      <c r="B18" s="244" t="s">
        <v>511</v>
      </c>
      <c r="C18" s="244"/>
      <c r="D18" s="244"/>
      <c r="E18" s="244"/>
      <c r="F18" s="244"/>
      <c r="G18" s="244"/>
      <c r="H18" s="244"/>
      <c r="I18" s="244"/>
      <c r="J18" s="244"/>
      <c r="K18" s="244"/>
    </row>
    <row r="19" spans="1:11" ht="101.25" customHeight="1" thickBot="1" x14ac:dyDescent="0.4">
      <c r="B19" s="237" t="s">
        <v>301</v>
      </c>
      <c r="C19" s="238"/>
      <c r="D19" s="238"/>
      <c r="E19" s="238"/>
      <c r="F19" s="238"/>
      <c r="G19" s="238"/>
      <c r="H19" s="238"/>
      <c r="I19" s="238"/>
      <c r="J19" s="238"/>
      <c r="K19" s="239"/>
    </row>
  </sheetData>
  <sheetProtection password="DC6B" sheet="1" objects="1" scenarios="1"/>
  <mergeCells count="15">
    <mergeCell ref="A11:A14"/>
    <mergeCell ref="B17:K17"/>
    <mergeCell ref="B8:K8"/>
    <mergeCell ref="B18:K18"/>
    <mergeCell ref="B7:K7"/>
    <mergeCell ref="B11:K14"/>
    <mergeCell ref="B19:K19"/>
    <mergeCell ref="B3:K3"/>
    <mergeCell ref="B4:K4"/>
    <mergeCell ref="B5:K5"/>
    <mergeCell ref="B6:K6"/>
    <mergeCell ref="B10:K10"/>
    <mergeCell ref="B9:K9"/>
    <mergeCell ref="B15:K15"/>
    <mergeCell ref="B16:K16"/>
  </mergeCells>
  <pageMargins left="0.25" right="0.25" top="0.75" bottom="0.75" header="0.3" footer="0.3"/>
  <pageSetup orientation="portrait" horizontalDpi="1200" verticalDpi="1200" r:id="rId1"/>
  <headerFooter>
    <oddFooter>&amp;L&amp;"Arial,Bold"Florida Housing Finance Corporation
&amp;"Arial,Regular"Rule Ch. 67-21, 67-48 F.A.C.&amp;C
&amp;R&amp;"Arial,Bold"Financial Reporting Form (SR-1) (Rev. 05/14)&amp;"Arial,Regular"
Return Completed Form to financial.reporting@floridahousing.org</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352"/>
  <sheetViews>
    <sheetView zoomScaleNormal="100" zoomScaleSheetLayoutView="145" workbookViewId="0">
      <selection activeCell="B3" sqref="B3"/>
    </sheetView>
  </sheetViews>
  <sheetFormatPr defaultColWidth="8.85546875" defaultRowHeight="12.75" x14ac:dyDescent="0.2"/>
  <cols>
    <col min="1" max="1" width="8.85546875" style="1" customWidth="1"/>
    <col min="2" max="2" width="56.7109375" style="189" customWidth="1"/>
    <col min="3" max="4" width="19.7109375" style="1" customWidth="1"/>
    <col min="5" max="5" width="11.5703125" style="1" customWidth="1"/>
    <col min="6" max="16384" width="8.85546875" style="1"/>
  </cols>
  <sheetData>
    <row r="1" spans="1:6" ht="20.100000000000001" customHeight="1" x14ac:dyDescent="0.2">
      <c r="A1" s="332" t="s">
        <v>25</v>
      </c>
      <c r="B1" s="332"/>
      <c r="C1" s="331" t="s">
        <v>295</v>
      </c>
      <c r="D1" s="331"/>
      <c r="F1" s="122"/>
    </row>
    <row r="2" spans="1:6" ht="12.75" customHeight="1" x14ac:dyDescent="0.2">
      <c r="A2" s="217" t="s">
        <v>387</v>
      </c>
      <c r="B2" s="221" t="s">
        <v>389</v>
      </c>
      <c r="C2" s="15" t="s">
        <v>388</v>
      </c>
      <c r="D2" s="217"/>
      <c r="F2" s="122"/>
    </row>
    <row r="3" spans="1:6" ht="12.75" customHeight="1" thickBot="1" x14ac:dyDescent="0.25">
      <c r="A3" s="218"/>
      <c r="B3" s="524"/>
      <c r="C3" s="218"/>
      <c r="D3" s="177"/>
      <c r="F3" s="122"/>
    </row>
    <row r="4" spans="1:6" ht="20.100000000000001" customHeight="1" x14ac:dyDescent="0.2">
      <c r="A4" s="268" t="s">
        <v>26</v>
      </c>
      <c r="B4" s="268"/>
      <c r="C4" s="15" t="s">
        <v>114</v>
      </c>
      <c r="D4" s="14"/>
      <c r="F4" s="346" t="s">
        <v>377</v>
      </c>
    </row>
    <row r="5" spans="1:6" ht="12.75" customHeight="1" x14ac:dyDescent="0.2">
      <c r="A5" s="13"/>
      <c r="B5" s="176"/>
      <c r="C5" s="13"/>
      <c r="D5" s="177"/>
      <c r="F5" s="347"/>
    </row>
    <row r="6" spans="1:6" ht="20.100000000000001" customHeight="1" x14ac:dyDescent="0.2">
      <c r="A6" s="268" t="s">
        <v>27</v>
      </c>
      <c r="B6" s="333"/>
      <c r="C6" s="333"/>
      <c r="D6" s="333"/>
      <c r="F6" s="347"/>
    </row>
    <row r="7" spans="1:6" ht="12.75" customHeight="1" x14ac:dyDescent="0.2">
      <c r="A7" s="13"/>
      <c r="B7" s="334"/>
      <c r="C7" s="334"/>
      <c r="D7" s="334"/>
      <c r="F7" s="347"/>
    </row>
    <row r="8" spans="1:6" ht="12.75" customHeight="1" x14ac:dyDescent="0.2">
      <c r="A8" s="333"/>
      <c r="B8" s="333"/>
      <c r="C8" s="333"/>
      <c r="D8" s="333"/>
      <c r="F8" s="347"/>
    </row>
    <row r="9" spans="1:6" ht="12.75" customHeight="1" x14ac:dyDescent="0.2">
      <c r="A9" s="16" t="s">
        <v>187</v>
      </c>
      <c r="B9" s="17" t="s">
        <v>369</v>
      </c>
      <c r="C9" s="18" t="s">
        <v>500</v>
      </c>
      <c r="D9" s="18" t="s">
        <v>225</v>
      </c>
      <c r="F9" s="347"/>
    </row>
    <row r="10" spans="1:6" ht="12.75" customHeight="1" x14ac:dyDescent="0.2">
      <c r="A10" s="174"/>
      <c r="B10" s="175"/>
      <c r="C10" s="174"/>
      <c r="D10" s="174"/>
      <c r="F10" s="347"/>
    </row>
    <row r="11" spans="1:6" ht="12.75" customHeight="1" x14ac:dyDescent="0.2">
      <c r="A11" s="174"/>
      <c r="B11" s="175"/>
      <c r="C11" s="174"/>
      <c r="D11" s="174"/>
      <c r="F11" s="347"/>
    </row>
    <row r="12" spans="1:6" ht="12.75" customHeight="1" x14ac:dyDescent="0.2">
      <c r="A12" s="174"/>
      <c r="B12" s="175"/>
      <c r="C12" s="174"/>
      <c r="D12" s="174"/>
      <c r="F12" s="347"/>
    </row>
    <row r="13" spans="1:6" ht="12.75" customHeight="1" x14ac:dyDescent="0.2">
      <c r="A13" s="174"/>
      <c r="B13" s="175"/>
      <c r="C13" s="174"/>
      <c r="D13" s="174"/>
      <c r="F13" s="347"/>
    </row>
    <row r="14" spans="1:6" ht="12.75" customHeight="1" x14ac:dyDescent="0.2">
      <c r="A14" s="174"/>
      <c r="B14" s="175"/>
      <c r="C14" s="174"/>
      <c r="D14" s="174"/>
      <c r="F14" s="347"/>
    </row>
    <row r="15" spans="1:6" ht="12.75" customHeight="1" x14ac:dyDescent="0.2">
      <c r="A15" s="268"/>
      <c r="B15" s="268"/>
      <c r="C15" s="268"/>
      <c r="D15" s="268"/>
      <c r="F15" s="347"/>
    </row>
    <row r="16" spans="1:6" ht="12.75" customHeight="1" x14ac:dyDescent="0.2">
      <c r="A16" s="268" t="s">
        <v>28</v>
      </c>
      <c r="B16" s="268"/>
      <c r="C16" s="268"/>
      <c r="D16" s="268"/>
      <c r="F16" s="347"/>
    </row>
    <row r="17" spans="1:6" ht="12.75" customHeight="1" x14ac:dyDescent="0.2">
      <c r="A17" s="268" t="s">
        <v>29</v>
      </c>
      <c r="B17" s="268"/>
      <c r="C17" s="83"/>
      <c r="D17" s="83"/>
      <c r="F17" s="347"/>
    </row>
    <row r="18" spans="1:6" ht="12.75" customHeight="1" x14ac:dyDescent="0.2">
      <c r="A18" s="14"/>
      <c r="B18" s="126"/>
      <c r="C18" s="19" t="s">
        <v>30</v>
      </c>
      <c r="D18" s="19" t="s">
        <v>31</v>
      </c>
      <c r="F18" s="347"/>
    </row>
    <row r="19" spans="1:6" ht="12.75" customHeight="1" x14ac:dyDescent="0.2">
      <c r="A19" s="269"/>
      <c r="B19" s="269"/>
      <c r="C19" s="269"/>
      <c r="D19" s="269"/>
      <c r="F19" s="347"/>
    </row>
    <row r="20" spans="1:6" x14ac:dyDescent="0.2">
      <c r="A20" s="20" t="s">
        <v>0</v>
      </c>
      <c r="B20" s="20" t="s">
        <v>1</v>
      </c>
      <c r="C20" s="20" t="s">
        <v>2</v>
      </c>
      <c r="D20" s="20" t="s">
        <v>3</v>
      </c>
      <c r="F20" s="347"/>
    </row>
    <row r="21" spans="1:6" x14ac:dyDescent="0.2">
      <c r="A21" s="350" t="s">
        <v>4</v>
      </c>
      <c r="B21" s="351"/>
      <c r="C21" s="351"/>
      <c r="D21" s="352"/>
      <c r="F21" s="347"/>
    </row>
    <row r="22" spans="1:6" x14ac:dyDescent="0.2">
      <c r="A22" s="135">
        <v>1</v>
      </c>
      <c r="B22" s="335" t="s">
        <v>5</v>
      </c>
      <c r="C22" s="336"/>
      <c r="D22" s="337"/>
      <c r="F22" s="347" t="b">
        <v>0</v>
      </c>
    </row>
    <row r="23" spans="1:6" x14ac:dyDescent="0.2">
      <c r="A23" s="22">
        <f>MAX(A$22:A22)+1</f>
        <v>2</v>
      </c>
      <c r="B23" s="173" t="s">
        <v>355</v>
      </c>
      <c r="C23" s="84"/>
      <c r="D23" s="84"/>
      <c r="F23" s="347"/>
    </row>
    <row r="24" spans="1:6" x14ac:dyDescent="0.2">
      <c r="A24" s="22">
        <f>MAX(A$22:A23)+1</f>
        <v>3</v>
      </c>
      <c r="B24" s="173" t="s">
        <v>356</v>
      </c>
      <c r="C24" s="84"/>
      <c r="D24" s="84"/>
      <c r="F24" s="347"/>
    </row>
    <row r="25" spans="1:6" x14ac:dyDescent="0.2">
      <c r="A25" s="22">
        <f>MAX(A$22:A24)+1</f>
        <v>4</v>
      </c>
      <c r="B25" s="173" t="s">
        <v>357</v>
      </c>
      <c r="C25" s="84"/>
      <c r="D25" s="84"/>
      <c r="F25" s="347"/>
    </row>
    <row r="26" spans="1:6" x14ac:dyDescent="0.2">
      <c r="A26" s="22">
        <f>MAX(A$22:A25)+1</f>
        <v>5</v>
      </c>
      <c r="B26" s="173" t="s">
        <v>358</v>
      </c>
      <c r="C26" s="84"/>
      <c r="D26" s="84"/>
      <c r="F26" s="347"/>
    </row>
    <row r="27" spans="1:6" x14ac:dyDescent="0.2">
      <c r="A27" s="22">
        <f>MAX(A$22:A26)+1</f>
        <v>6</v>
      </c>
      <c r="B27" s="173" t="s">
        <v>359</v>
      </c>
      <c r="C27" s="84"/>
      <c r="D27" s="84"/>
      <c r="F27" s="347"/>
    </row>
    <row r="28" spans="1:6" x14ac:dyDescent="0.2">
      <c r="A28" s="22">
        <f>MAX(A$22:A27)+1</f>
        <v>7</v>
      </c>
      <c r="B28" s="173" t="s">
        <v>360</v>
      </c>
      <c r="C28" s="84"/>
      <c r="D28" s="84"/>
      <c r="F28" s="347"/>
    </row>
    <row r="29" spans="1:6" x14ac:dyDescent="0.2">
      <c r="A29" s="22">
        <f>MAX(A$22:A28)+1</f>
        <v>8</v>
      </c>
      <c r="B29" s="173" t="s">
        <v>361</v>
      </c>
      <c r="C29" s="84"/>
      <c r="D29" s="84"/>
      <c r="F29" s="347"/>
    </row>
    <row r="30" spans="1:6" x14ac:dyDescent="0.2">
      <c r="A30" s="22">
        <f>MAX(A$22:A29)+1</f>
        <v>9</v>
      </c>
      <c r="B30" s="173" t="s">
        <v>362</v>
      </c>
      <c r="C30" s="84"/>
      <c r="D30" s="84"/>
      <c r="F30" s="347"/>
    </row>
    <row r="31" spans="1:6" x14ac:dyDescent="0.2">
      <c r="A31" s="22">
        <f>MAX(A$22:A30)+1</f>
        <v>10</v>
      </c>
      <c r="B31" s="173" t="s">
        <v>363</v>
      </c>
      <c r="C31" s="84"/>
      <c r="D31" s="84"/>
      <c r="F31" s="347"/>
    </row>
    <row r="32" spans="1:6" x14ac:dyDescent="0.2">
      <c r="A32" s="22">
        <f>MAX(A$22:A31)+1</f>
        <v>11</v>
      </c>
      <c r="B32" s="173" t="s">
        <v>364</v>
      </c>
      <c r="C32" s="131"/>
      <c r="D32" s="84"/>
      <c r="F32" s="347"/>
    </row>
    <row r="33" spans="1:6" x14ac:dyDescent="0.2">
      <c r="A33" s="22">
        <f>MAX(A$22:A32)+1</f>
        <v>12</v>
      </c>
      <c r="B33" s="173" t="s">
        <v>365</v>
      </c>
      <c r="C33" s="84"/>
      <c r="D33" s="84"/>
      <c r="F33" s="347"/>
    </row>
    <row r="34" spans="1:6" x14ac:dyDescent="0.2">
      <c r="A34" s="22">
        <f>MAX(A$22:A33)+1</f>
        <v>13</v>
      </c>
      <c r="B34" s="173" t="s">
        <v>310</v>
      </c>
      <c r="C34" s="106" t="str">
        <f>IF('Part 5'!G$324=0,"Click to Fill Detail",'Part 5'!G$324)</f>
        <v>Click to Fill Detail</v>
      </c>
      <c r="D34" s="106" t="str">
        <f>IF('Part 5'!H$324=0,"Click to Fill Detail",'Part 5'!H$324)</f>
        <v>Click to Fill Detail</v>
      </c>
      <c r="F34" s="347"/>
    </row>
    <row r="35" spans="1:6" x14ac:dyDescent="0.2">
      <c r="A35" s="21">
        <f>MAX(A$22:A34)+1</f>
        <v>14</v>
      </c>
      <c r="B35" s="180" t="s">
        <v>6</v>
      </c>
      <c r="C35" s="92">
        <f>SUM(C23:C34)</f>
        <v>0</v>
      </c>
      <c r="D35" s="92">
        <f>SUM(D23:D34)</f>
        <v>0</v>
      </c>
      <c r="F35" s="347"/>
    </row>
    <row r="36" spans="1:6" x14ac:dyDescent="0.2">
      <c r="A36" s="135">
        <f>MAX(A$22:A35)+1</f>
        <v>15</v>
      </c>
      <c r="B36" s="335" t="s">
        <v>7</v>
      </c>
      <c r="C36" s="336"/>
      <c r="D36" s="337"/>
      <c r="F36" s="347"/>
    </row>
    <row r="37" spans="1:6" x14ac:dyDescent="0.2">
      <c r="A37" s="22">
        <f>MAX(A$22:A36)+1</f>
        <v>16</v>
      </c>
      <c r="B37" s="173" t="str">
        <f>"Tenant security deposits (offsetting liability, Line "&amp;TEXT(A87,"0")&amp;")"</f>
        <v>Tenant security deposits (offsetting liability, Line 56)</v>
      </c>
      <c r="C37" s="84"/>
      <c r="D37" s="84"/>
      <c r="F37" s="347"/>
    </row>
    <row r="38" spans="1:6" x14ac:dyDescent="0.2">
      <c r="A38" s="22">
        <f>MAX(A$22:A37)+1</f>
        <v>17</v>
      </c>
      <c r="B38" s="173" t="str">
        <f>"Other deposits (offsetting liability, Line "&amp;TEXT(A88,"0")&amp;")"</f>
        <v>Other deposits (offsetting liability, Line 57)</v>
      </c>
      <c r="C38" s="84"/>
      <c r="D38" s="84"/>
      <c r="F38" s="347"/>
    </row>
    <row r="39" spans="1:6" x14ac:dyDescent="0.2">
      <c r="A39" s="21">
        <f>MAX(A$22:A38)+1</f>
        <v>18</v>
      </c>
      <c r="B39" s="180" t="s">
        <v>8</v>
      </c>
      <c r="C39" s="93">
        <f>SUM(C37:C38)</f>
        <v>0</v>
      </c>
      <c r="D39" s="94">
        <f>SUM(D37:D38)</f>
        <v>0</v>
      </c>
      <c r="F39" s="347"/>
    </row>
    <row r="40" spans="1:6" x14ac:dyDescent="0.2">
      <c r="A40" s="22">
        <f>MAX(A$22:A39)+1</f>
        <v>19</v>
      </c>
      <c r="B40" s="181" t="s">
        <v>9</v>
      </c>
      <c r="C40" s="85"/>
      <c r="D40" s="86"/>
      <c r="F40" s="347"/>
    </row>
    <row r="41" spans="1:6" x14ac:dyDescent="0.2">
      <c r="A41" s="135">
        <f>MAX(A$22:A40)+1</f>
        <v>20</v>
      </c>
      <c r="B41" s="335" t="s">
        <v>10</v>
      </c>
      <c r="C41" s="336"/>
      <c r="D41" s="337"/>
      <c r="F41" s="347"/>
    </row>
    <row r="42" spans="1:6" x14ac:dyDescent="0.2">
      <c r="A42" s="22">
        <f>MAX(A$22:A41)+1</f>
        <v>21</v>
      </c>
      <c r="B42" s="139" t="s">
        <v>11</v>
      </c>
      <c r="C42" s="131"/>
      <c r="D42" s="131"/>
      <c r="F42" s="347"/>
    </row>
    <row r="43" spans="1:6" x14ac:dyDescent="0.2">
      <c r="A43" s="22">
        <f>MAX(A$22:A42)+1</f>
        <v>22</v>
      </c>
      <c r="B43" s="173" t="s">
        <v>12</v>
      </c>
      <c r="C43" s="131"/>
      <c r="D43" s="131"/>
      <c r="F43" s="347"/>
    </row>
    <row r="44" spans="1:6" x14ac:dyDescent="0.2">
      <c r="A44" s="22">
        <f>MAX(A$22:A43)+1</f>
        <v>23</v>
      </c>
      <c r="B44" s="173" t="s">
        <v>13</v>
      </c>
      <c r="C44" s="131"/>
      <c r="D44" s="131"/>
      <c r="F44" s="347"/>
    </row>
    <row r="45" spans="1:6" x14ac:dyDescent="0.2">
      <c r="A45" s="21">
        <f>MAX(A$22:A44)+1</f>
        <v>24</v>
      </c>
      <c r="B45" s="180" t="s">
        <v>14</v>
      </c>
      <c r="C45" s="94">
        <f>SUM(C42:C44)</f>
        <v>0</v>
      </c>
      <c r="D45" s="94">
        <f>SUM(D42:D44)</f>
        <v>0</v>
      </c>
      <c r="F45" s="347"/>
    </row>
    <row r="46" spans="1:6" x14ac:dyDescent="0.2">
      <c r="A46" s="135">
        <f>MAX(A$22:A45)+1</f>
        <v>25</v>
      </c>
      <c r="B46" s="335" t="s">
        <v>15</v>
      </c>
      <c r="C46" s="336"/>
      <c r="D46" s="337"/>
      <c r="F46" s="347"/>
    </row>
    <row r="47" spans="1:6" x14ac:dyDescent="0.2">
      <c r="A47" s="22">
        <f>MAX(A$22:A46)+1</f>
        <v>26</v>
      </c>
      <c r="B47" s="173" t="s">
        <v>16</v>
      </c>
      <c r="C47" s="131"/>
      <c r="D47" s="131"/>
      <c r="F47" s="347"/>
    </row>
    <row r="48" spans="1:6" x14ac:dyDescent="0.2">
      <c r="A48" s="22">
        <f>MAX(A$22:A47)+1</f>
        <v>27</v>
      </c>
      <c r="B48" s="173" t="s">
        <v>17</v>
      </c>
      <c r="C48" s="131"/>
      <c r="D48" s="131"/>
      <c r="F48" s="347"/>
    </row>
    <row r="49" spans="1:6" x14ac:dyDescent="0.2">
      <c r="A49" s="22">
        <f>MAX(A$22:A48)+1</f>
        <v>28</v>
      </c>
      <c r="B49" s="173" t="s">
        <v>18</v>
      </c>
      <c r="C49" s="131"/>
      <c r="D49" s="131"/>
      <c r="F49" s="347"/>
    </row>
    <row r="50" spans="1:6" x14ac:dyDescent="0.2">
      <c r="A50" s="22">
        <f>MAX(A$22:A49)+1</f>
        <v>29</v>
      </c>
      <c r="B50" s="173" t="s">
        <v>19</v>
      </c>
      <c r="C50" s="131"/>
      <c r="D50" s="131"/>
      <c r="F50" s="347"/>
    </row>
    <row r="51" spans="1:6" x14ac:dyDescent="0.2">
      <c r="A51" s="22">
        <f>MAX(A$22:A50)+1</f>
        <v>30</v>
      </c>
      <c r="B51" s="139" t="s">
        <v>20</v>
      </c>
      <c r="C51" s="203"/>
      <c r="D51" s="131"/>
      <c r="F51" s="347"/>
    </row>
    <row r="52" spans="1:6" x14ac:dyDescent="0.2">
      <c r="A52" s="22">
        <f>MAX(A$22:A51)+1</f>
        <v>31</v>
      </c>
      <c r="B52" s="173" t="s">
        <v>21</v>
      </c>
      <c r="C52" s="131"/>
      <c r="D52" s="131"/>
      <c r="F52" s="347"/>
    </row>
    <row r="53" spans="1:6" x14ac:dyDescent="0.2">
      <c r="A53" s="21">
        <f>MAX(A$22:A52)+1</f>
        <v>32</v>
      </c>
      <c r="B53" s="182" t="s">
        <v>22</v>
      </c>
      <c r="C53" s="94">
        <f>SUM(C47:C52)</f>
        <v>0</v>
      </c>
      <c r="D53" s="94">
        <f>SUM(D47:D52)</f>
        <v>0</v>
      </c>
      <c r="F53" s="347"/>
    </row>
    <row r="54" spans="1:6" x14ac:dyDescent="0.2">
      <c r="A54" s="22">
        <f>MAX(A$22:A53)+1</f>
        <v>33</v>
      </c>
      <c r="B54" s="181" t="s">
        <v>23</v>
      </c>
      <c r="C54" s="112" t="str">
        <f>IF('Part 5'!I$324=0,"Click to Fill Detail",'Part 5'!I$324)</f>
        <v>Click to Fill Detail</v>
      </c>
      <c r="D54" s="112" t="str">
        <f>IF('Part 5'!J$324=0,"Click to Fill Detail",'Part 5'!J$324)</f>
        <v>Click to Fill Detail</v>
      </c>
      <c r="F54" s="347"/>
    </row>
    <row r="55" spans="1:6" x14ac:dyDescent="0.2">
      <c r="A55" s="21">
        <f>MAX(A$22:A54)+1</f>
        <v>34</v>
      </c>
      <c r="B55" s="24" t="s">
        <v>24</v>
      </c>
      <c r="C55" s="95">
        <f>SUM(C35,C39,C40,C45,C53,C54)</f>
        <v>0</v>
      </c>
      <c r="D55" s="95">
        <f>SUM(D35,D39,D40,D45,D53,D54)</f>
        <v>0</v>
      </c>
      <c r="F55" s="347"/>
    </row>
    <row r="56" spans="1:6" x14ac:dyDescent="0.2">
      <c r="A56" s="132">
        <f>MAX(A$22:A55)+1</f>
        <v>35</v>
      </c>
      <c r="B56" s="130" t="s">
        <v>333</v>
      </c>
      <c r="C56" s="204"/>
      <c r="D56" s="204"/>
      <c r="F56" s="347"/>
    </row>
    <row r="57" spans="1:6" ht="13.5" thickBot="1" x14ac:dyDescent="0.25">
      <c r="A57" s="21">
        <f>MAX(A$22:A56)+1</f>
        <v>36</v>
      </c>
      <c r="B57" s="129" t="s">
        <v>366</v>
      </c>
      <c r="C57" s="95">
        <f>C55-C56</f>
        <v>0</v>
      </c>
      <c r="D57" s="95">
        <f>D55-D56</f>
        <v>0</v>
      </c>
      <c r="F57" s="348"/>
    </row>
    <row r="58" spans="1:6" ht="3.75" customHeight="1" x14ac:dyDescent="0.2">
      <c r="A58" s="127"/>
      <c r="B58" s="133"/>
      <c r="C58" s="134"/>
      <c r="D58" s="134"/>
      <c r="F58" s="128"/>
    </row>
    <row r="59" spans="1:6" x14ac:dyDescent="0.2">
      <c r="A59" s="284" t="s">
        <v>25</v>
      </c>
      <c r="B59" s="284"/>
      <c r="C59" s="317" t="s">
        <v>296</v>
      </c>
      <c r="D59" s="317"/>
    </row>
    <row r="60" spans="1:6" x14ac:dyDescent="0.2">
      <c r="A60" s="289" t="s">
        <v>26</v>
      </c>
      <c r="B60" s="289"/>
      <c r="C60" s="15" t="s">
        <v>114</v>
      </c>
      <c r="D60" s="27"/>
    </row>
    <row r="61" spans="1:6" x14ac:dyDescent="0.2">
      <c r="A61" s="14"/>
      <c r="B61" s="183" t="str">
        <f>IF(B$5="","",B$5)</f>
        <v/>
      </c>
      <c r="C61" s="28"/>
      <c r="D61" s="29" t="str">
        <f>IF(D$5="", "",D$5)</f>
        <v/>
      </c>
    </row>
    <row r="62" spans="1:6" ht="3.75" customHeight="1" x14ac:dyDescent="0.2">
      <c r="A62" s="323"/>
      <c r="B62" s="323"/>
      <c r="C62" s="323"/>
      <c r="D62" s="323"/>
    </row>
    <row r="63" spans="1:6" ht="13.5" thickBot="1" x14ac:dyDescent="0.25">
      <c r="A63" s="318" t="s">
        <v>32</v>
      </c>
      <c r="B63" s="319"/>
      <c r="C63" s="319"/>
      <c r="D63" s="319"/>
    </row>
    <row r="64" spans="1:6" ht="12.75" customHeight="1" x14ac:dyDescent="0.2">
      <c r="A64" s="289" t="s">
        <v>29</v>
      </c>
      <c r="B64" s="289"/>
      <c r="C64" s="30" t="str">
        <f>IF(C$17&lt;1,"",C$17)</f>
        <v/>
      </c>
      <c r="D64" s="30" t="str">
        <f>IF(D$17&lt;1,"",D$17)</f>
        <v/>
      </c>
      <c r="F64" s="349" t="s">
        <v>378</v>
      </c>
    </row>
    <row r="65" spans="1:6" ht="3.75" customHeight="1" x14ac:dyDescent="0.2">
      <c r="A65" s="324"/>
      <c r="B65" s="324"/>
      <c r="C65" s="325"/>
      <c r="D65" s="325"/>
      <c r="F65" s="347"/>
    </row>
    <row r="66" spans="1:6" x14ac:dyDescent="0.2">
      <c r="A66" s="20" t="s">
        <v>0</v>
      </c>
      <c r="B66" s="20" t="s">
        <v>1</v>
      </c>
      <c r="C66" s="20" t="s">
        <v>2</v>
      </c>
      <c r="D66" s="20" t="s">
        <v>3</v>
      </c>
      <c r="F66" s="347"/>
    </row>
    <row r="67" spans="1:6" x14ac:dyDescent="0.2">
      <c r="A67" s="338" t="s">
        <v>33</v>
      </c>
      <c r="B67" s="338"/>
      <c r="C67" s="338"/>
      <c r="D67" s="338"/>
      <c r="F67" s="347"/>
    </row>
    <row r="68" spans="1:6" ht="12.75" customHeight="1" x14ac:dyDescent="0.2">
      <c r="A68" s="137">
        <f>MAX(A$22:A67)+1</f>
        <v>37</v>
      </c>
      <c r="B68" s="339" t="s">
        <v>34</v>
      </c>
      <c r="C68" s="340"/>
      <c r="D68" s="341"/>
      <c r="F68" s="347"/>
    </row>
    <row r="69" spans="1:6" x14ac:dyDescent="0.2">
      <c r="A69" s="32">
        <f>MAX(A$22:A68)+1</f>
        <v>38</v>
      </c>
      <c r="B69" s="139" t="s">
        <v>215</v>
      </c>
      <c r="C69" s="86"/>
      <c r="D69" s="86"/>
      <c r="F69" s="347"/>
    </row>
    <row r="70" spans="1:6" x14ac:dyDescent="0.2">
      <c r="A70" s="32">
        <f>MAX(A$22:A69)+1</f>
        <v>39</v>
      </c>
      <c r="B70" s="139" t="s">
        <v>161</v>
      </c>
      <c r="C70" s="86"/>
      <c r="D70" s="86"/>
      <c r="F70" s="347"/>
    </row>
    <row r="71" spans="1:6" x14ac:dyDescent="0.2">
      <c r="A71" s="32">
        <f>MAX(A$22:A70)+1</f>
        <v>40</v>
      </c>
      <c r="B71" s="139" t="s">
        <v>36</v>
      </c>
      <c r="C71" s="86"/>
      <c r="D71" s="86"/>
      <c r="F71" s="347"/>
    </row>
    <row r="72" spans="1:6" x14ac:dyDescent="0.2">
      <c r="A72" s="32">
        <f>MAX(A$22:A71)+1</f>
        <v>41</v>
      </c>
      <c r="B72" s="139" t="s">
        <v>162</v>
      </c>
      <c r="C72" s="106" t="str">
        <f>IF('Part 5'!G$343=0,"Click to Fill Detail",'Part 5'!G$343)</f>
        <v>Click to Fill Detail</v>
      </c>
      <c r="D72" s="106" t="str">
        <f>IF('Part 5'!H$343=0,"Click to Fill Detail",'Part 5'!H$343)</f>
        <v>Click to Fill Detail</v>
      </c>
      <c r="F72" s="347"/>
    </row>
    <row r="73" spans="1:6" x14ac:dyDescent="0.2">
      <c r="A73" s="32">
        <f>MAX(A$22:A72)+1</f>
        <v>42</v>
      </c>
      <c r="B73" s="139" t="s">
        <v>163</v>
      </c>
      <c r="C73" s="86"/>
      <c r="D73" s="86"/>
      <c r="F73" s="347"/>
    </row>
    <row r="74" spans="1:6" x14ac:dyDescent="0.2">
      <c r="A74" s="32">
        <f>MAX(A$22:A73)+1</f>
        <v>43</v>
      </c>
      <c r="B74" s="139" t="s">
        <v>199</v>
      </c>
      <c r="C74" s="86"/>
      <c r="D74" s="86"/>
      <c r="F74" s="347"/>
    </row>
    <row r="75" spans="1:6" x14ac:dyDescent="0.2">
      <c r="A75" s="32">
        <f>MAX(A$22:A74)+1</f>
        <v>44</v>
      </c>
      <c r="B75" s="139" t="s">
        <v>216</v>
      </c>
      <c r="C75" s="86"/>
      <c r="D75" s="86"/>
      <c r="F75" s="347"/>
    </row>
    <row r="76" spans="1:6" x14ac:dyDescent="0.2">
      <c r="A76" s="32">
        <f>MAX(A$22:A75)+1</f>
        <v>45</v>
      </c>
      <c r="B76" s="139" t="s">
        <v>200</v>
      </c>
      <c r="C76" s="86"/>
      <c r="D76" s="86"/>
      <c r="F76" s="347"/>
    </row>
    <row r="77" spans="1:6" x14ac:dyDescent="0.2">
      <c r="A77" s="32">
        <f>MAX(A$22:A76)+1</f>
        <v>46</v>
      </c>
      <c r="B77" s="139" t="s">
        <v>201</v>
      </c>
      <c r="C77" s="86"/>
      <c r="D77" s="86"/>
      <c r="F77" s="347"/>
    </row>
    <row r="78" spans="1:6" x14ac:dyDescent="0.2">
      <c r="A78" s="32">
        <f>MAX(A$22:A77)+1</f>
        <v>47</v>
      </c>
      <c r="B78" s="139" t="s">
        <v>178</v>
      </c>
      <c r="C78" s="106" t="str">
        <f>IF('Part 5'!$F$264+'Part 5'!$F$272+'Part 5'!$F$280+'Part 5'!$F$288+'Part 5'!$F$296=0,"Click to Fill Detail",'Part 5'!$F$264+'Part 5'!$F$272+'Part 5'!$F$280+'Part 5'!$F$288+'Part 5'!$F$296)</f>
        <v>Click to Fill Detail</v>
      </c>
      <c r="D78" s="106" t="str">
        <f>IF('Part 5'!$F$265+'Part 5'!$F$273+'Part 5'!$F$281+'Part 5'!$F$289+'Part 5'!$F$297=0,"Click to Fill Detail",'Part 5'!$F$265+'Part 5'!$F$273+'Part 5'!$F$281+'Part 5'!$F$289+'Part 5'!$F$297)</f>
        <v>Click to Fill Detail</v>
      </c>
      <c r="F78" s="347"/>
    </row>
    <row r="79" spans="1:6" x14ac:dyDescent="0.2">
      <c r="A79" s="32">
        <f>MAX(A$22:A78)+1</f>
        <v>48</v>
      </c>
      <c r="B79" s="139" t="s">
        <v>37</v>
      </c>
      <c r="C79" s="86"/>
      <c r="D79" s="86"/>
      <c r="F79" s="347"/>
    </row>
    <row r="80" spans="1:6" x14ac:dyDescent="0.2">
      <c r="A80" s="32">
        <f>MAX(A$22:A79)+1</f>
        <v>49</v>
      </c>
      <c r="B80" s="139" t="s">
        <v>38</v>
      </c>
      <c r="C80" s="106" t="str">
        <f>IF('Part 5'!I343=0,"Click to Fill Detail",'Part 5'!I$343)</f>
        <v>Click to Fill Detail</v>
      </c>
      <c r="D80" s="106" t="str">
        <f>IF('Part 5'!J$343=0,"Click to Fill Detail",'Part 5'!J$343)</f>
        <v>Click to Fill Detail</v>
      </c>
      <c r="F80" s="347"/>
    </row>
    <row r="81" spans="1:6" x14ac:dyDescent="0.2">
      <c r="A81" s="32">
        <f>MAX(A$22:A80)+1</f>
        <v>50</v>
      </c>
      <c r="B81" s="139" t="s">
        <v>39</v>
      </c>
      <c r="C81" s="86"/>
      <c r="D81" s="86"/>
      <c r="F81" s="347"/>
    </row>
    <row r="82" spans="1:6" x14ac:dyDescent="0.2">
      <c r="A82" s="32">
        <f>MAX(A$22:A81)+1</f>
        <v>51</v>
      </c>
      <c r="B82" s="139" t="s">
        <v>390</v>
      </c>
      <c r="C82" s="86"/>
      <c r="D82" s="86"/>
      <c r="F82" s="347"/>
    </row>
    <row r="83" spans="1:6" x14ac:dyDescent="0.2">
      <c r="A83" s="32">
        <f>MAX(A$22:A82)+1</f>
        <v>52</v>
      </c>
      <c r="B83" s="139" t="s">
        <v>391</v>
      </c>
      <c r="C83" s="86"/>
      <c r="D83" s="86"/>
      <c r="F83" s="347"/>
    </row>
    <row r="84" spans="1:6" x14ac:dyDescent="0.2">
      <c r="A84" s="32">
        <f>MAX(A$22:A83)+1</f>
        <v>53</v>
      </c>
      <c r="B84" s="139" t="s">
        <v>40</v>
      </c>
      <c r="C84" s="87"/>
      <c r="D84" s="87"/>
      <c r="F84" s="347"/>
    </row>
    <row r="85" spans="1:6" x14ac:dyDescent="0.2">
      <c r="A85" s="31">
        <f>MAX(A$22:A84)+1</f>
        <v>54</v>
      </c>
      <c r="B85" s="182" t="s">
        <v>41</v>
      </c>
      <c r="C85" s="94">
        <f>SUM(C69:C84)</f>
        <v>0</v>
      </c>
      <c r="D85" s="94">
        <f>SUM(D69:D84)</f>
        <v>0</v>
      </c>
      <c r="F85" s="347"/>
    </row>
    <row r="86" spans="1:6" x14ac:dyDescent="0.2">
      <c r="A86" s="135">
        <f>MAX(A$22:A85)+1</f>
        <v>55</v>
      </c>
      <c r="B86" s="335" t="s">
        <v>42</v>
      </c>
      <c r="C86" s="336"/>
      <c r="D86" s="337"/>
      <c r="F86" s="347"/>
    </row>
    <row r="87" spans="1:6" x14ac:dyDescent="0.2">
      <c r="A87" s="32">
        <f>MAX(A$22:A86)+1</f>
        <v>56</v>
      </c>
      <c r="B87" s="139" t="str">
        <f>"Tenant security deposits (offsetting asset, Line "&amp;TEXT(A37,"0")&amp;")"</f>
        <v>Tenant security deposits (offsetting asset, Line 16)</v>
      </c>
      <c r="C87" s="86"/>
      <c r="D87" s="86"/>
      <c r="F87" s="347"/>
    </row>
    <row r="88" spans="1:6" x14ac:dyDescent="0.2">
      <c r="A88" s="32">
        <f>MAX(A$22:A87)+1</f>
        <v>57</v>
      </c>
      <c r="B88" s="139" t="str">
        <f>"Other deposits (offsetting asset, Line "&amp;TEXT(A38,"0")&amp;")"</f>
        <v>Other deposits (offsetting asset, Line 17)</v>
      </c>
      <c r="C88" s="86"/>
      <c r="D88" s="86"/>
      <c r="F88" s="347"/>
    </row>
    <row r="89" spans="1:6" x14ac:dyDescent="0.2">
      <c r="A89" s="31">
        <f>MAX(A$22:A88)+1</f>
        <v>58</v>
      </c>
      <c r="B89" s="182" t="s">
        <v>43</v>
      </c>
      <c r="C89" s="94">
        <f>SUM(C87:C88)</f>
        <v>0</v>
      </c>
      <c r="D89" s="94">
        <f>SUM(D87:D88)</f>
        <v>0</v>
      </c>
      <c r="F89" s="347"/>
    </row>
    <row r="90" spans="1:6" x14ac:dyDescent="0.2">
      <c r="A90" s="135">
        <f>MAX(A$22:A89)+1</f>
        <v>59</v>
      </c>
      <c r="B90" s="335" t="s">
        <v>44</v>
      </c>
      <c r="C90" s="336"/>
      <c r="D90" s="337"/>
      <c r="F90" s="347"/>
    </row>
    <row r="91" spans="1:6" x14ac:dyDescent="0.2">
      <c r="A91" s="32">
        <f>MAX(A$22:A90)+1</f>
        <v>60</v>
      </c>
      <c r="B91" s="139" t="s">
        <v>45</v>
      </c>
      <c r="C91" s="86"/>
      <c r="D91" s="86"/>
      <c r="F91" s="347"/>
    </row>
    <row r="92" spans="1:6" x14ac:dyDescent="0.2">
      <c r="A92" s="32">
        <f>MAX(A$22:A91)+1</f>
        <v>61</v>
      </c>
      <c r="B92" s="139" t="s">
        <v>46</v>
      </c>
      <c r="C92" s="86"/>
      <c r="D92" s="86"/>
      <c r="F92" s="347"/>
    </row>
    <row r="93" spans="1:6" x14ac:dyDescent="0.2">
      <c r="A93" s="32">
        <f>MAX(A$22:A92)+1</f>
        <v>62</v>
      </c>
      <c r="B93" s="139" t="s">
        <v>194</v>
      </c>
      <c r="C93" s="86"/>
      <c r="D93" s="86"/>
      <c r="F93" s="347"/>
    </row>
    <row r="94" spans="1:6" x14ac:dyDescent="0.2">
      <c r="A94" s="32">
        <f>MAX(A$22:A93)+1</f>
        <v>63</v>
      </c>
      <c r="B94" s="139" t="s">
        <v>195</v>
      </c>
      <c r="C94" s="86"/>
      <c r="D94" s="86"/>
      <c r="F94" s="347"/>
    </row>
    <row r="95" spans="1:6" x14ac:dyDescent="0.2">
      <c r="A95" s="32">
        <f>MAX(A$22:A94)+1</f>
        <v>64</v>
      </c>
      <c r="B95" s="139" t="s">
        <v>196</v>
      </c>
      <c r="C95" s="86"/>
      <c r="D95" s="86"/>
      <c r="F95" s="347"/>
    </row>
    <row r="96" spans="1:6" x14ac:dyDescent="0.2">
      <c r="A96" s="32">
        <f>MAX(A$22:A95)+1</f>
        <v>65</v>
      </c>
      <c r="B96" s="139" t="s">
        <v>197</v>
      </c>
      <c r="C96" s="86"/>
      <c r="D96" s="86"/>
      <c r="F96" s="347"/>
    </row>
    <row r="97" spans="1:6" x14ac:dyDescent="0.2">
      <c r="A97" s="32">
        <f>MAX(A$22:A96)+1</f>
        <v>66</v>
      </c>
      <c r="B97" s="139" t="s">
        <v>198</v>
      </c>
      <c r="C97" s="106" t="str">
        <f>IF('Part 5'!F$266+'Part 5'!F$274+'Part 5'!F$282+'Part 5'!F$290+'Part 5'!F$298=0,"Click to Fill Detail",'Part 5'!F$266+'Part 5'!F$274+'Part 5'!F$282+'Part 5'!F$290+'Part 5'!F$298)</f>
        <v>Click to Fill Detail</v>
      </c>
      <c r="D97" s="106" t="str">
        <f>IF('Part 5'!F$267+'Part 5'!F$275+'Part 5'!F$283+'Part 5'!F$291+'Part 5'!F$299=0,"Click to Fill Detail",'Part 5'!F$267+'Part 5'!F$275+'Part 5'!F$283+'Part 5'!F$291+'Part 5'!F$299)</f>
        <v>Click to Fill Detail</v>
      </c>
      <c r="F97" s="347"/>
    </row>
    <row r="98" spans="1:6" x14ac:dyDescent="0.2">
      <c r="A98" s="32">
        <f>MAX(A$22:A97)+1</f>
        <v>67</v>
      </c>
      <c r="B98" s="139" t="s">
        <v>48</v>
      </c>
      <c r="C98" s="87"/>
      <c r="D98" s="87"/>
      <c r="F98" s="347"/>
    </row>
    <row r="99" spans="1:6" x14ac:dyDescent="0.2">
      <c r="A99" s="31">
        <f>MAX(A$22:A98)+1</f>
        <v>68</v>
      </c>
      <c r="B99" s="182" t="s">
        <v>47</v>
      </c>
      <c r="C99" s="94">
        <f>SUM(C91:C98)</f>
        <v>0</v>
      </c>
      <c r="D99" s="94">
        <f>SUM(D91:D98)</f>
        <v>0</v>
      </c>
      <c r="F99" s="347"/>
    </row>
    <row r="100" spans="1:6" x14ac:dyDescent="0.2">
      <c r="A100" s="32">
        <f>MAX(A$22:A99)+1</f>
        <v>69</v>
      </c>
      <c r="B100" s="9" t="s">
        <v>49</v>
      </c>
      <c r="C100" s="106" t="str">
        <f>IF('Part 5'!G$362=0,"Click to Fill Detail",'Part 5'!G$362)</f>
        <v>Click to Fill Detail</v>
      </c>
      <c r="D100" s="106" t="str">
        <f>IF('Part 5'!H$362=0,"Click to Fill Detail",'Part 5'!H$362)</f>
        <v>Click to Fill Detail</v>
      </c>
      <c r="F100" s="347"/>
    </row>
    <row r="101" spans="1:6" x14ac:dyDescent="0.2">
      <c r="A101" s="31">
        <f>MAX(A$22:A100)+1</f>
        <v>70</v>
      </c>
      <c r="B101" s="33" t="s">
        <v>50</v>
      </c>
      <c r="C101" s="95">
        <f>SUM(C85,C89,C99:C100)</f>
        <v>0</v>
      </c>
      <c r="D101" s="95">
        <f>SUM(D85,D89,D99:D100)</f>
        <v>0</v>
      </c>
      <c r="F101" s="347"/>
    </row>
    <row r="102" spans="1:6" x14ac:dyDescent="0.2">
      <c r="A102" s="31">
        <f>MAX(A$22:A101)+1</f>
        <v>71</v>
      </c>
      <c r="B102" s="130" t="s">
        <v>336</v>
      </c>
      <c r="C102" s="204"/>
      <c r="D102" s="204"/>
      <c r="F102" s="347"/>
    </row>
    <row r="103" spans="1:6" x14ac:dyDescent="0.2">
      <c r="A103" s="31">
        <f>MAX(A$22:A102)+1</f>
        <v>72</v>
      </c>
      <c r="B103" s="129" t="s">
        <v>366</v>
      </c>
      <c r="C103" s="95">
        <f>C101-C102</f>
        <v>0</v>
      </c>
      <c r="D103" s="95">
        <f>D101-D102</f>
        <v>0</v>
      </c>
      <c r="F103" s="347"/>
    </row>
    <row r="104" spans="1:6" x14ac:dyDescent="0.2">
      <c r="A104" s="338" t="s">
        <v>51</v>
      </c>
      <c r="B104" s="338"/>
      <c r="C104" s="338"/>
      <c r="D104" s="338"/>
      <c r="F104" s="347"/>
    </row>
    <row r="105" spans="1:6" x14ac:dyDescent="0.2">
      <c r="A105" s="137">
        <f>MAX(A$22:A104)+1</f>
        <v>73</v>
      </c>
      <c r="B105" s="362" t="s">
        <v>52</v>
      </c>
      <c r="C105" s="363"/>
      <c r="D105" s="364"/>
      <c r="F105" s="347"/>
    </row>
    <row r="106" spans="1:6" x14ac:dyDescent="0.2">
      <c r="A106" s="32">
        <f>MAX(A$22:A105)+1</f>
        <v>74</v>
      </c>
      <c r="B106" s="139" t="s">
        <v>164</v>
      </c>
      <c r="C106" s="34">
        <f>D109</f>
        <v>0</v>
      </c>
      <c r="D106" s="86"/>
      <c r="F106" s="347"/>
    </row>
    <row r="107" spans="1:6" x14ac:dyDescent="0.2">
      <c r="A107" s="32">
        <f>MAX(A$22:A106)+1</f>
        <v>75</v>
      </c>
      <c r="B107" s="139" t="s">
        <v>165</v>
      </c>
      <c r="C107" s="86"/>
      <c r="D107" s="86"/>
      <c r="F107" s="347"/>
    </row>
    <row r="108" spans="1:6" x14ac:dyDescent="0.2">
      <c r="A108" s="32">
        <f>MAX(A$22:A107)+1</f>
        <v>76</v>
      </c>
      <c r="B108" s="139" t="s">
        <v>320</v>
      </c>
      <c r="C108" s="86"/>
      <c r="D108" s="86"/>
      <c r="F108" s="347"/>
    </row>
    <row r="109" spans="1:6" x14ac:dyDescent="0.2">
      <c r="A109" s="32">
        <f>MAX(A$22:A108)+1</f>
        <v>77</v>
      </c>
      <c r="B109" s="139" t="s">
        <v>166</v>
      </c>
      <c r="C109" s="94">
        <f>SUM(C106:C108)</f>
        <v>0</v>
      </c>
      <c r="D109" s="94">
        <f>SUM(D106:D108)</f>
        <v>0</v>
      </c>
      <c r="F109" s="347"/>
    </row>
    <row r="110" spans="1:6" x14ac:dyDescent="0.2">
      <c r="A110" s="135">
        <f>MAX(A$22:A109)+1</f>
        <v>78</v>
      </c>
      <c r="B110" s="290" t="s">
        <v>53</v>
      </c>
      <c r="C110" s="291"/>
      <c r="D110" s="292"/>
      <c r="F110" s="347"/>
    </row>
    <row r="111" spans="1:6" x14ac:dyDescent="0.2">
      <c r="A111" s="32">
        <f>MAX(A$22:A110)+1</f>
        <v>79</v>
      </c>
      <c r="B111" s="139" t="s">
        <v>164</v>
      </c>
      <c r="C111" s="34">
        <f>D114</f>
        <v>0</v>
      </c>
      <c r="D111" s="86"/>
      <c r="F111" s="347"/>
    </row>
    <row r="112" spans="1:6" x14ac:dyDescent="0.2">
      <c r="A112" s="32">
        <f>MAX(A$22:A111)+1</f>
        <v>80</v>
      </c>
      <c r="B112" s="139" t="s">
        <v>165</v>
      </c>
      <c r="C112" s="86"/>
      <c r="D112" s="86"/>
      <c r="F112" s="347"/>
    </row>
    <row r="113" spans="1:6" x14ac:dyDescent="0.2">
      <c r="A113" s="32">
        <f>MAX(A$22:A112)+1</f>
        <v>81</v>
      </c>
      <c r="B113" s="139" t="s">
        <v>320</v>
      </c>
      <c r="C113" s="86"/>
      <c r="D113" s="86"/>
      <c r="F113" s="347"/>
    </row>
    <row r="114" spans="1:6" x14ac:dyDescent="0.2">
      <c r="A114" s="32">
        <f>MAX(A$22:A113)+1</f>
        <v>82</v>
      </c>
      <c r="B114" s="139" t="s">
        <v>166</v>
      </c>
      <c r="C114" s="94">
        <f>SUM(C111:C113)</f>
        <v>0</v>
      </c>
      <c r="D114" s="94">
        <f>SUM(D111:D113)</f>
        <v>0</v>
      </c>
      <c r="F114" s="347"/>
    </row>
    <row r="115" spans="1:6" ht="5.0999999999999996" hidden="1" customHeight="1" x14ac:dyDescent="0.2">
      <c r="A115" s="35"/>
      <c r="B115" s="9"/>
      <c r="C115" s="36"/>
      <c r="D115" s="36"/>
      <c r="F115" s="347"/>
    </row>
    <row r="116" spans="1:6" x14ac:dyDescent="0.2">
      <c r="A116" s="31">
        <f>MAX(A$22:A115)+1</f>
        <v>83</v>
      </c>
      <c r="B116" s="33" t="str">
        <f>"TOTAL OWNER EQUITY (Line "&amp;TEXT(A109,"0")&amp;" + Line "&amp;TEXT(A114,"0")&amp;")"</f>
        <v>TOTAL OWNER EQUITY (Line 77 + Line 82)</v>
      </c>
      <c r="C116" s="118">
        <f>C109+C114</f>
        <v>0</v>
      </c>
      <c r="D116" s="118">
        <f>D109+D114</f>
        <v>0</v>
      </c>
      <c r="F116" s="347"/>
    </row>
    <row r="117" spans="1:6" x14ac:dyDescent="0.2">
      <c r="A117" s="31">
        <f>MAX(A$22:A116)+1</f>
        <v>84</v>
      </c>
      <c r="B117" s="130" t="s">
        <v>335</v>
      </c>
      <c r="C117" s="204"/>
      <c r="D117" s="204"/>
      <c r="F117" s="347"/>
    </row>
    <row r="118" spans="1:6" x14ac:dyDescent="0.2">
      <c r="A118" s="31">
        <f>MAX(A$22:A117)+1</f>
        <v>85</v>
      </c>
      <c r="B118" s="129" t="s">
        <v>366</v>
      </c>
      <c r="C118" s="118">
        <f>C116-C117</f>
        <v>0</v>
      </c>
      <c r="D118" s="118">
        <f>D116-D117</f>
        <v>0</v>
      </c>
      <c r="F118" s="347"/>
    </row>
    <row r="119" spans="1:6" ht="13.5" thickBot="1" x14ac:dyDescent="0.25">
      <c r="A119" s="31">
        <f>MAX(A$22:A118)+1</f>
        <v>86</v>
      </c>
      <c r="B119" s="33" t="s">
        <v>54</v>
      </c>
      <c r="C119" s="118">
        <f>SUM(C101,C116)</f>
        <v>0</v>
      </c>
      <c r="D119" s="118">
        <f>SUM(D101,D116)</f>
        <v>0</v>
      </c>
      <c r="F119" s="348"/>
    </row>
    <row r="120" spans="1:6" ht="3.75" customHeight="1" x14ac:dyDescent="0.2">
      <c r="A120" s="368"/>
      <c r="B120" s="368"/>
      <c r="C120" s="368"/>
      <c r="D120" s="368"/>
    </row>
    <row r="121" spans="1:6" x14ac:dyDescent="0.2">
      <c r="A121" s="284" t="s">
        <v>25</v>
      </c>
      <c r="B121" s="284"/>
      <c r="C121" s="317" t="s">
        <v>297</v>
      </c>
      <c r="D121" s="317"/>
    </row>
    <row r="122" spans="1:6" x14ac:dyDescent="0.2">
      <c r="A122" s="289" t="s">
        <v>26</v>
      </c>
      <c r="B122" s="289"/>
      <c r="C122" s="15" t="s">
        <v>114</v>
      </c>
      <c r="D122" s="27"/>
    </row>
    <row r="123" spans="1:6" x14ac:dyDescent="0.2">
      <c r="A123" s="14"/>
      <c r="B123" s="183" t="str">
        <f>IF(B$5="","",B$5)</f>
        <v/>
      </c>
      <c r="C123" s="28"/>
      <c r="D123" s="29" t="str">
        <f>IF(D$5="", "",D$5)</f>
        <v/>
      </c>
    </row>
    <row r="124" spans="1:6" ht="3.75" customHeight="1" x14ac:dyDescent="0.2">
      <c r="A124" s="323"/>
      <c r="B124" s="323"/>
      <c r="C124" s="323"/>
      <c r="D124" s="323"/>
    </row>
    <row r="125" spans="1:6" ht="13.5" thickBot="1" x14ac:dyDescent="0.25">
      <c r="A125" s="268" t="s">
        <v>55</v>
      </c>
      <c r="B125" s="268"/>
      <c r="C125" s="268"/>
      <c r="D125" s="268"/>
    </row>
    <row r="126" spans="1:6" ht="12.75" customHeight="1" x14ac:dyDescent="0.2">
      <c r="A126" s="268" t="s">
        <v>56</v>
      </c>
      <c r="B126" s="268"/>
      <c r="C126" s="83"/>
      <c r="D126" s="83"/>
      <c r="F126" s="346" t="s">
        <v>379</v>
      </c>
    </row>
    <row r="127" spans="1:6" x14ac:dyDescent="0.2">
      <c r="A127" s="14"/>
      <c r="B127" s="126"/>
      <c r="C127" s="19" t="s">
        <v>57</v>
      </c>
      <c r="D127" s="19" t="s">
        <v>58</v>
      </c>
      <c r="F127" s="347"/>
    </row>
    <row r="128" spans="1:6" ht="3.75" customHeight="1" x14ac:dyDescent="0.2">
      <c r="A128" s="269"/>
      <c r="B128" s="269"/>
      <c r="C128" s="269"/>
      <c r="D128" s="269"/>
      <c r="F128" s="347"/>
    </row>
    <row r="129" spans="1:6" x14ac:dyDescent="0.2">
      <c r="A129" s="20" t="s">
        <v>0</v>
      </c>
      <c r="B129" s="20" t="s">
        <v>1</v>
      </c>
      <c r="C129" s="20" t="s">
        <v>59</v>
      </c>
      <c r="D129" s="20" t="s">
        <v>60</v>
      </c>
      <c r="F129" s="347"/>
    </row>
    <row r="130" spans="1:6" x14ac:dyDescent="0.2">
      <c r="A130" s="356" t="s">
        <v>61</v>
      </c>
      <c r="B130" s="357"/>
      <c r="C130" s="357"/>
      <c r="D130" s="358"/>
      <c r="F130" s="347"/>
    </row>
    <row r="131" spans="1:6" ht="13.5" customHeight="1" x14ac:dyDescent="0.2">
      <c r="A131" s="37">
        <v>1</v>
      </c>
      <c r="B131" s="329" t="s">
        <v>217</v>
      </c>
      <c r="C131" s="330"/>
      <c r="D131" s="86"/>
      <c r="F131" s="347"/>
    </row>
    <row r="132" spans="1:6" x14ac:dyDescent="0.2">
      <c r="A132" s="147">
        <f>MAX(A$131:A131)+1</f>
        <v>2</v>
      </c>
      <c r="B132" s="359" t="s">
        <v>218</v>
      </c>
      <c r="C132" s="360"/>
      <c r="D132" s="361"/>
      <c r="F132" s="347"/>
    </row>
    <row r="133" spans="1:6" ht="12.75" customHeight="1" x14ac:dyDescent="0.2">
      <c r="A133" s="38">
        <f>MAX(A$131:A132)+1</f>
        <v>3</v>
      </c>
      <c r="B133" s="139" t="s">
        <v>219</v>
      </c>
      <c r="C133" s="87"/>
      <c r="D133" s="321"/>
      <c r="F133" s="347"/>
    </row>
    <row r="134" spans="1:6" x14ac:dyDescent="0.2">
      <c r="A134" s="38">
        <f>MAX(A$131:A133)+1</f>
        <v>4</v>
      </c>
      <c r="B134" s="139" t="s">
        <v>153</v>
      </c>
      <c r="C134" s="87"/>
      <c r="D134" s="321"/>
      <c r="F134" s="347"/>
    </row>
    <row r="135" spans="1:6" x14ac:dyDescent="0.2">
      <c r="A135" s="38">
        <f>MAX(A$131:A134)+1</f>
        <v>5</v>
      </c>
      <c r="B135" s="139" t="s">
        <v>202</v>
      </c>
      <c r="C135" s="87"/>
      <c r="D135" s="321"/>
      <c r="F135" s="347"/>
    </row>
    <row r="136" spans="1:6" x14ac:dyDescent="0.2">
      <c r="A136" s="38">
        <f>MAX(A$131:A135)+1</f>
        <v>6</v>
      </c>
      <c r="B136" s="139" t="s">
        <v>154</v>
      </c>
      <c r="C136" s="87"/>
      <c r="D136" s="321"/>
      <c r="F136" s="347"/>
    </row>
    <row r="137" spans="1:6" x14ac:dyDescent="0.2">
      <c r="A137" s="38">
        <f>MAX(A$131:A136)+1</f>
        <v>7</v>
      </c>
      <c r="B137" s="139" t="s">
        <v>238</v>
      </c>
      <c r="C137" s="87"/>
      <c r="D137" s="321"/>
      <c r="F137" s="347"/>
    </row>
    <row r="138" spans="1:6" x14ac:dyDescent="0.2">
      <c r="A138" s="37">
        <f>MAX(A$131:A137)+1</f>
        <v>8</v>
      </c>
      <c r="B138" s="256" t="str">
        <f>"Subtotal Vacancy &amp; Collection ("&amp;IF(D131=0,"0.0%",TEXT(-D138/D131,"0.0%"))&amp;")"</f>
        <v>Subtotal Vacancy &amp; Collection (0.0%)</v>
      </c>
      <c r="C138" s="369"/>
      <c r="D138" s="94">
        <f>SUM(C133:C137)</f>
        <v>0</v>
      </c>
      <c r="E138" s="125"/>
      <c r="F138" s="347"/>
    </row>
    <row r="139" spans="1:6" ht="12.75" customHeight="1" x14ac:dyDescent="0.2">
      <c r="A139" s="37">
        <f>MAX(A$131:A138)+1</f>
        <v>9</v>
      </c>
      <c r="B139" s="327" t="str">
        <f>"Effective Gross Rental Revenue  (Line "&amp;TEXT(A131,"0")&amp;" + Line "&amp;TEXT(A138,"0")&amp;")"</f>
        <v>Effective Gross Rental Revenue  (Line 1 + Line 8)</v>
      </c>
      <c r="C139" s="328"/>
      <c r="D139" s="94">
        <f>D131+D138</f>
        <v>0</v>
      </c>
      <c r="F139" s="347"/>
    </row>
    <row r="140" spans="1:6" x14ac:dyDescent="0.2">
      <c r="A140" s="147">
        <f>MAX(A$131:A139)+1</f>
        <v>10</v>
      </c>
      <c r="B140" s="359" t="s">
        <v>203</v>
      </c>
      <c r="C140" s="360"/>
      <c r="D140" s="361"/>
      <c r="F140" s="347"/>
    </row>
    <row r="141" spans="1:6" x14ac:dyDescent="0.2">
      <c r="A141" s="38">
        <f>MAX(A$131:A140)+1</f>
        <v>11</v>
      </c>
      <c r="B141" s="139" t="s">
        <v>155</v>
      </c>
      <c r="C141" s="86"/>
      <c r="D141" s="314"/>
      <c r="F141" s="347"/>
    </row>
    <row r="142" spans="1:6" x14ac:dyDescent="0.2">
      <c r="A142" s="38">
        <f>MAX(A$131:A141)+1</f>
        <v>12</v>
      </c>
      <c r="B142" s="139" t="s">
        <v>156</v>
      </c>
      <c r="C142" s="86"/>
      <c r="D142" s="314"/>
      <c r="F142" s="347"/>
    </row>
    <row r="143" spans="1:6" x14ac:dyDescent="0.2">
      <c r="A143" s="38">
        <f>MAX(A$131:A142)+1</f>
        <v>13</v>
      </c>
      <c r="B143" s="139" t="s">
        <v>157</v>
      </c>
      <c r="C143" s="86"/>
      <c r="D143" s="314"/>
      <c r="F143" s="347"/>
    </row>
    <row r="144" spans="1:6" x14ac:dyDescent="0.2">
      <c r="A144" s="38">
        <f>MAX(A$131:A143)+1</f>
        <v>14</v>
      </c>
      <c r="B144" s="139" t="s">
        <v>220</v>
      </c>
      <c r="C144" s="86"/>
      <c r="D144" s="314"/>
      <c r="F144" s="347"/>
    </row>
    <row r="145" spans="1:6" x14ac:dyDescent="0.2">
      <c r="A145" s="38">
        <f>MAX(A$131:A144)+1</f>
        <v>15</v>
      </c>
      <c r="B145" s="184" t="s">
        <v>176</v>
      </c>
      <c r="C145" s="86"/>
      <c r="D145" s="314"/>
      <c r="F145" s="347"/>
    </row>
    <row r="146" spans="1:6" x14ac:dyDescent="0.2">
      <c r="A146" s="38">
        <f>MAX(A$131:A145)+1</f>
        <v>16</v>
      </c>
      <c r="B146" s="172" t="s">
        <v>205</v>
      </c>
      <c r="C146" s="86"/>
      <c r="D146" s="314"/>
      <c r="F146" s="347"/>
    </row>
    <row r="147" spans="1:6" x14ac:dyDescent="0.2">
      <c r="A147" s="38">
        <f>MAX(A$131:A146)+1</f>
        <v>17</v>
      </c>
      <c r="B147" s="139" t="s">
        <v>204</v>
      </c>
      <c r="C147" s="86"/>
      <c r="D147" s="314"/>
      <c r="F147" s="347"/>
    </row>
    <row r="148" spans="1:6" x14ac:dyDescent="0.2">
      <c r="A148" s="38">
        <f>MAX(A$131:A147)+1</f>
        <v>18</v>
      </c>
      <c r="B148" s="172" t="s">
        <v>206</v>
      </c>
      <c r="C148" s="88"/>
      <c r="D148" s="326"/>
      <c r="F148" s="347"/>
    </row>
    <row r="149" spans="1:6" x14ac:dyDescent="0.2">
      <c r="A149" s="37">
        <f>MAX(A$131:A148)+1</f>
        <v>19</v>
      </c>
      <c r="B149" s="179" t="s">
        <v>169</v>
      </c>
      <c r="C149" s="39" t="str">
        <f>"(Lines "&amp;TEXT(A141,"0")&amp;" +.."&amp;TEXT(A148,"0")&amp;")"</f>
        <v>(Lines 11 +..18)</v>
      </c>
      <c r="D149" s="94">
        <f>SUM(C141:C148)</f>
        <v>0</v>
      </c>
      <c r="F149" s="347"/>
    </row>
    <row r="150" spans="1:6" x14ac:dyDescent="0.2">
      <c r="A150" s="147">
        <f>MAX(A$131:A149)+1</f>
        <v>20</v>
      </c>
      <c r="B150" s="136" t="s">
        <v>170</v>
      </c>
      <c r="C150" s="353" t="s">
        <v>330</v>
      </c>
      <c r="D150" s="354"/>
      <c r="F150" s="347"/>
    </row>
    <row r="151" spans="1:6" x14ac:dyDescent="0.2">
      <c r="A151" s="38">
        <f>MAX(A$131:A150)+1</f>
        <v>21</v>
      </c>
      <c r="B151" s="89" t="s">
        <v>172</v>
      </c>
      <c r="C151" s="86"/>
      <c r="D151" s="309"/>
      <c r="F151" s="347"/>
    </row>
    <row r="152" spans="1:6" x14ac:dyDescent="0.2">
      <c r="A152" s="38">
        <f>MAX(A$131:A151)+1</f>
        <v>22</v>
      </c>
      <c r="B152" s="89" t="s">
        <v>173</v>
      </c>
      <c r="C152" s="86"/>
      <c r="D152" s="370"/>
      <c r="F152" s="347"/>
    </row>
    <row r="153" spans="1:6" x14ac:dyDescent="0.2">
      <c r="A153" s="38">
        <f>MAX(A$131:A152)+1</f>
        <v>23</v>
      </c>
      <c r="B153" s="89" t="s">
        <v>174</v>
      </c>
      <c r="C153" s="86"/>
      <c r="D153" s="371"/>
      <c r="F153" s="347"/>
    </row>
    <row r="154" spans="1:6" x14ac:dyDescent="0.2">
      <c r="A154" s="37">
        <f>MAX(A$131:A153)+1</f>
        <v>24</v>
      </c>
      <c r="B154" s="257" t="s">
        <v>171</v>
      </c>
      <c r="C154" s="355"/>
      <c r="D154" s="94">
        <f>SUM(C151:C153)</f>
        <v>0</v>
      </c>
      <c r="F154" s="347"/>
    </row>
    <row r="155" spans="1:6" x14ac:dyDescent="0.2">
      <c r="A155" s="37">
        <f>MAX(A$131:A154)+1</f>
        <v>25</v>
      </c>
      <c r="B155" s="179" t="s">
        <v>175</v>
      </c>
      <c r="C155" s="39" t="str">
        <f>"(Lines "&amp;TEXT(A139,"0")&amp;" + "&amp;TEXT(A149,"0")&amp;" + "&amp;TEXT(A154,"0")&amp;")"</f>
        <v>(Lines 9 + 19 + 24)</v>
      </c>
      <c r="D155" s="94">
        <f>D139+D149+D154</f>
        <v>0</v>
      </c>
      <c r="F155" s="347"/>
    </row>
    <row r="156" spans="1:6" x14ac:dyDescent="0.2">
      <c r="A156" s="147">
        <f>MAX(A$131:A155)+1</f>
        <v>26</v>
      </c>
      <c r="B156" s="359" t="s">
        <v>62</v>
      </c>
      <c r="C156" s="360"/>
      <c r="D156" s="361"/>
      <c r="F156" s="347"/>
    </row>
    <row r="157" spans="1:6" x14ac:dyDescent="0.2">
      <c r="A157" s="38">
        <f>MAX(A$131:A156)+1</f>
        <v>27</v>
      </c>
      <c r="B157" s="173" t="s">
        <v>63</v>
      </c>
      <c r="C157" s="86"/>
      <c r="D157" s="321"/>
      <c r="F157" s="347"/>
    </row>
    <row r="158" spans="1:6" x14ac:dyDescent="0.2">
      <c r="A158" s="38">
        <f>MAX(A$131:A157)+1</f>
        <v>28</v>
      </c>
      <c r="B158" s="173" t="s">
        <v>64</v>
      </c>
      <c r="C158" s="86"/>
      <c r="D158" s="322"/>
      <c r="F158" s="347"/>
    </row>
    <row r="159" spans="1:6" x14ac:dyDescent="0.2">
      <c r="A159" s="37">
        <f>MAX(A$131:A158)+1</f>
        <v>29</v>
      </c>
      <c r="B159" s="257" t="s">
        <v>65</v>
      </c>
      <c r="C159" s="355"/>
      <c r="D159" s="94">
        <f>SUM(C157:C158)</f>
        <v>0</v>
      </c>
      <c r="F159" s="347"/>
    </row>
    <row r="160" spans="1:6" x14ac:dyDescent="0.2">
      <c r="A160" s="40">
        <f>MAX(A$131:A159)+1</f>
        <v>30</v>
      </c>
      <c r="B160" s="320" t="s">
        <v>283</v>
      </c>
      <c r="C160" s="320"/>
      <c r="D160" s="106" t="str">
        <f>IF('Part 5'!G380=0,"Click to Fill Detail",'Part 5'!G380)</f>
        <v>Click to Fill Detail</v>
      </c>
      <c r="F160" s="347"/>
    </row>
    <row r="161" spans="1:6" x14ac:dyDescent="0.2">
      <c r="A161" s="151">
        <f>MAX(A$131:A160)+1</f>
        <v>31</v>
      </c>
      <c r="B161" s="152" t="s">
        <v>186</v>
      </c>
      <c r="C161" s="138" t="str">
        <f>"(Lines "&amp;TEXT(A155,"0")&amp;" + "&amp;TEXT(A159,"0")&amp;" + "&amp;TEXT(A160,"0")&amp;")"</f>
        <v>(Lines 25 + 29 + 30)</v>
      </c>
      <c r="D161" s="153">
        <f>SUM(D155:D160)</f>
        <v>0</v>
      </c>
      <c r="F161" s="347"/>
    </row>
    <row r="162" spans="1:6" x14ac:dyDescent="0.2">
      <c r="A162" s="155">
        <f>MAX(A$131:A161)+1</f>
        <v>32</v>
      </c>
      <c r="B162" s="158" t="s">
        <v>334</v>
      </c>
      <c r="C162" s="154"/>
      <c r="D162" s="211"/>
      <c r="F162" s="347"/>
    </row>
    <row r="163" spans="1:6" ht="13.5" thickBot="1" x14ac:dyDescent="0.25">
      <c r="A163" s="37">
        <f>MAX(A$131:A162)+1</f>
        <v>33</v>
      </c>
      <c r="B163" s="129" t="s">
        <v>366</v>
      </c>
      <c r="C163" s="154"/>
      <c r="D163" s="95">
        <f>D161-D162</f>
        <v>0</v>
      </c>
      <c r="F163" s="348"/>
    </row>
    <row r="164" spans="1:6" ht="3.75" customHeight="1" x14ac:dyDescent="0.2">
      <c r="A164" s="140"/>
      <c r="B164" s="141"/>
      <c r="C164" s="142"/>
      <c r="D164" s="134"/>
      <c r="F164" s="128"/>
    </row>
    <row r="165" spans="1:6" x14ac:dyDescent="0.2">
      <c r="A165" s="284" t="s">
        <v>25</v>
      </c>
      <c r="B165" s="284"/>
      <c r="C165" s="285" t="s">
        <v>298</v>
      </c>
      <c r="D165" s="285"/>
      <c r="F165" s="122"/>
    </row>
    <row r="166" spans="1:6" x14ac:dyDescent="0.2">
      <c r="A166" s="289" t="s">
        <v>26</v>
      </c>
      <c r="B166" s="289"/>
      <c r="C166" s="15" t="s">
        <v>114</v>
      </c>
      <c r="D166" s="27"/>
      <c r="F166" s="122"/>
    </row>
    <row r="167" spans="1:6" x14ac:dyDescent="0.2">
      <c r="A167" s="14"/>
      <c r="B167" s="183" t="str">
        <f>IF(B$5="","",B$5)</f>
        <v/>
      </c>
      <c r="C167" s="28"/>
      <c r="D167" s="29" t="str">
        <f>IF(D$5="", "",D$5)</f>
        <v/>
      </c>
      <c r="F167" s="122"/>
    </row>
    <row r="168" spans="1:6" ht="3.75" customHeight="1" x14ac:dyDescent="0.2">
      <c r="A168" s="323"/>
      <c r="B168" s="323"/>
      <c r="C168" s="323"/>
      <c r="D168" s="323"/>
      <c r="F168" s="122"/>
    </row>
    <row r="169" spans="1:6" x14ac:dyDescent="0.2">
      <c r="A169" s="318" t="s">
        <v>214</v>
      </c>
      <c r="B169" s="319"/>
      <c r="C169" s="319"/>
      <c r="D169" s="319"/>
    </row>
    <row r="170" spans="1:6" x14ac:dyDescent="0.2">
      <c r="A170" s="268" t="s">
        <v>56</v>
      </c>
      <c r="B170" s="268"/>
      <c r="C170" s="30" t="str">
        <f>IF(C$126&lt;1,"",C$126)</f>
        <v/>
      </c>
      <c r="D170" s="30" t="str">
        <f>IF(D$126&lt;1,"",D$126)</f>
        <v/>
      </c>
    </row>
    <row r="171" spans="1:6" ht="3.75" customHeight="1" x14ac:dyDescent="0.2">
      <c r="A171" s="25"/>
      <c r="B171" s="185"/>
      <c r="C171" s="26"/>
      <c r="D171" s="26"/>
    </row>
    <row r="172" spans="1:6" ht="13.5" thickBot="1" x14ac:dyDescent="0.25">
      <c r="A172" s="20" t="s">
        <v>0</v>
      </c>
      <c r="B172" s="20" t="s">
        <v>1</v>
      </c>
      <c r="C172" s="20" t="s">
        <v>59</v>
      </c>
      <c r="D172" s="20" t="s">
        <v>60</v>
      </c>
    </row>
    <row r="173" spans="1:6" ht="12.75" customHeight="1" x14ac:dyDescent="0.2">
      <c r="A173" s="338" t="s">
        <v>66</v>
      </c>
      <c r="B173" s="338"/>
      <c r="C173" s="338"/>
      <c r="D173" s="338"/>
      <c r="F173" s="346" t="s">
        <v>380</v>
      </c>
    </row>
    <row r="174" spans="1:6" x14ac:dyDescent="0.2">
      <c r="A174" s="148">
        <f>MAX(A$131:A173)+1</f>
        <v>34</v>
      </c>
      <c r="B174" s="259" t="s">
        <v>167</v>
      </c>
      <c r="C174" s="259"/>
      <c r="D174" s="260"/>
      <c r="F174" s="347"/>
    </row>
    <row r="175" spans="1:6" x14ac:dyDescent="0.2">
      <c r="A175" s="40">
        <f>MAX(A$131:A174)+1</f>
        <v>35</v>
      </c>
      <c r="B175" s="172" t="s">
        <v>222</v>
      </c>
      <c r="C175" s="206"/>
      <c r="D175" s="279"/>
      <c r="E175" s="4"/>
      <c r="F175" s="347"/>
    </row>
    <row r="176" spans="1:6" ht="12.75" customHeight="1" x14ac:dyDescent="0.2">
      <c r="A176" s="40">
        <f>MAX(A$131:A175)+1</f>
        <v>36</v>
      </c>
      <c r="B176" s="172" t="s">
        <v>223</v>
      </c>
      <c r="C176" s="206"/>
      <c r="D176" s="279"/>
      <c r="E176" s="197"/>
      <c r="F176" s="347"/>
    </row>
    <row r="177" spans="1:6" ht="12.75" customHeight="1" x14ac:dyDescent="0.2">
      <c r="A177" s="40">
        <f>MAX(A$131:A176)+1</f>
        <v>37</v>
      </c>
      <c r="B177" s="172" t="s">
        <v>160</v>
      </c>
      <c r="C177" s="206"/>
      <c r="D177" s="279"/>
      <c r="F177" s="347"/>
    </row>
    <row r="178" spans="1:6" x14ac:dyDescent="0.2">
      <c r="A178" s="40">
        <f>MAX(A$131:A177)+1</f>
        <v>38</v>
      </c>
      <c r="B178" s="172" t="s">
        <v>159</v>
      </c>
      <c r="C178" s="206"/>
      <c r="D178" s="279"/>
      <c r="E178" s="4"/>
      <c r="F178" s="347"/>
    </row>
    <row r="179" spans="1:6" x14ac:dyDescent="0.2">
      <c r="A179" s="40">
        <f>MAX(A$131:A178)+1</f>
        <v>39</v>
      </c>
      <c r="B179" s="172" t="s">
        <v>207</v>
      </c>
      <c r="C179" s="206"/>
      <c r="D179" s="279"/>
      <c r="E179" s="4"/>
      <c r="F179" s="347"/>
    </row>
    <row r="180" spans="1:6" ht="12.75" customHeight="1" x14ac:dyDescent="0.2">
      <c r="A180" s="40">
        <f>MAX(A$131:A179)+1</f>
        <v>40</v>
      </c>
      <c r="B180" s="172" t="s">
        <v>208</v>
      </c>
      <c r="C180" s="206"/>
      <c r="D180" s="279"/>
      <c r="E180" s="4"/>
      <c r="F180" s="347"/>
    </row>
    <row r="181" spans="1:6" x14ac:dyDescent="0.2">
      <c r="A181" s="40">
        <f>MAX(A$131:A180)+1</f>
        <v>41</v>
      </c>
      <c r="B181" s="160" t="s">
        <v>224</v>
      </c>
      <c r="C181" s="206"/>
      <c r="D181" s="279"/>
      <c r="E181" s="4"/>
      <c r="F181" s="347"/>
    </row>
    <row r="182" spans="1:6" x14ac:dyDescent="0.2">
      <c r="A182" s="40">
        <f>MAX(A$131:A181)+1</f>
        <v>42</v>
      </c>
      <c r="B182" s="160" t="s">
        <v>367</v>
      </c>
      <c r="C182" s="107" t="str">
        <f>IF('Part 5'!F433=0,"Click to Fill Detail",'Part 5'!F433)</f>
        <v>Click to Fill Detail</v>
      </c>
      <c r="D182" s="279"/>
      <c r="E182" s="4"/>
      <c r="F182" s="347"/>
    </row>
    <row r="183" spans="1:6" ht="24" x14ac:dyDescent="0.2">
      <c r="A183" s="40">
        <f>MAX(A$131:A182)+1</f>
        <v>43</v>
      </c>
      <c r="B183" s="172" t="s">
        <v>274</v>
      </c>
      <c r="C183" s="206"/>
      <c r="D183" s="279"/>
      <c r="E183" s="4"/>
      <c r="F183" s="347"/>
    </row>
    <row r="184" spans="1:6" ht="24" x14ac:dyDescent="0.2">
      <c r="A184" s="40">
        <f>MAX(A$131:A183)+1</f>
        <v>44</v>
      </c>
      <c r="B184" s="172" t="s">
        <v>275</v>
      </c>
      <c r="C184" s="206"/>
      <c r="D184" s="279"/>
      <c r="E184" s="4"/>
      <c r="F184" s="347"/>
    </row>
    <row r="185" spans="1:6" x14ac:dyDescent="0.2">
      <c r="A185" s="40">
        <f>MAX(A$131:A184)+1</f>
        <v>45</v>
      </c>
      <c r="B185" s="172" t="s">
        <v>276</v>
      </c>
      <c r="C185" s="206"/>
      <c r="D185" s="279"/>
      <c r="F185" s="347"/>
    </row>
    <row r="186" spans="1:6" x14ac:dyDescent="0.2">
      <c r="A186" s="40">
        <f>MAX(A$131:A185)+1</f>
        <v>46</v>
      </c>
      <c r="B186" s="172" t="s">
        <v>221</v>
      </c>
      <c r="C186" s="206"/>
      <c r="D186" s="279"/>
      <c r="F186" s="347"/>
    </row>
    <row r="187" spans="1:6" x14ac:dyDescent="0.2">
      <c r="A187" s="40">
        <f>MAX(A$131:A186)+1</f>
        <v>47</v>
      </c>
      <c r="B187" s="172" t="s">
        <v>347</v>
      </c>
      <c r="C187" s="206"/>
      <c r="D187" s="279"/>
      <c r="F187" s="347"/>
    </row>
    <row r="188" spans="1:6" x14ac:dyDescent="0.2">
      <c r="A188" s="40">
        <f>MAX(A$131:A187)+1</f>
        <v>48</v>
      </c>
      <c r="B188" s="172" t="s">
        <v>348</v>
      </c>
      <c r="C188" s="206"/>
      <c r="D188" s="279"/>
      <c r="F188" s="347"/>
    </row>
    <row r="189" spans="1:6" x14ac:dyDescent="0.2">
      <c r="A189" s="40">
        <f>MAX(A$131:A188)+1</f>
        <v>49</v>
      </c>
      <c r="B189" s="172" t="s">
        <v>349</v>
      </c>
      <c r="C189" s="206"/>
      <c r="D189" s="279"/>
      <c r="F189" s="347"/>
    </row>
    <row r="190" spans="1:6" x14ac:dyDescent="0.2">
      <c r="A190" s="40">
        <f>MAX(A$131:A189)+1</f>
        <v>50</v>
      </c>
      <c r="B190" s="160" t="s">
        <v>168</v>
      </c>
      <c r="C190" s="206"/>
      <c r="D190" s="280"/>
      <c r="F190" s="347"/>
    </row>
    <row r="191" spans="1:6" x14ac:dyDescent="0.2">
      <c r="A191" s="41">
        <f>MAX(A$131:A190)+1</f>
        <v>51</v>
      </c>
      <c r="B191" s="45" t="s">
        <v>177</v>
      </c>
      <c r="C191" s="42" t="str">
        <f>"(Lines "&amp;TEXT(A174,"0")&amp;" +.."&amp;TEXT(A190,"0")&amp;")"</f>
        <v>(Lines 34 +..50)</v>
      </c>
      <c r="D191" s="94">
        <f>SUM(C175:C190)</f>
        <v>0</v>
      </c>
      <c r="F191" s="347"/>
    </row>
    <row r="192" spans="1:6" x14ac:dyDescent="0.2">
      <c r="A192" s="41">
        <f>MAX(A$131:A191)+1</f>
        <v>52</v>
      </c>
      <c r="B192" s="46" t="s">
        <v>226</v>
      </c>
      <c r="C192" s="43" t="str">
        <f>"(Line "&amp;TEXT(A155,"0")&amp;" - Line "&amp;TEXT(A191,"0")&amp;")"</f>
        <v>(Line 25 - Line 51)</v>
      </c>
      <c r="D192" s="94">
        <f>D155-D191</f>
        <v>0</v>
      </c>
      <c r="F192" s="347"/>
    </row>
    <row r="193" spans="1:6" x14ac:dyDescent="0.2">
      <c r="A193" s="147">
        <f>MAX(A$131:A192)+1</f>
        <v>53</v>
      </c>
      <c r="B193" s="258" t="s">
        <v>67</v>
      </c>
      <c r="C193" s="259"/>
      <c r="D193" s="260"/>
      <c r="F193" s="347"/>
    </row>
    <row r="194" spans="1:6" x14ac:dyDescent="0.2">
      <c r="A194" s="40">
        <f>MAX(A$131:A193)+1</f>
        <v>54</v>
      </c>
      <c r="B194" s="139" t="s">
        <v>325</v>
      </c>
      <c r="C194" s="86"/>
      <c r="D194" s="314"/>
      <c r="F194" s="347"/>
    </row>
    <row r="195" spans="1:6" x14ac:dyDescent="0.2">
      <c r="A195" s="40">
        <f>MAX(A$131:A194)+1</f>
        <v>55</v>
      </c>
      <c r="B195" s="139" t="s">
        <v>350</v>
      </c>
      <c r="C195" s="86"/>
      <c r="D195" s="314"/>
      <c r="F195" s="347"/>
    </row>
    <row r="196" spans="1:6" x14ac:dyDescent="0.2">
      <c r="A196" s="40">
        <f>MAX(A$131:A195)+1</f>
        <v>56</v>
      </c>
      <c r="B196" s="139" t="s">
        <v>326</v>
      </c>
      <c r="C196" s="86"/>
      <c r="D196" s="314"/>
      <c r="F196" s="347"/>
    </row>
    <row r="197" spans="1:6" x14ac:dyDescent="0.2">
      <c r="A197" s="40">
        <f>MAX(A$131:A196)+1</f>
        <v>57</v>
      </c>
      <c r="B197" s="139" t="s">
        <v>327</v>
      </c>
      <c r="C197" s="86"/>
      <c r="D197" s="314"/>
      <c r="F197" s="347"/>
    </row>
    <row r="198" spans="1:6" x14ac:dyDescent="0.2">
      <c r="A198" s="40">
        <f>MAX(A$131:A197)+1</f>
        <v>58</v>
      </c>
      <c r="B198" s="139" t="s">
        <v>328</v>
      </c>
      <c r="C198" s="86"/>
      <c r="D198" s="314"/>
      <c r="F198" s="347"/>
    </row>
    <row r="199" spans="1:6" ht="12.75" customHeight="1" x14ac:dyDescent="0.2">
      <c r="A199" s="40">
        <f>MAX(A$131:A198)+1</f>
        <v>59</v>
      </c>
      <c r="B199" s="139" t="s">
        <v>179</v>
      </c>
      <c r="C199" s="107" t="str">
        <f>IF('Part 5'!F$268+'Part 5'!F$276+'Part 5'!F$284+'Part 5'!F$292+'Part 5'!F$300=0,"Click to Fill Detail",'Part 5'!F$268+'Part 5'!F$276+'Part 5'!F$284+'Part 5'!F$292+'Part 5'!F$300)</f>
        <v>Click to Fill Detail</v>
      </c>
      <c r="D199" s="314"/>
      <c r="F199" s="347"/>
    </row>
    <row r="200" spans="1:6" x14ac:dyDescent="0.2">
      <c r="A200" s="40">
        <f>MAX(A$131:A199)+1</f>
        <v>60</v>
      </c>
      <c r="B200" s="160" t="s">
        <v>351</v>
      </c>
      <c r="C200" s="91"/>
      <c r="D200" s="314"/>
      <c r="F200" s="347"/>
    </row>
    <row r="201" spans="1:6" x14ac:dyDescent="0.2">
      <c r="A201" s="40">
        <f>MAX(A$131:A200)+1</f>
        <v>61</v>
      </c>
      <c r="B201" s="160" t="s">
        <v>352</v>
      </c>
      <c r="C201" s="91"/>
      <c r="D201" s="314"/>
      <c r="F201" s="347"/>
    </row>
    <row r="202" spans="1:6" x14ac:dyDescent="0.2">
      <c r="A202" s="40">
        <f>MAX(A$131:A201)+1</f>
        <v>62</v>
      </c>
      <c r="B202" s="139" t="s">
        <v>353</v>
      </c>
      <c r="C202" s="86"/>
      <c r="D202" s="314"/>
      <c r="F202" s="347"/>
    </row>
    <row r="203" spans="1:6" x14ac:dyDescent="0.2">
      <c r="A203" s="40">
        <f>MAX(A$131:A202)+1</f>
        <v>63</v>
      </c>
      <c r="B203" s="139" t="s">
        <v>354</v>
      </c>
      <c r="C203" s="106" t="str">
        <f>IF('Part 5'!H380=0,"Click to Fill Detail",'Part 5'!H380)</f>
        <v>Click to Fill Detail</v>
      </c>
      <c r="D203" s="321"/>
      <c r="F203" s="347"/>
    </row>
    <row r="204" spans="1:6" x14ac:dyDescent="0.2">
      <c r="A204" s="41">
        <f>MAX(A$131:A203)+1</f>
        <v>64</v>
      </c>
      <c r="B204" s="179" t="s">
        <v>69</v>
      </c>
      <c r="C204" s="42" t="str">
        <f>"(Lines "&amp;TEXT(A194,"0")&amp;" +.."&amp;TEXT(A203,"0")&amp;")"</f>
        <v>(Lines 54 +..63)</v>
      </c>
      <c r="D204" s="94">
        <f>SUM(C194:C203)</f>
        <v>0</v>
      </c>
      <c r="F204" s="347"/>
    </row>
    <row r="205" spans="1:6" x14ac:dyDescent="0.2">
      <c r="A205" s="38">
        <f>MAX(A$131:A204)+1</f>
        <v>65</v>
      </c>
      <c r="B205" s="320" t="s">
        <v>210</v>
      </c>
      <c r="C205" s="320"/>
      <c r="D205" s="86"/>
      <c r="F205" s="347"/>
    </row>
    <row r="206" spans="1:6" x14ac:dyDescent="0.2">
      <c r="A206" s="38">
        <f>MAX(A$131:A205)+1</f>
        <v>66</v>
      </c>
      <c r="B206" s="320" t="s">
        <v>209</v>
      </c>
      <c r="C206" s="320"/>
      <c r="D206" s="106" t="str">
        <f>IF('Part 5'!I380=0,"Click to Fill Detail",'Part 5'!I380)</f>
        <v>Click to Fill Detail</v>
      </c>
      <c r="F206" s="347"/>
    </row>
    <row r="207" spans="1:6" x14ac:dyDescent="0.2">
      <c r="A207" s="38">
        <f>MAX(A$131:A206)+1</f>
        <v>67</v>
      </c>
      <c r="B207" s="311" t="s">
        <v>70</v>
      </c>
      <c r="C207" s="311"/>
      <c r="D207" s="86"/>
      <c r="F207" s="347"/>
    </row>
    <row r="208" spans="1:6" x14ac:dyDescent="0.2">
      <c r="A208" s="37">
        <f>MAX(A$131:A207)+1</f>
        <v>68</v>
      </c>
      <c r="B208" s="47" t="s">
        <v>181</v>
      </c>
      <c r="C208" s="39" t="str">
        <f>"(Lines "&amp;TEXT(A191,"0")&amp;" + "&amp;TEXT(A204,"0")&amp;" +.."&amp;TEXT(A207,"0")&amp;")"</f>
        <v>(Lines 51 + 64 +..67)</v>
      </c>
      <c r="D208" s="95">
        <f>SUM(D191,D204:D207)</f>
        <v>0</v>
      </c>
      <c r="F208" s="347"/>
    </row>
    <row r="209" spans="1:6" x14ac:dyDescent="0.2">
      <c r="A209" s="37">
        <f>MAX(A$131:A208)+1</f>
        <v>69</v>
      </c>
      <c r="B209" s="48" t="s">
        <v>182</v>
      </c>
      <c r="C209" s="39" t="str">
        <f>"(Line "&amp;TEXT(A161,"0")&amp;" - Line "&amp;TEXT(A208,"0")&amp;")"</f>
        <v>(Line 31 - Line 68)</v>
      </c>
      <c r="D209" s="95">
        <f>D161-D208</f>
        <v>0</v>
      </c>
      <c r="F209" s="347"/>
    </row>
    <row r="210" spans="1:6" x14ac:dyDescent="0.2">
      <c r="A210" s="147">
        <f>MAX(A$131:A209)+1</f>
        <v>70</v>
      </c>
      <c r="B210" s="258" t="s">
        <v>76</v>
      </c>
      <c r="C210" s="259"/>
      <c r="D210" s="260"/>
      <c r="F210" s="347"/>
    </row>
    <row r="211" spans="1:6" x14ac:dyDescent="0.2">
      <c r="A211" s="38">
        <f>MAX(A$131:A210)+1</f>
        <v>71</v>
      </c>
      <c r="B211" s="139" t="s">
        <v>71</v>
      </c>
      <c r="C211" s="86"/>
      <c r="D211" s="314"/>
      <c r="F211" s="347"/>
    </row>
    <row r="212" spans="1:6" x14ac:dyDescent="0.2">
      <c r="A212" s="38">
        <f>MAX(A$131:A211)+1</f>
        <v>72</v>
      </c>
      <c r="B212" s="139" t="s">
        <v>72</v>
      </c>
      <c r="C212" s="86"/>
      <c r="D212" s="315"/>
      <c r="F212" s="347"/>
    </row>
    <row r="213" spans="1:6" x14ac:dyDescent="0.2">
      <c r="A213" s="38">
        <f>MAX(A$131:A212)+1</f>
        <v>73</v>
      </c>
      <c r="B213" s="139" t="s">
        <v>73</v>
      </c>
      <c r="C213" s="86"/>
      <c r="D213" s="315"/>
      <c r="F213" s="347"/>
    </row>
    <row r="214" spans="1:6" x14ac:dyDescent="0.2">
      <c r="A214" s="40">
        <f>MAX(A$131:A213)+1</f>
        <v>74</v>
      </c>
      <c r="B214" s="139" t="s">
        <v>74</v>
      </c>
      <c r="C214" s="106" t="str">
        <f>IF('Part 5'!J380=0,"Click to Fill Detail",'Part 5'!J380)</f>
        <v>Click to Fill Detail</v>
      </c>
      <c r="D214" s="316"/>
      <c r="F214" s="347"/>
    </row>
    <row r="215" spans="1:6" x14ac:dyDescent="0.2">
      <c r="A215" s="37">
        <f>MAX(A$131:A214)+1</f>
        <v>75</v>
      </c>
      <c r="B215" s="178" t="s">
        <v>75</v>
      </c>
      <c r="C215" s="42" t="str">
        <f>"(Lines "&amp;TEXT(A211,"0")&amp;" +.."&amp;TEXT(A214,"0")&amp;")"</f>
        <v>(Lines 71 +..74)</v>
      </c>
      <c r="D215" s="94">
        <f>SUM(C211:C214)</f>
        <v>0</v>
      </c>
      <c r="F215" s="347"/>
    </row>
    <row r="216" spans="1:6" x14ac:dyDescent="0.2">
      <c r="A216" s="37">
        <f>MAX(A$131:A215)+1</f>
        <v>76</v>
      </c>
      <c r="B216" s="156" t="s">
        <v>183</v>
      </c>
      <c r="C216" s="39" t="str">
        <f>"(Line "&amp;TEXT(A209,"0")&amp;" - Line "&amp;TEXT(A215,"0")&amp;")"</f>
        <v>(Line 69 - Line 75)</v>
      </c>
      <c r="D216" s="95">
        <f>D209-D215</f>
        <v>0</v>
      </c>
      <c r="F216" s="347"/>
    </row>
    <row r="217" spans="1:6" x14ac:dyDescent="0.2">
      <c r="A217" s="155">
        <f>MAX(A$131:A216)+1</f>
        <v>77</v>
      </c>
      <c r="B217" s="158" t="s">
        <v>338</v>
      </c>
      <c r="C217" s="39"/>
      <c r="D217" s="211"/>
      <c r="F217" s="347"/>
    </row>
    <row r="218" spans="1:6" ht="13.5" thickBot="1" x14ac:dyDescent="0.25">
      <c r="A218" s="37">
        <f>MAX(A$131:A217)+1</f>
        <v>78</v>
      </c>
      <c r="B218" s="270" t="s">
        <v>366</v>
      </c>
      <c r="C218" s="255"/>
      <c r="D218" s="95">
        <f>D216-D217</f>
        <v>0</v>
      </c>
      <c r="F218" s="348"/>
    </row>
    <row r="219" spans="1:6" ht="3.75" customHeight="1" x14ac:dyDescent="0.2">
      <c r="A219" s="13"/>
      <c r="B219" s="186"/>
      <c r="C219" s="13"/>
      <c r="D219" s="13"/>
    </row>
    <row r="220" spans="1:6" x14ac:dyDescent="0.2">
      <c r="A220" s="284" t="s">
        <v>25</v>
      </c>
      <c r="B220" s="284"/>
      <c r="C220" s="317" t="s">
        <v>299</v>
      </c>
      <c r="D220" s="317"/>
    </row>
    <row r="221" spans="1:6" x14ac:dyDescent="0.2">
      <c r="A221" s="289" t="s">
        <v>26</v>
      </c>
      <c r="B221" s="289"/>
      <c r="C221" s="15" t="s">
        <v>114</v>
      </c>
      <c r="D221" s="27"/>
    </row>
    <row r="222" spans="1:6" x14ac:dyDescent="0.2">
      <c r="A222" s="14"/>
      <c r="B222" s="183" t="str">
        <f>IF(B$5="","",B$5)</f>
        <v/>
      </c>
      <c r="C222" s="28"/>
      <c r="D222" s="29" t="str">
        <f>IF(D$5="", "",D$5)</f>
        <v/>
      </c>
    </row>
    <row r="223" spans="1:6" ht="3.75" customHeight="1" thickBot="1" x14ac:dyDescent="0.25">
      <c r="A223" s="267"/>
      <c r="B223" s="267"/>
      <c r="C223" s="267"/>
      <c r="D223" s="267"/>
    </row>
    <row r="224" spans="1:6" x14ac:dyDescent="0.2">
      <c r="A224" s="268" t="s">
        <v>77</v>
      </c>
      <c r="B224" s="268"/>
      <c r="C224" s="268"/>
      <c r="D224" s="268"/>
      <c r="F224" s="342" t="s">
        <v>381</v>
      </c>
    </row>
    <row r="225" spans="1:6" x14ac:dyDescent="0.2">
      <c r="A225" s="268" t="s">
        <v>56</v>
      </c>
      <c r="B225" s="268"/>
      <c r="C225" s="30" t="str">
        <f>IF(C$126&lt;1,"",C$126)</f>
        <v/>
      </c>
      <c r="D225" s="30" t="str">
        <f>IF(D$126&lt;1,"",D$126)</f>
        <v/>
      </c>
      <c r="F225" s="343"/>
    </row>
    <row r="226" spans="1:6" x14ac:dyDescent="0.2">
      <c r="A226" s="14"/>
      <c r="B226" s="126"/>
      <c r="C226" s="19" t="s">
        <v>57</v>
      </c>
      <c r="D226" s="19" t="s">
        <v>58</v>
      </c>
      <c r="F226" s="343"/>
    </row>
    <row r="227" spans="1:6" ht="3.75" customHeight="1" x14ac:dyDescent="0.2">
      <c r="A227" s="269"/>
      <c r="B227" s="269"/>
      <c r="C227" s="269"/>
      <c r="D227" s="269"/>
      <c r="F227" s="343"/>
    </row>
    <row r="228" spans="1:6" x14ac:dyDescent="0.2">
      <c r="A228" s="10" t="s">
        <v>0</v>
      </c>
      <c r="B228" s="10" t="s">
        <v>1</v>
      </c>
      <c r="C228" s="10" t="s">
        <v>59</v>
      </c>
      <c r="D228" s="10" t="s">
        <v>60</v>
      </c>
      <c r="F228" s="343"/>
    </row>
    <row r="229" spans="1:6" x14ac:dyDescent="0.2">
      <c r="A229" s="149">
        <v>1</v>
      </c>
      <c r="B229" s="365" t="s">
        <v>78</v>
      </c>
      <c r="C229" s="366"/>
      <c r="D229" s="367"/>
      <c r="F229" s="343"/>
    </row>
    <row r="230" spans="1:6" x14ac:dyDescent="0.2">
      <c r="A230" s="49">
        <f>MAX(A$229:A229)+1</f>
        <v>2</v>
      </c>
      <c r="B230" s="53" t="s">
        <v>184</v>
      </c>
      <c r="C230" s="50" t="str">
        <f>"Part 2, Line "&amp;TEXT(A216,"0")</f>
        <v>Part 2, Line 76</v>
      </c>
      <c r="D230" s="96">
        <f>D216</f>
        <v>0</v>
      </c>
      <c r="F230" s="343"/>
    </row>
    <row r="231" spans="1:6" x14ac:dyDescent="0.2">
      <c r="A231" s="149">
        <f>MAX(A$229:A230)+1</f>
        <v>3</v>
      </c>
      <c r="B231" s="365" t="s">
        <v>79</v>
      </c>
      <c r="C231" s="366"/>
      <c r="D231" s="367"/>
      <c r="F231" s="343"/>
    </row>
    <row r="232" spans="1:6" x14ac:dyDescent="0.2">
      <c r="A232" s="51">
        <f>MAX(A$229:A231)+1</f>
        <v>4</v>
      </c>
      <c r="B232" s="187" t="s">
        <v>70</v>
      </c>
      <c r="C232" s="52" t="str">
        <f>"Part 2, Line "&amp;TEXT(A207,"0")</f>
        <v>Part 2, Line 67</v>
      </c>
      <c r="D232" s="97">
        <f>D207</f>
        <v>0</v>
      </c>
      <c r="F232" s="343"/>
    </row>
    <row r="233" spans="1:6" x14ac:dyDescent="0.2">
      <c r="A233" s="150">
        <f>MAX(A$229:A232)+1</f>
        <v>5</v>
      </c>
      <c r="B233" s="312" t="s">
        <v>85</v>
      </c>
      <c r="C233" s="313"/>
      <c r="D233" s="286"/>
      <c r="F233" s="343"/>
    </row>
    <row r="234" spans="1:6" x14ac:dyDescent="0.2">
      <c r="A234" s="51">
        <f>MAX(A$229:A233)+1</f>
        <v>6</v>
      </c>
      <c r="B234" s="188" t="s">
        <v>80</v>
      </c>
      <c r="C234" s="90"/>
      <c r="D234" s="287"/>
      <c r="F234" s="343"/>
    </row>
    <row r="235" spans="1:6" x14ac:dyDescent="0.2">
      <c r="A235" s="51">
        <f>MAX(A$229:A234)+1</f>
        <v>7</v>
      </c>
      <c r="B235" s="188" t="s">
        <v>81</v>
      </c>
      <c r="C235" s="90"/>
      <c r="D235" s="287"/>
      <c r="F235" s="343"/>
    </row>
    <row r="236" spans="1:6" x14ac:dyDescent="0.2">
      <c r="A236" s="51">
        <f>MAX(A$229:A235)+1</f>
        <v>8</v>
      </c>
      <c r="B236" s="188" t="s">
        <v>82</v>
      </c>
      <c r="C236" s="90"/>
      <c r="D236" s="287"/>
      <c r="F236" s="343"/>
    </row>
    <row r="237" spans="1:6" x14ac:dyDescent="0.2">
      <c r="A237" s="51">
        <f>MAX(A$229:A236)+1</f>
        <v>9</v>
      </c>
      <c r="B237" s="188" t="s">
        <v>83</v>
      </c>
      <c r="C237" s="90"/>
      <c r="D237" s="287"/>
      <c r="F237" s="343"/>
    </row>
    <row r="238" spans="1:6" x14ac:dyDescent="0.2">
      <c r="A238" s="51">
        <f>MAX(A$229:A237)+1</f>
        <v>10</v>
      </c>
      <c r="B238" s="188" t="s">
        <v>12</v>
      </c>
      <c r="C238" s="90"/>
      <c r="D238" s="287"/>
      <c r="F238" s="343"/>
    </row>
    <row r="239" spans="1:6" x14ac:dyDescent="0.2">
      <c r="A239" s="51">
        <f>MAX(A$229:A238)+1</f>
        <v>11</v>
      </c>
      <c r="B239" s="188" t="s">
        <v>20</v>
      </c>
      <c r="C239" s="107" t="str">
        <f>IF('Part 5'!G$402=0,"Click to Fill Detail",'Part 5'!G$402)</f>
        <v>Click to Fill Detail</v>
      </c>
      <c r="D239" s="288"/>
      <c r="F239" s="343"/>
    </row>
    <row r="240" spans="1:6" x14ac:dyDescent="0.2">
      <c r="A240" s="49">
        <f>MAX(A$229:A239)+1</f>
        <v>12</v>
      </c>
      <c r="B240" s="308" t="s">
        <v>84</v>
      </c>
      <c r="C240" s="308"/>
      <c r="D240" s="97">
        <f>SUM(C234:C239)</f>
        <v>0</v>
      </c>
      <c r="F240" s="343"/>
    </row>
    <row r="241" spans="1:6" x14ac:dyDescent="0.2">
      <c r="A241" s="150">
        <f>MAX(A$229:A240)+1</f>
        <v>13</v>
      </c>
      <c r="B241" s="312" t="s">
        <v>86</v>
      </c>
      <c r="C241" s="313"/>
      <c r="D241" s="286"/>
      <c r="F241" s="343"/>
    </row>
    <row r="242" spans="1:6" x14ac:dyDescent="0.2">
      <c r="A242" s="51">
        <f>MAX(A$229:A241)+1</f>
        <v>14</v>
      </c>
      <c r="B242" s="172" t="s">
        <v>35</v>
      </c>
      <c r="C242" s="90"/>
      <c r="D242" s="287"/>
      <c r="F242" s="343"/>
    </row>
    <row r="243" spans="1:6" x14ac:dyDescent="0.2">
      <c r="A243" s="51">
        <f>MAX(A$229:A242)+1</f>
        <v>15</v>
      </c>
      <c r="B243" s="172" t="s">
        <v>87</v>
      </c>
      <c r="C243" s="90"/>
      <c r="D243" s="287"/>
      <c r="F243" s="343"/>
    </row>
    <row r="244" spans="1:6" x14ac:dyDescent="0.2">
      <c r="A244" s="51">
        <f>MAX(A$229:A243)+1</f>
        <v>16</v>
      </c>
      <c r="B244" s="172" t="s">
        <v>255</v>
      </c>
      <c r="C244" s="90"/>
      <c r="D244" s="287"/>
      <c r="F244" s="343"/>
    </row>
    <row r="245" spans="1:6" ht="12.75" customHeight="1" x14ac:dyDescent="0.2">
      <c r="A245" s="51">
        <f>MAX(A$229:A244)+1</f>
        <v>17</v>
      </c>
      <c r="B245" s="172" t="s">
        <v>256</v>
      </c>
      <c r="C245" s="90"/>
      <c r="D245" s="287"/>
      <c r="F245" s="343"/>
    </row>
    <row r="246" spans="1:6" x14ac:dyDescent="0.2">
      <c r="A246" s="51">
        <f>MAX(A$229:A245)+1</f>
        <v>18</v>
      </c>
      <c r="B246" s="172" t="s">
        <v>392</v>
      </c>
      <c r="C246" s="90"/>
      <c r="D246" s="287"/>
      <c r="F246" s="343"/>
    </row>
    <row r="247" spans="1:6" ht="12.75" customHeight="1" x14ac:dyDescent="0.2">
      <c r="A247" s="51">
        <f>MAX(A$229:A246)+1</f>
        <v>19</v>
      </c>
      <c r="B247" s="172" t="s">
        <v>20</v>
      </c>
      <c r="C247" s="107" t="str">
        <f>IF('Part 5'!H$402=0,"Click to Fill Detail",'Part 5'!H$402)</f>
        <v>Click to Fill Detail</v>
      </c>
      <c r="D247" s="287"/>
      <c r="F247" s="343"/>
    </row>
    <row r="248" spans="1:6" x14ac:dyDescent="0.2">
      <c r="A248" s="49">
        <f>MAX(A$229:A247)+1</f>
        <v>20</v>
      </c>
      <c r="B248" s="308" t="s">
        <v>88</v>
      </c>
      <c r="C248" s="308"/>
      <c r="D248" s="97">
        <f>SUM(C242:C247)</f>
        <v>0</v>
      </c>
      <c r="F248" s="343"/>
    </row>
    <row r="249" spans="1:6" x14ac:dyDescent="0.2">
      <c r="A249" s="49">
        <f>MAX(A$229:A248)+1</f>
        <v>21</v>
      </c>
      <c r="B249" s="297" t="s">
        <v>94</v>
      </c>
      <c r="C249" s="297"/>
      <c r="D249" s="97">
        <f>SUM(D230,D232,D240,D248)</f>
        <v>0</v>
      </c>
      <c r="F249" s="343"/>
    </row>
    <row r="250" spans="1:6" x14ac:dyDescent="0.2">
      <c r="A250" s="149">
        <f>MAX(A$229:A249)+1</f>
        <v>22</v>
      </c>
      <c r="B250" s="275" t="s">
        <v>89</v>
      </c>
      <c r="C250" s="276"/>
      <c r="D250" s="277"/>
      <c r="F250" s="343"/>
    </row>
    <row r="251" spans="1:6" x14ac:dyDescent="0.2">
      <c r="A251" s="51">
        <f>MAX(A$229:A250)+1</f>
        <v>23</v>
      </c>
      <c r="B251" s="188" t="s">
        <v>90</v>
      </c>
      <c r="C251" s="90"/>
      <c r="D251" s="309"/>
      <c r="F251" s="343"/>
    </row>
    <row r="252" spans="1:6" x14ac:dyDescent="0.2">
      <c r="A252" s="51">
        <f>MAX(A$229:A251)+1</f>
        <v>24</v>
      </c>
      <c r="B252" s="188" t="s">
        <v>91</v>
      </c>
      <c r="C252" s="90"/>
      <c r="D252" s="309"/>
      <c r="F252" s="343"/>
    </row>
    <row r="253" spans="1:6" x14ac:dyDescent="0.2">
      <c r="A253" s="51">
        <f>MAX(A$229:A252)+1</f>
        <v>25</v>
      </c>
      <c r="B253" s="188" t="s">
        <v>92</v>
      </c>
      <c r="C253" s="90"/>
      <c r="D253" s="309"/>
      <c r="F253" s="343"/>
    </row>
    <row r="254" spans="1:6" ht="12.75" customHeight="1" x14ac:dyDescent="0.2">
      <c r="A254" s="51">
        <f>MAX(A$229:A253)+1</f>
        <v>26</v>
      </c>
      <c r="B254" s="188" t="s">
        <v>20</v>
      </c>
      <c r="C254" s="107" t="str">
        <f>IF('Part 5'!I$402=0,"Click to Fill Detail",'Part 5'!I$402)</f>
        <v>Click to Fill Detail</v>
      </c>
      <c r="D254" s="310"/>
      <c r="F254" s="343"/>
    </row>
    <row r="255" spans="1:6" x14ac:dyDescent="0.2">
      <c r="A255" s="49">
        <f>MAX(A$229:A254)+1</f>
        <v>27</v>
      </c>
      <c r="B255" s="297" t="s">
        <v>93</v>
      </c>
      <c r="C255" s="297"/>
      <c r="D255" s="97">
        <f>SUM(C251:C254)</f>
        <v>0</v>
      </c>
      <c r="F255" s="343"/>
    </row>
    <row r="256" spans="1:6" x14ac:dyDescent="0.2">
      <c r="A256" s="149">
        <f>MAX(A$229:A255)+1</f>
        <v>28</v>
      </c>
      <c r="B256" s="275" t="s">
        <v>95</v>
      </c>
      <c r="C256" s="276"/>
      <c r="D256" s="277"/>
      <c r="F256" s="343"/>
    </row>
    <row r="257" spans="1:6" x14ac:dyDescent="0.2">
      <c r="A257" s="51">
        <f>MAX(A$229:A256)+1</f>
        <v>29</v>
      </c>
      <c r="B257" s="139" t="s">
        <v>321</v>
      </c>
      <c r="C257" s="90"/>
      <c r="D257" s="309"/>
      <c r="F257" s="343"/>
    </row>
    <row r="258" spans="1:6" x14ac:dyDescent="0.2">
      <c r="A258" s="51">
        <f>MAX(A$229:A257)+1</f>
        <v>30</v>
      </c>
      <c r="B258" s="139" t="s">
        <v>322</v>
      </c>
      <c r="C258" s="90"/>
      <c r="D258" s="309"/>
      <c r="F258" s="343"/>
    </row>
    <row r="259" spans="1:6" x14ac:dyDescent="0.2">
      <c r="A259" s="51">
        <f>MAX(A$229:A258)+1</f>
        <v>31</v>
      </c>
      <c r="B259" s="139" t="s">
        <v>323</v>
      </c>
      <c r="C259" s="90"/>
      <c r="D259" s="309"/>
      <c r="F259" s="343"/>
    </row>
    <row r="260" spans="1:6" x14ac:dyDescent="0.2">
      <c r="A260" s="51">
        <f>MAX(A$229:A259)+1</f>
        <v>32</v>
      </c>
      <c r="B260" s="139" t="s">
        <v>324</v>
      </c>
      <c r="C260" s="90"/>
      <c r="D260" s="309"/>
      <c r="F260" s="343"/>
    </row>
    <row r="261" spans="1:6" x14ac:dyDescent="0.2">
      <c r="A261" s="51">
        <f>MAX(A$229:A260)+1</f>
        <v>33</v>
      </c>
      <c r="B261" s="172" t="s">
        <v>180</v>
      </c>
      <c r="C261" s="107" t="str">
        <f>IF('Part 5'!F$269+'Part 5'!F$277+'Part 5'!F$285+'Part 5'!F$293+'Part 5'!F$301=0,"Click to Fill Detail",'Part 5'!F$269+'Part 5'!F$277+'Part 5'!F$285+'Part 5'!F$293+'Part 5'!F$301)</f>
        <v>Click to Fill Detail</v>
      </c>
      <c r="D261" s="309"/>
      <c r="F261" s="343"/>
    </row>
    <row r="262" spans="1:6" ht="12.75" customHeight="1" x14ac:dyDescent="0.2">
      <c r="A262" s="51">
        <f>MAX(A$229:A261)+1</f>
        <v>34</v>
      </c>
      <c r="B262" s="160" t="s">
        <v>264</v>
      </c>
      <c r="C262" s="90"/>
      <c r="D262" s="309"/>
      <c r="F262" s="343"/>
    </row>
    <row r="263" spans="1:6" x14ac:dyDescent="0.2">
      <c r="A263" s="51">
        <f>MAX(A$229:A262)+1</f>
        <v>35</v>
      </c>
      <c r="B263" s="160" t="s">
        <v>265</v>
      </c>
      <c r="C263" s="90"/>
      <c r="D263" s="309"/>
      <c r="F263" s="343"/>
    </row>
    <row r="264" spans="1:6" x14ac:dyDescent="0.2">
      <c r="A264" s="51">
        <f>MAX(A$229:A263)+1</f>
        <v>36</v>
      </c>
      <c r="B264" s="172" t="s">
        <v>96</v>
      </c>
      <c r="C264" s="90"/>
      <c r="D264" s="309"/>
      <c r="F264" s="343"/>
    </row>
    <row r="265" spans="1:6" x14ac:dyDescent="0.2">
      <c r="A265" s="51">
        <f>MAX(A$229:A264)+1</f>
        <v>37</v>
      </c>
      <c r="B265" s="172" t="s">
        <v>97</v>
      </c>
      <c r="C265" s="90"/>
      <c r="D265" s="309"/>
      <c r="F265" s="343"/>
    </row>
    <row r="266" spans="1:6" x14ac:dyDescent="0.2">
      <c r="A266" s="51">
        <f>MAX(A$229:A265)+1</f>
        <v>38</v>
      </c>
      <c r="B266" s="172" t="s">
        <v>98</v>
      </c>
      <c r="C266" s="90"/>
      <c r="D266" s="309"/>
      <c r="F266" s="343"/>
    </row>
    <row r="267" spans="1:6" x14ac:dyDescent="0.2">
      <c r="A267" s="51">
        <f>MAX(A$229:A266)+1</f>
        <v>39</v>
      </c>
      <c r="B267" s="172" t="s">
        <v>99</v>
      </c>
      <c r="C267" s="90"/>
      <c r="D267" s="309"/>
      <c r="F267" s="343"/>
    </row>
    <row r="268" spans="1:6" x14ac:dyDescent="0.2">
      <c r="A268" s="51">
        <f>MAX(A$229:A267)+1</f>
        <v>40</v>
      </c>
      <c r="B268" s="172" t="s">
        <v>148</v>
      </c>
      <c r="C268" s="90"/>
      <c r="D268" s="309"/>
      <c r="F268" s="343"/>
    </row>
    <row r="269" spans="1:6" x14ac:dyDescent="0.2">
      <c r="A269" s="51">
        <f>MAX(A$229:A268)+1</f>
        <v>41</v>
      </c>
      <c r="B269" s="172" t="s">
        <v>100</v>
      </c>
      <c r="C269" s="90"/>
      <c r="D269" s="309"/>
      <c r="F269" s="343"/>
    </row>
    <row r="270" spans="1:6" x14ac:dyDescent="0.2">
      <c r="A270" s="51">
        <f>MAX(A$229:A269)+1</f>
        <v>42</v>
      </c>
      <c r="B270" s="172" t="s">
        <v>20</v>
      </c>
      <c r="C270" s="107" t="str">
        <f>IF('Part 5'!J$402=0,"Click to Fill Detail",'Part 5'!J$402)</f>
        <v>Click to Fill Detail</v>
      </c>
      <c r="D270" s="310"/>
      <c r="F270" s="343"/>
    </row>
    <row r="271" spans="1:6" x14ac:dyDescent="0.2">
      <c r="A271" s="49">
        <f>MAX(A$229:A270)+1</f>
        <v>43</v>
      </c>
      <c r="B271" s="297" t="s">
        <v>101</v>
      </c>
      <c r="C271" s="297"/>
      <c r="D271" s="97">
        <f>SUM(C257:C270)</f>
        <v>0</v>
      </c>
      <c r="F271" s="343"/>
    </row>
    <row r="272" spans="1:6" x14ac:dyDescent="0.2">
      <c r="A272" s="49">
        <f>MAX(A$229:A271)+1</f>
        <v>44</v>
      </c>
      <c r="B272" s="297" t="str">
        <f>"Net Increase (Decrease) in Cash and Cash Equivalents (Lines "&amp;TEXT(A249,"0")&amp;" + "&amp;TEXT(A255,"0")&amp;" + "&amp;TEXT(A271,"0")&amp;")"</f>
        <v>Net Increase (Decrease) in Cash and Cash Equivalents (Lines 21 + 27 + 43)</v>
      </c>
      <c r="C272" s="297"/>
      <c r="D272" s="97">
        <f>SUM(D249,D255,D271)</f>
        <v>0</v>
      </c>
      <c r="F272" s="343"/>
    </row>
    <row r="273" spans="1:6" x14ac:dyDescent="0.2">
      <c r="A273" s="51">
        <f>MAX(A$229:A272)+1</f>
        <v>45</v>
      </c>
      <c r="B273" s="295" t="s">
        <v>102</v>
      </c>
      <c r="C273" s="296"/>
      <c r="D273" s="90"/>
      <c r="F273" s="343"/>
    </row>
    <row r="274" spans="1:6" ht="13.5" thickBot="1" x14ac:dyDescent="0.25">
      <c r="A274" s="49">
        <f>MAX(A$229:A273)+1</f>
        <v>46</v>
      </c>
      <c r="B274" s="293" t="s">
        <v>103</v>
      </c>
      <c r="C274" s="294"/>
      <c r="D274" s="97">
        <f>SUM(D272:D273)</f>
        <v>0</v>
      </c>
      <c r="F274" s="344"/>
    </row>
    <row r="275" spans="1:6" x14ac:dyDescent="0.2">
      <c r="A275" s="157">
        <f>MAX(A$229:A274)+1</f>
        <v>47</v>
      </c>
      <c r="B275" s="298" t="s">
        <v>337</v>
      </c>
      <c r="C275" s="299"/>
      <c r="D275" s="212"/>
      <c r="F275" s="145"/>
    </row>
    <row r="276" spans="1:6" x14ac:dyDescent="0.2">
      <c r="A276" s="49">
        <f>MAX(A$229:A275)+1</f>
        <v>48</v>
      </c>
      <c r="B276" s="270" t="s">
        <v>332</v>
      </c>
      <c r="C276" s="255"/>
      <c r="D276" s="97">
        <f>D274-D275</f>
        <v>0</v>
      </c>
      <c r="F276" s="145"/>
    </row>
    <row r="277" spans="1:6" ht="3.75" customHeight="1" x14ac:dyDescent="0.2">
      <c r="A277" s="143"/>
      <c r="B277" s="144"/>
      <c r="C277" s="144"/>
      <c r="D277" s="146"/>
      <c r="F277" s="145"/>
    </row>
    <row r="278" spans="1:6" x14ac:dyDescent="0.2">
      <c r="A278" s="284" t="s">
        <v>25</v>
      </c>
      <c r="B278" s="284"/>
      <c r="C278" s="285" t="s">
        <v>300</v>
      </c>
      <c r="D278" s="285"/>
    </row>
    <row r="279" spans="1:6" x14ac:dyDescent="0.2">
      <c r="A279" s="289" t="s">
        <v>26</v>
      </c>
      <c r="B279" s="289"/>
      <c r="C279" s="15" t="s">
        <v>114</v>
      </c>
      <c r="D279" s="27"/>
    </row>
    <row r="280" spans="1:6" x14ac:dyDescent="0.2">
      <c r="A280" s="14"/>
      <c r="B280" s="183" t="str">
        <f>IF(B$5="","",B$5)</f>
        <v/>
      </c>
      <c r="C280" s="28"/>
      <c r="D280" s="29" t="str">
        <f>IF(D$5="", "",D$5)</f>
        <v/>
      </c>
    </row>
    <row r="281" spans="1:6" ht="3.75" customHeight="1" thickBot="1" x14ac:dyDescent="0.25">
      <c r="A281" s="267"/>
      <c r="B281" s="267"/>
      <c r="C281" s="267"/>
      <c r="D281" s="267"/>
    </row>
    <row r="282" spans="1:6" ht="12.75" customHeight="1" x14ac:dyDescent="0.2">
      <c r="A282" s="268" t="s">
        <v>339</v>
      </c>
      <c r="B282" s="268"/>
      <c r="C282" s="268"/>
      <c r="D282" s="268"/>
      <c r="E282" s="215"/>
      <c r="F282" s="345" t="s">
        <v>382</v>
      </c>
    </row>
    <row r="283" spans="1:6" ht="3.75" customHeight="1" x14ac:dyDescent="0.2">
      <c r="A283" s="269"/>
      <c r="B283" s="269"/>
      <c r="C283" s="269"/>
      <c r="D283" s="269"/>
      <c r="F283" s="343"/>
    </row>
    <row r="284" spans="1:6" x14ac:dyDescent="0.2">
      <c r="A284" s="20" t="s">
        <v>0</v>
      </c>
      <c r="B284" s="20" t="s">
        <v>1</v>
      </c>
      <c r="C284" s="20" t="s">
        <v>59</v>
      </c>
      <c r="D284" s="20" t="s">
        <v>60</v>
      </c>
      <c r="F284" s="343"/>
    </row>
    <row r="285" spans="1:6" ht="38.25" x14ac:dyDescent="0.2">
      <c r="A285" s="59">
        <v>1</v>
      </c>
      <c r="B285" s="162" t="str">
        <f>"If FHFC's Loan is NOT in 1st Lien Position skip to Line 4-"&amp;TEXT(A300,"0")&amp;". If FHFC's Loan is in 1st Lien Position, this section MAY APPLY, see check box."</f>
        <v>If FHFC's Loan is NOT in 1st Lien Position skip to Line 4-15. If FHFC's Loan is in 1st Lien Position, this section MAY APPLY, see check box.</v>
      </c>
      <c r="C285" s="213"/>
      <c r="D285" s="214" t="b">
        <v>0</v>
      </c>
      <c r="E285" s="216"/>
      <c r="F285" s="343"/>
    </row>
    <row r="286" spans="1:6" x14ac:dyDescent="0.2">
      <c r="A286" s="59">
        <f>MAX(A285:A$285)+1</f>
        <v>2</v>
      </c>
      <c r="B286" s="161" t="s">
        <v>184</v>
      </c>
      <c r="C286" s="159" t="str">
        <f>"Part 2, Line "&amp;TEXT(A216,"0")</f>
        <v>Part 2, Line 76</v>
      </c>
      <c r="D286" s="207" t="str">
        <f>IF(D285=TRUE,D216, "")</f>
        <v/>
      </c>
      <c r="F286" s="343"/>
    </row>
    <row r="287" spans="1:6" x14ac:dyDescent="0.2">
      <c r="A287" s="168">
        <f>MAX(A$285:A286)+1</f>
        <v>3</v>
      </c>
      <c r="B287" s="290" t="s">
        <v>371</v>
      </c>
      <c r="C287" s="291"/>
      <c r="D287" s="292"/>
      <c r="F287" s="343"/>
    </row>
    <row r="288" spans="1:6" x14ac:dyDescent="0.2">
      <c r="A288" s="164">
        <f>MAX(A$285:A287)+1</f>
        <v>4</v>
      </c>
      <c r="B288" s="163" t="s">
        <v>340</v>
      </c>
      <c r="C288" s="159" t="str">
        <f>"Part 2, Line "&amp;TEXT(A208,"0")</f>
        <v>Part 2, Line 68</v>
      </c>
      <c r="D288" s="207" t="str">
        <f>IF(D285=TRUE,D208,"")</f>
        <v/>
      </c>
      <c r="F288" s="343"/>
    </row>
    <row r="289" spans="1:6" x14ac:dyDescent="0.2">
      <c r="A289" s="164">
        <f>MAX(A$285:A288)+1</f>
        <v>5</v>
      </c>
      <c r="B289" s="163" t="s">
        <v>341</v>
      </c>
      <c r="C289" s="159" t="str">
        <f>"Part 2, Line "&amp;TEXT(A215,"0")</f>
        <v>Part 2, Line 75</v>
      </c>
      <c r="D289" s="207" t="str">
        <f>IF(D285=TRUE,D215, "")</f>
        <v/>
      </c>
      <c r="F289" s="343"/>
    </row>
    <row r="290" spans="1:6" x14ac:dyDescent="0.2">
      <c r="A290" s="164">
        <f>MAX(A$285:A289)+1</f>
        <v>6</v>
      </c>
      <c r="B290" s="163" t="s">
        <v>374</v>
      </c>
      <c r="C290" s="159" t="str">
        <f>"Part 3, Line "&amp;TEXT(A235,"0")</f>
        <v>Part 3, Line 7</v>
      </c>
      <c r="D290" s="207" t="str">
        <f>IF(D285=TRUE,C235, "")</f>
        <v/>
      </c>
      <c r="F290" s="343"/>
    </row>
    <row r="291" spans="1:6" x14ac:dyDescent="0.2">
      <c r="A291" s="59">
        <f>MAX(A$285:A290)+1</f>
        <v>7</v>
      </c>
      <c r="B291" s="271" t="s">
        <v>342</v>
      </c>
      <c r="C291" s="272"/>
      <c r="D291" s="208" t="str">
        <f>IFERROR(D286+SUM(D288:D290),"")</f>
        <v/>
      </c>
      <c r="F291" s="343"/>
    </row>
    <row r="292" spans="1:6" ht="12.75" customHeight="1" x14ac:dyDescent="0.2">
      <c r="A292" s="170">
        <f>MAX(A$285:A291)+1</f>
        <v>8</v>
      </c>
      <c r="B292" s="281" t="str">
        <f>"For Corporation and Servicer Use Only - adjustments to Line "&amp;TEXT(A291,"0")</f>
        <v>For Corporation and Servicer Use Only - adjustments to Line 7</v>
      </c>
      <c r="C292" s="282"/>
      <c r="D292" s="283"/>
      <c r="F292" s="343"/>
    </row>
    <row r="293" spans="1:6" x14ac:dyDescent="0.2">
      <c r="A293" s="170">
        <f>MAX(A$285:A292)+1</f>
        <v>9</v>
      </c>
      <c r="B293" s="278"/>
      <c r="C293" s="278"/>
      <c r="D293" s="165"/>
      <c r="F293" s="343"/>
    </row>
    <row r="294" spans="1:6" x14ac:dyDescent="0.2">
      <c r="A294" s="170">
        <f>MAX(A$285:A293)+1</f>
        <v>10</v>
      </c>
      <c r="B294" s="278"/>
      <c r="C294" s="278"/>
      <c r="D294" s="165"/>
      <c r="F294" s="343"/>
    </row>
    <row r="295" spans="1:6" x14ac:dyDescent="0.2">
      <c r="A295" s="170">
        <f>MAX(A$285:A294)+1</f>
        <v>11</v>
      </c>
      <c r="B295" s="278"/>
      <c r="C295" s="278"/>
      <c r="D295" s="165"/>
      <c r="F295" s="343"/>
    </row>
    <row r="296" spans="1:6" x14ac:dyDescent="0.2">
      <c r="A296" s="170">
        <f>MAX(A$285:A295)+1</f>
        <v>12</v>
      </c>
      <c r="B296" s="278"/>
      <c r="C296" s="278"/>
      <c r="D296" s="165"/>
      <c r="F296" s="343"/>
    </row>
    <row r="297" spans="1:6" x14ac:dyDescent="0.2">
      <c r="A297" s="59">
        <f>MAX(A$285:A296)+1</f>
        <v>13</v>
      </c>
      <c r="B297" s="273" t="s">
        <v>343</v>
      </c>
      <c r="C297" s="274"/>
      <c r="D297" s="208" t="str">
        <f>IFERROR(D291+SUM(D293:D296),"")</f>
        <v/>
      </c>
      <c r="F297" s="343"/>
    </row>
    <row r="298" spans="1:6" x14ac:dyDescent="0.2">
      <c r="A298" s="306">
        <f>MAX(A$285:A297)+1</f>
        <v>14</v>
      </c>
      <c r="B298" s="300" t="s">
        <v>344</v>
      </c>
      <c r="C298" s="301"/>
      <c r="D298" s="302"/>
      <c r="F298" s="343"/>
    </row>
    <row r="299" spans="1:6" x14ac:dyDescent="0.2">
      <c r="A299" s="307"/>
      <c r="B299" s="303"/>
      <c r="C299" s="304"/>
      <c r="D299" s="305"/>
      <c r="F299" s="343"/>
    </row>
    <row r="300" spans="1:6" x14ac:dyDescent="0.2">
      <c r="A300" s="59">
        <f>MAX(A$285:A298)+1</f>
        <v>15</v>
      </c>
      <c r="B300" s="44" t="s">
        <v>185</v>
      </c>
      <c r="C300" s="60" t="str">
        <f>"Part 3, Line "&amp;TEXT(A272,"0")</f>
        <v>Part 3, Line 44</v>
      </c>
      <c r="D300" s="209">
        <f>D272</f>
        <v>0</v>
      </c>
      <c r="F300" s="343"/>
    </row>
    <row r="301" spans="1:6" x14ac:dyDescent="0.2">
      <c r="A301" s="168">
        <f>MAX(A$285:A300)+1</f>
        <v>16</v>
      </c>
      <c r="B301" s="275" t="s">
        <v>376</v>
      </c>
      <c r="C301" s="276"/>
      <c r="D301" s="277"/>
      <c r="F301" s="343"/>
    </row>
    <row r="302" spans="1:6" x14ac:dyDescent="0.2">
      <c r="A302" s="61">
        <f>MAX(A$285:A301)+1</f>
        <v>17</v>
      </c>
      <c r="B302" s="63" t="s">
        <v>104</v>
      </c>
      <c r="C302" s="86"/>
      <c r="D302" s="166"/>
      <c r="F302" s="343"/>
    </row>
    <row r="303" spans="1:6" x14ac:dyDescent="0.2">
      <c r="A303" s="61">
        <f>MAX(A$285:A302)+1</f>
        <v>18</v>
      </c>
      <c r="B303" s="63" t="s">
        <v>105</v>
      </c>
      <c r="C303" s="86"/>
      <c r="D303" s="166"/>
      <c r="F303" s="343"/>
    </row>
    <row r="304" spans="1:6" x14ac:dyDescent="0.2">
      <c r="A304" s="61">
        <f>MAX(A$285:A303)+1</f>
        <v>19</v>
      </c>
      <c r="B304" s="63" t="s">
        <v>106</v>
      </c>
      <c r="C304" s="86"/>
      <c r="D304" s="166"/>
      <c r="F304" s="343"/>
    </row>
    <row r="305" spans="1:6" x14ac:dyDescent="0.2">
      <c r="A305" s="61">
        <f>MAX(A$285:A304)+1</f>
        <v>20</v>
      </c>
      <c r="B305" s="64" t="s">
        <v>107</v>
      </c>
      <c r="C305" s="112" t="str">
        <f>IF('Part 5'!G$420=0,"Click to Fill Detail",'Part 5'!G$420)</f>
        <v>Click to Fill Detail</v>
      </c>
      <c r="D305" s="167"/>
      <c r="F305" s="343"/>
    </row>
    <row r="306" spans="1:6" x14ac:dyDescent="0.2">
      <c r="A306" s="59">
        <f>MAX(A$285:A305)+1</f>
        <v>21</v>
      </c>
      <c r="B306" s="256" t="s">
        <v>108</v>
      </c>
      <c r="C306" s="256"/>
      <c r="D306" s="94">
        <f>SUM(C302:C305)</f>
        <v>0</v>
      </c>
      <c r="F306" s="343"/>
    </row>
    <row r="307" spans="1:6" x14ac:dyDescent="0.2">
      <c r="A307" s="168">
        <f>MAX(A$285:A306)+1</f>
        <v>22</v>
      </c>
      <c r="B307" s="258" t="s">
        <v>375</v>
      </c>
      <c r="C307" s="259"/>
      <c r="D307" s="260"/>
      <c r="F307" s="343"/>
    </row>
    <row r="308" spans="1:6" x14ac:dyDescent="0.2">
      <c r="A308" s="61">
        <f>MAX(A$285:A307)+1</f>
        <v>23</v>
      </c>
      <c r="B308" s="64" t="s">
        <v>267</v>
      </c>
      <c r="C308" s="86"/>
      <c r="D308" s="166"/>
      <c r="F308" s="343"/>
    </row>
    <row r="309" spans="1:6" x14ac:dyDescent="0.2">
      <c r="A309" s="61">
        <f>MAX(A$285:A308)+1</f>
        <v>24</v>
      </c>
      <c r="B309" s="64" t="s">
        <v>268</v>
      </c>
      <c r="C309" s="86"/>
      <c r="D309" s="166"/>
      <c r="F309" s="343"/>
    </row>
    <row r="310" spans="1:6" x14ac:dyDescent="0.2">
      <c r="A310" s="61">
        <f>MAX(A$285:A309)+1</f>
        <v>25</v>
      </c>
      <c r="B310" s="64" t="s">
        <v>68</v>
      </c>
      <c r="C310" s="86"/>
      <c r="D310" s="166"/>
      <c r="F310" s="343"/>
    </row>
    <row r="311" spans="1:6" x14ac:dyDescent="0.2">
      <c r="A311" s="61">
        <f>MAX(A$285:A310)+1</f>
        <v>26</v>
      </c>
      <c r="B311" s="64" t="s">
        <v>109</v>
      </c>
      <c r="C311" s="86"/>
      <c r="D311" s="167"/>
      <c r="F311" s="343"/>
    </row>
    <row r="312" spans="1:6" x14ac:dyDescent="0.2">
      <c r="A312" s="59">
        <f>MAX(A$285:A311)+1</f>
        <v>27</v>
      </c>
      <c r="B312" s="256" t="s">
        <v>269</v>
      </c>
      <c r="C312" s="256"/>
      <c r="D312" s="94">
        <f>SUM(C308:C311)</f>
        <v>0</v>
      </c>
      <c r="F312" s="343"/>
    </row>
    <row r="313" spans="1:6" ht="26.25" customHeight="1" x14ac:dyDescent="0.2">
      <c r="A313" s="168">
        <f>MAX(A$285:A312)+1</f>
        <v>28</v>
      </c>
      <c r="B313" s="275" t="s">
        <v>372</v>
      </c>
      <c r="C313" s="276"/>
      <c r="D313" s="277"/>
      <c r="F313" s="343"/>
    </row>
    <row r="314" spans="1:6" x14ac:dyDescent="0.2">
      <c r="A314" s="61">
        <f>MAX(A$285:A313)+1</f>
        <v>29</v>
      </c>
      <c r="B314" s="64" t="s">
        <v>91</v>
      </c>
      <c r="C314" s="86"/>
      <c r="D314" s="166"/>
      <c r="F314" s="343"/>
    </row>
    <row r="315" spans="1:6" x14ac:dyDescent="0.2">
      <c r="A315" s="61">
        <f>MAX(A$285:A314)+1</f>
        <v>30</v>
      </c>
      <c r="B315" s="64" t="s">
        <v>92</v>
      </c>
      <c r="C315" s="86"/>
      <c r="D315" s="166"/>
      <c r="F315" s="343"/>
    </row>
    <row r="316" spans="1:6" x14ac:dyDescent="0.2">
      <c r="A316" s="61">
        <f>MAX(A$285:A315)+1</f>
        <v>31</v>
      </c>
      <c r="B316" s="64" t="s">
        <v>20</v>
      </c>
      <c r="C316" s="106" t="str">
        <f>IF('Part 5'!H$420=0,"Click to Fill Detail",'Part 5'!H$420)</f>
        <v>Click to Fill Detail</v>
      </c>
      <c r="D316" s="167"/>
      <c r="F316" s="343"/>
    </row>
    <row r="317" spans="1:6" ht="27" customHeight="1" x14ac:dyDescent="0.2">
      <c r="A317" s="59">
        <f>MAX(A$285:A316)+1</f>
        <v>32</v>
      </c>
      <c r="B317" s="254" t="s">
        <v>346</v>
      </c>
      <c r="C317" s="255"/>
      <c r="D317" s="94">
        <f>SUM(C314:C316)</f>
        <v>0</v>
      </c>
      <c r="F317" s="343"/>
    </row>
    <row r="318" spans="1:6" x14ac:dyDescent="0.2">
      <c r="A318" s="168">
        <f>MAX(A$285:A317)+1</f>
        <v>33</v>
      </c>
      <c r="B318" s="290" t="s">
        <v>110</v>
      </c>
      <c r="C318" s="291"/>
      <c r="D318" s="292"/>
      <c r="F318" s="343"/>
    </row>
    <row r="319" spans="1:6" ht="13.15" customHeight="1" x14ac:dyDescent="0.2">
      <c r="A319" s="61">
        <f>MAX(A$285:A318)+1</f>
        <v>34</v>
      </c>
      <c r="B319" s="261" t="s">
        <v>270</v>
      </c>
      <c r="C319" s="262"/>
      <c r="D319" s="86"/>
      <c r="F319" s="343"/>
    </row>
    <row r="320" spans="1:6" x14ac:dyDescent="0.2">
      <c r="A320" s="168">
        <f>MAX(A$285:A319)+1</f>
        <v>35</v>
      </c>
      <c r="B320" s="258" t="s">
        <v>345</v>
      </c>
      <c r="C320" s="259"/>
      <c r="D320" s="260"/>
      <c r="F320" s="343"/>
    </row>
    <row r="321" spans="1:6" x14ac:dyDescent="0.2">
      <c r="A321" s="61">
        <f>MAX(A$285:A320)+1</f>
        <v>36</v>
      </c>
      <c r="B321" s="64" t="s">
        <v>271</v>
      </c>
      <c r="C321" s="86"/>
      <c r="D321" s="166"/>
      <c r="F321" s="343"/>
    </row>
    <row r="322" spans="1:6" x14ac:dyDescent="0.2">
      <c r="A322" s="61">
        <f>MAX(A$285:A321)+1</f>
        <v>37</v>
      </c>
      <c r="B322" s="64" t="s">
        <v>272</v>
      </c>
      <c r="C322" s="86"/>
      <c r="D322" s="166"/>
      <c r="F322" s="343"/>
    </row>
    <row r="323" spans="1:6" x14ac:dyDescent="0.2">
      <c r="A323" s="61">
        <f>MAX(A$285:A322)+1</f>
        <v>38</v>
      </c>
      <c r="B323" s="64" t="s">
        <v>115</v>
      </c>
      <c r="C323" s="86"/>
      <c r="D323" s="166"/>
      <c r="F323" s="343"/>
    </row>
    <row r="324" spans="1:6" ht="25.5" x14ac:dyDescent="0.2">
      <c r="A324" s="61">
        <f>MAX(A$285:A323)+1</f>
        <v>39</v>
      </c>
      <c r="B324" s="65" t="s">
        <v>393</v>
      </c>
      <c r="C324" s="106" t="str">
        <f>IF('Part 5'!L243=0,"Click to Fill Detail",'Part 5'!L243)</f>
        <v>Click to Fill Detail</v>
      </c>
      <c r="D324" s="166"/>
      <c r="F324" s="343"/>
    </row>
    <row r="325" spans="1:6" x14ac:dyDescent="0.2">
      <c r="A325" s="61">
        <f>MAX(A$285:A324)+1</f>
        <v>40</v>
      </c>
      <c r="B325" s="65" t="s">
        <v>394</v>
      </c>
      <c r="C325" s="106" t="str">
        <f>IF('Part 5'!L244=0,"Click to Fill Detail",'Part 5'!L244)</f>
        <v>Click to Fill Detail</v>
      </c>
      <c r="D325" s="166"/>
      <c r="F325" s="343"/>
    </row>
    <row r="326" spans="1:6" x14ac:dyDescent="0.2">
      <c r="A326" s="61">
        <f>MAX(A$285:A325)+1</f>
        <v>41</v>
      </c>
      <c r="B326" s="64" t="s">
        <v>20</v>
      </c>
      <c r="C326" s="106" t="str">
        <f>IF('Part 5'!I$420=0,"Click to Fill Detail",'Part 5'!I$420)</f>
        <v>Click to Fill Detail</v>
      </c>
      <c r="D326" s="167"/>
      <c r="F326" s="343"/>
    </row>
    <row r="327" spans="1:6" x14ac:dyDescent="0.2">
      <c r="A327" s="59">
        <f>MAX(A$285:A326)+1</f>
        <v>42</v>
      </c>
      <c r="B327" s="266" t="s">
        <v>273</v>
      </c>
      <c r="C327" s="266"/>
      <c r="D327" s="94">
        <f>SUM(C321:C326)</f>
        <v>0</v>
      </c>
      <c r="F327" s="343"/>
    </row>
    <row r="328" spans="1:6" s="125" customFormat="1" ht="3.75" customHeight="1" x14ac:dyDescent="0.2">
      <c r="A328" s="201"/>
      <c r="B328" s="200"/>
      <c r="C328" s="200"/>
      <c r="D328" s="202"/>
      <c r="F328" s="343"/>
    </row>
    <row r="329" spans="1:6" x14ac:dyDescent="0.2">
      <c r="A329" s="284" t="s">
        <v>25</v>
      </c>
      <c r="B329" s="284"/>
      <c r="C329" s="285" t="s">
        <v>294</v>
      </c>
      <c r="D329" s="285"/>
      <c r="F329" s="343"/>
    </row>
    <row r="330" spans="1:6" x14ac:dyDescent="0.2">
      <c r="A330" s="289" t="s">
        <v>26</v>
      </c>
      <c r="B330" s="289"/>
      <c r="C330" s="15" t="s">
        <v>114</v>
      </c>
      <c r="D330" s="196"/>
      <c r="F330" s="343"/>
    </row>
    <row r="331" spans="1:6" x14ac:dyDescent="0.2">
      <c r="A331" s="195"/>
      <c r="B331" s="183" t="str">
        <f>IF(B$5="","",B$5)</f>
        <v/>
      </c>
      <c r="C331" s="28"/>
      <c r="D331" s="29" t="str">
        <f>IF(D$5="", "",D$5)</f>
        <v/>
      </c>
      <c r="F331" s="343"/>
    </row>
    <row r="332" spans="1:6" ht="3.75" customHeight="1" x14ac:dyDescent="0.2">
      <c r="A332" s="267"/>
      <c r="B332" s="267"/>
      <c r="C332" s="267"/>
      <c r="D332" s="267"/>
      <c r="F332" s="343"/>
    </row>
    <row r="333" spans="1:6" ht="12.75" customHeight="1" x14ac:dyDescent="0.2">
      <c r="A333" s="268" t="s">
        <v>339</v>
      </c>
      <c r="B333" s="268"/>
      <c r="C333" s="268"/>
      <c r="D333" s="268"/>
      <c r="F333" s="343"/>
    </row>
    <row r="334" spans="1:6" ht="3.75" customHeight="1" x14ac:dyDescent="0.2">
      <c r="A334" s="269"/>
      <c r="B334" s="269"/>
      <c r="C334" s="269"/>
      <c r="D334" s="269"/>
      <c r="F334" s="343"/>
    </row>
    <row r="335" spans="1:6" x14ac:dyDescent="0.2">
      <c r="A335" s="168">
        <f>MAX(A$285:A327)+1</f>
        <v>43</v>
      </c>
      <c r="B335" s="258" t="s">
        <v>111</v>
      </c>
      <c r="C335" s="259"/>
      <c r="D335" s="260"/>
      <c r="F335" s="343"/>
    </row>
    <row r="336" spans="1:6" x14ac:dyDescent="0.2">
      <c r="A336" s="61">
        <f>MAX(A$285:A335)+1</f>
        <v>44</v>
      </c>
      <c r="B336" s="64" t="s">
        <v>96</v>
      </c>
      <c r="C336" s="87"/>
      <c r="D336" s="166"/>
      <c r="F336" s="343"/>
    </row>
    <row r="337" spans="1:6" x14ac:dyDescent="0.2">
      <c r="A337" s="61">
        <f>MAX(A$285:A336)+1</f>
        <v>45</v>
      </c>
      <c r="B337" s="64" t="s">
        <v>97</v>
      </c>
      <c r="C337" s="87"/>
      <c r="D337" s="166"/>
      <c r="F337" s="343"/>
    </row>
    <row r="338" spans="1:6" x14ac:dyDescent="0.2">
      <c r="A338" s="61">
        <f>MAX(A$285:A337)+1</f>
        <v>46</v>
      </c>
      <c r="B338" s="64" t="s">
        <v>98</v>
      </c>
      <c r="C338" s="87"/>
      <c r="D338" s="166"/>
      <c r="F338" s="343"/>
    </row>
    <row r="339" spans="1:6" x14ac:dyDescent="0.2">
      <c r="A339" s="61">
        <f>MAX(A$285:A338)+1</f>
        <v>47</v>
      </c>
      <c r="B339" s="64" t="s">
        <v>99</v>
      </c>
      <c r="C339" s="87"/>
      <c r="D339" s="166"/>
      <c r="F339" s="343"/>
    </row>
    <row r="340" spans="1:6" x14ac:dyDescent="0.2">
      <c r="A340" s="61">
        <f>MAX(A$285:A339)+1</f>
        <v>48</v>
      </c>
      <c r="B340" s="64" t="s">
        <v>112</v>
      </c>
      <c r="C340" s="87"/>
      <c r="D340" s="167"/>
      <c r="F340" s="343"/>
    </row>
    <row r="341" spans="1:6" x14ac:dyDescent="0.2">
      <c r="A341" s="59">
        <f>MAX(A$285:A340)+1</f>
        <v>49</v>
      </c>
      <c r="B341" s="256" t="s">
        <v>113</v>
      </c>
      <c r="C341" s="257"/>
      <c r="D341" s="94">
        <f>SUM(C336:C340)</f>
        <v>0</v>
      </c>
      <c r="F341" s="343"/>
    </row>
    <row r="342" spans="1:6" x14ac:dyDescent="0.2">
      <c r="A342" s="61">
        <f>MAX(A$285:A341)+1</f>
        <v>50</v>
      </c>
      <c r="B342" s="62" t="str">
        <f>"Total adjustments to cash and cash equivalents (Lines "&amp;TEXT(A306,"0")&amp;"+"&amp;TEXT(A312,"0")&amp;"+"&amp;TEXT(A317,"0")&amp;"+"&amp;TEXT(A319,"0")&amp;"+"&amp;TEXT(A327,"0")&amp;"+"&amp;TEXT(A341,"0")&amp;")"</f>
        <v>Total adjustments to cash and cash equivalents (Lines 21+27+32+34+42+49)</v>
      </c>
      <c r="C342" s="23"/>
      <c r="D342" s="94">
        <f>SUM(D306,D312,D317,D319,D327,D341)</f>
        <v>0</v>
      </c>
      <c r="F342" s="343"/>
    </row>
    <row r="343" spans="1:6" ht="24.75" customHeight="1" x14ac:dyDescent="0.2">
      <c r="A343" s="59">
        <f>MAX(A$285:A342)+1</f>
        <v>51</v>
      </c>
      <c r="B343" s="252" t="s">
        <v>383</v>
      </c>
      <c r="C343" s="253"/>
      <c r="D343" s="98">
        <f>SUM(D300,D342)</f>
        <v>0</v>
      </c>
      <c r="F343" s="343"/>
    </row>
    <row r="344" spans="1:6" x14ac:dyDescent="0.2">
      <c r="A344" s="169">
        <f>MAX(A$285:A343)+1</f>
        <v>52</v>
      </c>
      <c r="B344" s="263" t="str">
        <f>"For Corporation and Servicer Use Only - adjustments to Line "&amp;TEXT(A343,"0")</f>
        <v>For Corporation and Servicer Use Only - adjustments to Line 51</v>
      </c>
      <c r="C344" s="264"/>
      <c r="D344" s="265"/>
      <c r="F344" s="343"/>
    </row>
    <row r="345" spans="1:6" x14ac:dyDescent="0.2">
      <c r="A345" s="169">
        <f>MAX(A$285:A344)+1</f>
        <v>53</v>
      </c>
      <c r="B345" s="250"/>
      <c r="C345" s="251"/>
      <c r="D345" s="171"/>
      <c r="F345" s="343"/>
    </row>
    <row r="346" spans="1:6" x14ac:dyDescent="0.2">
      <c r="A346" s="169">
        <f>MAX(A$285:A345)+1</f>
        <v>54</v>
      </c>
      <c r="B346" s="250"/>
      <c r="C346" s="251"/>
      <c r="D346" s="171"/>
      <c r="F346" s="343"/>
    </row>
    <row r="347" spans="1:6" x14ac:dyDescent="0.2">
      <c r="A347" s="169">
        <f>MAX(A$285:A346)+1</f>
        <v>55</v>
      </c>
      <c r="B347" s="250"/>
      <c r="C347" s="251"/>
      <c r="D347" s="171"/>
      <c r="F347" s="343"/>
    </row>
    <row r="348" spans="1:6" x14ac:dyDescent="0.2">
      <c r="A348" s="169">
        <f>MAX(A$285:A347)+1</f>
        <v>56</v>
      </c>
      <c r="B348" s="250"/>
      <c r="C348" s="251"/>
      <c r="D348" s="171"/>
      <c r="F348" s="343"/>
    </row>
    <row r="349" spans="1:6" ht="27" customHeight="1" thickBot="1" x14ac:dyDescent="0.25">
      <c r="A349" s="59">
        <f>MAX(A$285:A348)+1</f>
        <v>57</v>
      </c>
      <c r="B349" s="248" t="s">
        <v>370</v>
      </c>
      <c r="C349" s="249"/>
      <c r="D349" s="98">
        <f>SUM(D343,D345:D348)</f>
        <v>0</v>
      </c>
      <c r="F349" s="344"/>
    </row>
    <row r="350" spans="1:6" ht="3.75" customHeight="1" x14ac:dyDescent="0.2">
      <c r="F350" s="123"/>
    </row>
    <row r="351" spans="1:6" x14ac:dyDescent="0.2">
      <c r="F351" s="123"/>
    </row>
    <row r="352" spans="1:6" x14ac:dyDescent="0.2">
      <c r="F352" s="123"/>
    </row>
  </sheetData>
  <sheetProtection password="DC6B" sheet="1" objects="1" scenarios="1"/>
  <mergeCells count="143">
    <mergeCell ref="A104:D104"/>
    <mergeCell ref="B174:D174"/>
    <mergeCell ref="B229:D229"/>
    <mergeCell ref="B231:D231"/>
    <mergeCell ref="B250:D250"/>
    <mergeCell ref="B193:D193"/>
    <mergeCell ref="B210:D210"/>
    <mergeCell ref="A120:D120"/>
    <mergeCell ref="A227:D227"/>
    <mergeCell ref="A221:B221"/>
    <mergeCell ref="B138:C138"/>
    <mergeCell ref="A126:B126"/>
    <mergeCell ref="A173:D173"/>
    <mergeCell ref="B132:D132"/>
    <mergeCell ref="B240:C240"/>
    <mergeCell ref="A224:D224"/>
    <mergeCell ref="A225:B225"/>
    <mergeCell ref="D151:D153"/>
    <mergeCell ref="A165:B165"/>
    <mergeCell ref="B159:C159"/>
    <mergeCell ref="B156:D156"/>
    <mergeCell ref="B241:C241"/>
    <mergeCell ref="F224:F274"/>
    <mergeCell ref="F282:F349"/>
    <mergeCell ref="F4:F57"/>
    <mergeCell ref="F64:F119"/>
    <mergeCell ref="F126:F163"/>
    <mergeCell ref="F173:F218"/>
    <mergeCell ref="C59:D59"/>
    <mergeCell ref="A64:B64"/>
    <mergeCell ref="A59:B59"/>
    <mergeCell ref="A19:D19"/>
    <mergeCell ref="A62:D62"/>
    <mergeCell ref="A21:D21"/>
    <mergeCell ref="B22:D22"/>
    <mergeCell ref="B36:D36"/>
    <mergeCell ref="B41:D41"/>
    <mergeCell ref="C150:D150"/>
    <mergeCell ref="B154:C154"/>
    <mergeCell ref="A121:B121"/>
    <mergeCell ref="A125:D125"/>
    <mergeCell ref="A128:D128"/>
    <mergeCell ref="C121:D121"/>
    <mergeCell ref="A122:B122"/>
    <mergeCell ref="A130:D130"/>
    <mergeCell ref="B140:D140"/>
    <mergeCell ref="A65:D65"/>
    <mergeCell ref="D141:D148"/>
    <mergeCell ref="D133:D137"/>
    <mergeCell ref="A63:D63"/>
    <mergeCell ref="B139:C139"/>
    <mergeCell ref="B131:C131"/>
    <mergeCell ref="A124:D124"/>
    <mergeCell ref="C1:D1"/>
    <mergeCell ref="A1:B1"/>
    <mergeCell ref="A4:B4"/>
    <mergeCell ref="A6:D6"/>
    <mergeCell ref="A8:D8"/>
    <mergeCell ref="B7:D7"/>
    <mergeCell ref="A60:B60"/>
    <mergeCell ref="A15:D15"/>
    <mergeCell ref="A16:D16"/>
    <mergeCell ref="A17:B17"/>
    <mergeCell ref="B46:D46"/>
    <mergeCell ref="A67:D67"/>
    <mergeCell ref="B68:D68"/>
    <mergeCell ref="B86:D86"/>
    <mergeCell ref="B110:D110"/>
    <mergeCell ref="B105:D105"/>
    <mergeCell ref="B90:D90"/>
    <mergeCell ref="C165:D165"/>
    <mergeCell ref="A169:D169"/>
    <mergeCell ref="B160:C160"/>
    <mergeCell ref="D157:D158"/>
    <mergeCell ref="A170:B170"/>
    <mergeCell ref="A166:B166"/>
    <mergeCell ref="A168:D168"/>
    <mergeCell ref="B206:C206"/>
    <mergeCell ref="D194:D203"/>
    <mergeCell ref="B205:C205"/>
    <mergeCell ref="B248:C248"/>
    <mergeCell ref="D241:D247"/>
    <mergeCell ref="D257:D270"/>
    <mergeCell ref="B272:C272"/>
    <mergeCell ref="B207:C207"/>
    <mergeCell ref="B233:C233"/>
    <mergeCell ref="D211:D214"/>
    <mergeCell ref="A223:D223"/>
    <mergeCell ref="A220:B220"/>
    <mergeCell ref="C220:D220"/>
    <mergeCell ref="B218:C218"/>
    <mergeCell ref="B271:C271"/>
    <mergeCell ref="D251:D254"/>
    <mergeCell ref="B312:C312"/>
    <mergeCell ref="A281:D281"/>
    <mergeCell ref="B306:C306"/>
    <mergeCell ref="B313:D313"/>
    <mergeCell ref="B318:D318"/>
    <mergeCell ref="B320:D320"/>
    <mergeCell ref="A329:B329"/>
    <mergeCell ref="C329:D329"/>
    <mergeCell ref="A330:B330"/>
    <mergeCell ref="B298:D299"/>
    <mergeCell ref="A298:A299"/>
    <mergeCell ref="B276:C276"/>
    <mergeCell ref="B291:C291"/>
    <mergeCell ref="B297:C297"/>
    <mergeCell ref="B301:D301"/>
    <mergeCell ref="B307:D307"/>
    <mergeCell ref="B296:C296"/>
    <mergeCell ref="B295:C295"/>
    <mergeCell ref="B294:C294"/>
    <mergeCell ref="D175:D190"/>
    <mergeCell ref="B293:C293"/>
    <mergeCell ref="B292:D292"/>
    <mergeCell ref="A278:B278"/>
    <mergeCell ref="C278:D278"/>
    <mergeCell ref="D233:D239"/>
    <mergeCell ref="A282:D282"/>
    <mergeCell ref="A279:B279"/>
    <mergeCell ref="B287:D287"/>
    <mergeCell ref="A283:D283"/>
    <mergeCell ref="B274:C274"/>
    <mergeCell ref="B273:C273"/>
    <mergeCell ref="B255:C255"/>
    <mergeCell ref="B249:C249"/>
    <mergeCell ref="B256:D256"/>
    <mergeCell ref="B275:C275"/>
    <mergeCell ref="B349:C349"/>
    <mergeCell ref="B345:C345"/>
    <mergeCell ref="B347:C347"/>
    <mergeCell ref="B346:C346"/>
    <mergeCell ref="B348:C348"/>
    <mergeCell ref="B343:C343"/>
    <mergeCell ref="B317:C317"/>
    <mergeCell ref="B341:C341"/>
    <mergeCell ref="B335:D335"/>
    <mergeCell ref="B319:C319"/>
    <mergeCell ref="B344:D344"/>
    <mergeCell ref="B327:C327"/>
    <mergeCell ref="A332:D332"/>
    <mergeCell ref="A333:D333"/>
    <mergeCell ref="A334:D334"/>
  </mergeCells>
  <phoneticPr fontId="3" type="noConversion"/>
  <conditionalFormatting sqref="C119">
    <cfRule type="cellIs" dxfId="20" priority="13" stopIfTrue="1" operator="notBetween">
      <formula>C$55+0.005</formula>
      <formula>C$55-0.005</formula>
    </cfRule>
  </conditionalFormatting>
  <conditionalFormatting sqref="C225:D225 C170:D170 C64:D64">
    <cfRule type="cellIs" dxfId="19" priority="14" stopIfTrue="1" operator="lessThan">
      <formula>1</formula>
    </cfRule>
  </conditionalFormatting>
  <conditionalFormatting sqref="D55">
    <cfRule type="cellIs" dxfId="18" priority="11" stopIfTrue="1" operator="notBetween">
      <formula>D$119+0.005</formula>
      <formula>D$119-0.005</formula>
    </cfRule>
  </conditionalFormatting>
  <conditionalFormatting sqref="C55">
    <cfRule type="cellIs" dxfId="17" priority="12" stopIfTrue="1" operator="notBetween">
      <formula>C$119+0.005</formula>
      <formula>C$119-0.005</formula>
    </cfRule>
  </conditionalFormatting>
  <conditionalFormatting sqref="D119">
    <cfRule type="cellIs" dxfId="16" priority="8" stopIfTrue="1" operator="notBetween">
      <formula>D$55+0.005</formula>
      <formula>D$55-0.005</formula>
    </cfRule>
  </conditionalFormatting>
  <conditionalFormatting sqref="C118:D118">
    <cfRule type="cellIs" dxfId="15" priority="6" operator="notEqual">
      <formula>0</formula>
    </cfRule>
  </conditionalFormatting>
  <conditionalFormatting sqref="C103:D103">
    <cfRule type="cellIs" dxfId="14" priority="5" operator="notEqual">
      <formula>0</formula>
    </cfRule>
  </conditionalFormatting>
  <conditionalFormatting sqref="D163">
    <cfRule type="cellIs" dxfId="13" priority="4" operator="notEqual">
      <formula>0</formula>
    </cfRule>
  </conditionalFormatting>
  <conditionalFormatting sqref="D218">
    <cfRule type="cellIs" dxfId="12" priority="3" operator="notEqual">
      <formula>0</formula>
    </cfRule>
  </conditionalFormatting>
  <conditionalFormatting sqref="D276">
    <cfRule type="cellIs" dxfId="11" priority="2" operator="notEqual">
      <formula>0</formula>
    </cfRule>
  </conditionalFormatting>
  <conditionalFormatting sqref="C57:D57">
    <cfRule type="cellIs" dxfId="10" priority="1" operator="notEqual">
      <formula>0</formula>
    </cfRule>
  </conditionalFormatting>
  <dataValidations xWindow="321" yWindow="307" count="49">
    <dataValidation type="decimal" errorStyle="warning" operator="lessThanOrEqual" allowBlank="1" showInputMessage="1" errorTitle="Excess Management Fees" error="This input appears to exceed the maximum limit of 5% of the development's Effective Gross Operating Revenue (Line 2-25)." sqref="C182">
      <formula1>5%*D155</formula1>
    </dataValidation>
    <dataValidation type="decimal" operator="lessThanOrEqual" allowBlank="1" showInputMessage="1" showErrorMessage="1" errorTitle="Net borrowings" error="You have entered a number greater than 0.  Please re-enter the number as a negative number." promptTitle="Net borrowings" prompt="Please enter the net borrowings under line of credit agreement as a negative number." sqref="C336">
      <formula1>0</formula1>
    </dataValidation>
    <dataValidation type="decimal" operator="lessThanOrEqual" allowBlank="1" showInputMessage="1" showErrorMessage="1" errorTitle="Proceeds:  Short-term debt" error="You have entered a number greater than 0.  Please re-enter the number as a negative number." promptTitle="Proceeds:  Short-term debt" prompt="Please enter the proceeds from issuance of short-term debt as a negative number." sqref="C337">
      <formula1>0</formula1>
    </dataValidation>
    <dataValidation type="decimal" operator="lessThanOrEqual" allowBlank="1" showInputMessage="1" showErrorMessage="1" errorTitle="Proceeds:  Long-term debt" error="You have entered a number greater than 0.  Please re-enter the number as a negative number." promptTitle="Proceeds:  Long-term debt" prompt="Please enter the proceeds from issuance of long-term debt as a negative number." sqref="C338">
      <formula1>0</formula1>
    </dataValidation>
    <dataValidation type="decimal" operator="lessThanOrEqual" allowBlank="1" showInputMessage="1" showErrorMessage="1" errorTitle="Proceeds:  Issuance of equity" error="You have entered a number greater than 0.  Please re-enter the number as a negative number." promptTitle="Proceeds:  Issuance of equity" prompt="Please enter the proceeds from issuance of equity as a negative number." sqref="C339">
      <formula1>0</formula1>
    </dataValidation>
    <dataValidation type="decimal" operator="lessThanOrEqual" allowBlank="1" showInputMessage="1" showErrorMessage="1" errorTitle="Proceeds:  Debt restr/refin" error="You have entered a number greater than 0.  Please re-enter the number as a negative number." promptTitle="Proceeds:  Debt restr/refin" prompt="Please enter the proceeds from debt restructuring or refinancing as a negative number." sqref="C340">
      <formula1>0</formula1>
    </dataValidation>
    <dataValidation type="decimal" operator="lessThanOrEqual" allowBlank="1" showInputMessage="1" showErrorMessage="1" errorTitle="Rental vacancies" error="You have entered a number greater than 0.  Please re-enter the number as a negative number." promptTitle="Non-Revenue Units              ." prompt="Please enter the dollar amount of the economic vacancy factor related to units not being leased due to their use as a model, or given to an employee below the maximum rent reported on Part 2 Line 1, or other similar circumstances, AS A NEGATIVE NUMBER." sqref="C137">
      <formula1>0</formula1>
    </dataValidation>
    <dataValidation type="decimal" operator="lessThanOrEqual" allowBlank="1" showInputMessage="1" showErrorMessage="1" errorTitle="Rental vacancies" error="You have entered a number greater than 0.  Please re-enter the number as a negative number." promptTitle="Physical Vacancy Loss          ." prompt="Please enter the dollar amount of the vacancy factor related to physical vacancy reasons, AS A NEGATIVE NUMBER." sqref="C133">
      <formula1>0</formula1>
    </dataValidation>
    <dataValidation type="decimal" operator="lessThanOrEqual" allowBlank="1" showInputMessage="1" showErrorMessage="1" errorTitle="Rental vacancies" error="You have entered a number greater than 0.  Please re-enter the number as a negative number." promptTitle="Rental Concessions             ." prompt="Please enter the dollar amount of the economic vacancy factor related the development providing rental concessions, AS A NEGATIVE NUMBER." sqref="C134">
      <formula1>0</formula1>
    </dataValidation>
    <dataValidation type="decimal" operator="lessThanOrEqual" allowBlank="1" showInputMessage="1" showErrorMessage="1" errorTitle="Rental vacancies" error="You have entered a number greater than 0.  Please re-enter the number as a negative number." promptTitle="Contract Rents below Max Rents ." prompt="Please enter the dollar amount of the economic vacancy factor related to having contract (lease) rents below the given maximum rents as provided in Part 2 Line 1, AS A NEGATIVE NUMBER." sqref="C135">
      <formula1>0</formula1>
    </dataValidation>
    <dataValidation type="decimal" operator="lessThanOrEqual" allowBlank="1" showInputMessage="1" showErrorMessage="1" errorTitle="Rental vacancies" error="You have entered a number greater than 0.  Please re-enter the number as a negative number." promptTitle="Collection Loss                ." prompt="Please enter the dollar amount of the economic vacancy factor related to collection losses of the current (reported) fiscal year, AS A NEGATIVE NUMBER._x000a__x000a_Bad Debt Expense for prior fiscal years is reported on Part 2 Line 62." sqref="C136">
      <formula1>0</formula1>
    </dataValidation>
    <dataValidation type="decimal" operator="lessThanOrEqual" allowBlank="1" showInputMessage="1" showErrorMessage="1" errorTitle="Current Portion - Long-term Liab" error="You have entered a number greater than 0.  Please re-enter the number as a negative number." promptTitle="Current Portion - Long-term Liab" prompt="Please enter the current portion of long-term liabilities as a negative number." sqref="C98:D98">
      <formula1>0</formula1>
    </dataValidation>
    <dataValidation type="decimal" operator="lessThanOrEqual" allowBlank="1" showInputMessage="1" showErrorMessage="1" errorTitle="Less:  accumulated depreciation" error="You have entered a number greater than 0.  Please re-enter the number as a negative number." promptTitle="Less:  accumulated depreciation" prompt="Please enter the accumulated depreciation as a negative number." sqref="D52">
      <formula1>0</formula1>
    </dataValidation>
    <dataValidation type="decimal" operator="lessThanOrEqual" allowBlank="1" showInputMessage="1" showErrorMessage="1" errorTitle="Reserve for Collection Losses" error="You have entered a number greater than 0.  Please re-enter the number as a negative number." promptTitle="Reserve for Collection Losses" prompt="Please enter the reserve for collection losses as a negative number." sqref="C29:D29">
      <formula1>0</formula1>
    </dataValidation>
    <dataValidation type="decimal" operator="lessThanOrEqual" allowBlank="1" showInputMessage="1" showErrorMessage="1" errorTitle="Reserve for doubtful notes" error="You have entered a number greater than 0.  Please re-enter the number as a negative number." promptTitle="Reserve for doubtful notes" prompt="Please enter the reserve for doubtful notes receivable as a negative number." sqref="C32:D32">
      <formula1>0</formula1>
    </dataValidation>
    <dataValidation type="decimal" operator="lessThanOrEqual" allowBlank="1" showInputMessage="1" showErrorMessage="1" errorTitle="Accumulated depreciation" error="You have entered a number greater than 0.  Please re-enter the number as a negative number." promptTitle="Accumulated depreciation" prompt="Please enter the accumulated depreciation as a negative number." sqref="C52">
      <formula1>0</formula1>
    </dataValidation>
    <dataValidation type="decimal" operator="greaterThanOrEqual" allowBlank="1" showInputMessage="1" showErrorMessage="1" errorTitle="Current Portion - Long-term Liab" error="You have entered a number greater than 0.  Please re-enter the number as a negative number." promptTitle="Current Portion - Long-term Liab" prompt="Please enter the current portion of long-term liabilities as a positive number.  An offsetting negative number will be requested below." sqref="C84:D84">
      <formula1>0</formula1>
    </dataValidation>
    <dataValidation allowBlank="1" showInputMessage="1" showErrorMessage="1" promptTitle="Potential Gross Rental Revenue" prompt="This income cell is supposed to represent the development's maximum potential rental income assuming every unit were occupied, each receiving the maximum allowable net rent possible per FHFC guidelines." sqref="D131"/>
    <dataValidation errorStyle="information" allowBlank="1" showInputMessage="1" showErrorMessage="1" promptTitle="Net Profit/Loss           ." prompt="Please input a Net Loss AS A NEGATIVE NUMBER." sqref="C112:D112 C107:D107"/>
    <dataValidation errorStyle="information" allowBlank="1" showInputMessage="1" showErrorMessage="1" promptTitle="Contributions/Distributions" prompt="Please enter a net distribution AS A NEGATIVE NUMBER." sqref="C113:D113 C108:D108"/>
    <dataValidation errorStyle="information" allowBlank="1" showInputMessage="1" showErrorMessage="1" promptTitle="Click to Fill Detail" prompt="Please click the link in this cell to take you to the input table that will assist you in providing detailed information for each subordinate mortgage.  The summation for the CURRENT fiscal year will be presented in this cell." sqref="C78 C199 C261 C97"/>
    <dataValidation errorStyle="information" allowBlank="1" showInputMessage="1" showErrorMessage="1" promptTitle="Click to Fill Detail" prompt="Please click the link in this cell to take you to the input table that will assist you in providing detailed information for each subordinate mortgage.  The summation for the PRIOR fiscal year will be presented in this cell." sqref="D78 D97"/>
    <dataValidation errorStyle="information" allowBlank="1" showInputMessage="1" showErrorMessage="1" promptTitle="Click to Fill Detail" prompt="Please click the link in this cell to take you to the input table that will assist you in providing detailed information for Accounts Payable - Other.  The summation for the CURRENT fiscal year will be presented in this cell." sqref="C72"/>
    <dataValidation errorStyle="information" allowBlank="1" showInputMessage="1" showErrorMessage="1" promptTitle="Click to Fill Detail" prompt="Please click the link in this cell to take you to the input table that will assist you in providing detailed information for Other Current Assets.  The summation for the PRIOR fiscal year will be presented in this cell." sqref="D34"/>
    <dataValidation errorStyle="information" allowBlank="1" showInputMessage="1" showErrorMessage="1" promptTitle="Click to Fill Detail" prompt="Please click the link in this cell to take you to the input table that will assist you in providing detailed information for Other Current Assets.  The summation for the CURRENT fiscal year will be presented in this cell." sqref="C34"/>
    <dataValidation errorStyle="information" allowBlank="1" showInputMessage="1" showErrorMessage="1" promptTitle="Click to Fill Detail" prompt="Please click the link in this cell to take you to the input table that will assist you in providing detailed information for Other Assets (Non-Current).  The summation for the PRIOR fiscal year will be presented in this cell." sqref="D54"/>
    <dataValidation errorStyle="information" allowBlank="1" showInputMessage="1" showErrorMessage="1" promptTitle="Click to Fill Detail" prompt="Please click the link in this cell to take you to the input table that will assist you in providing detailed information for Other Assets (Non-Current).  The summation for the CURRENT fiscal year will be presented in this cell." sqref="C54"/>
    <dataValidation errorStyle="information" allowBlank="1" showInputMessage="1" showErrorMessage="1" promptTitle="Click to Fill Detail" prompt="Please click the link in this cell to take you to the input table that will assist you in providing detailed information for Accounts Payable - Other.  The summation for the PRIOR fiscal year will be presented in this cell." sqref="D72"/>
    <dataValidation errorStyle="information" allowBlank="1" showInputMessage="1" showErrorMessage="1" promptTitle="Click to Fill Detail" prompt="Please click the link in this cell to take you to the input table that will assist you in providing detailed information for Accrued Expenses - Other.  The summation for the PRIOR fiscal year will be presented in this cell." sqref="D80"/>
    <dataValidation errorStyle="information" allowBlank="1" showInputMessage="1" showErrorMessage="1" promptTitle="Click to Fill Detail" prompt="Please click the link in this cell to take you to the input table that will assist you in providing detailed information for Accrued Expenses - Other.  The summation for the CURRENT fiscal year will be presented in this cell." sqref="C80"/>
    <dataValidation errorStyle="information" allowBlank="1" showInputMessage="1" showErrorMessage="1" promptTitle="Click to Fill Detail" prompt="Please click the link in this cell to take you to the input table that will assist you in providing detailed information for Other Liabilities.  The summation for the CURRENT fiscal year will be presented in this cell." sqref="C100"/>
    <dataValidation errorStyle="information" allowBlank="1" showInputMessage="1" showErrorMessage="1" promptTitle="Click to Fill Detail" prompt="Please click the link in this cell to take you to the input table that will assist you in providing detailed information for Other Liabilities.  The summation for the PRIOR fiscal year will be presented in this cell." sqref="D100"/>
    <dataValidation errorStyle="information" allowBlank="1" showInputMessage="1" showErrorMessage="1" promptTitle="Click to Fill Detail" prompt="Please click the link in this cell to take you to the input table that will assist you in providing detailed information for Other Non-Operating/Non-Financial Revenue.  The summation for the CURRENT fiscal year will be presented in this cell." sqref="D160"/>
    <dataValidation errorStyle="information" allowBlank="1" showInputMessage="1" showErrorMessage="1" promptTitle="Click to Fill Detail" prompt="Please click the link in this cell to take you to the input table that will assist you in providing detailed information for Miscellaneous Financial Expenses.  The summation for the CURRENT fiscal year will be presented in this cell." sqref="C203"/>
    <dataValidation errorStyle="information" allowBlank="1" showInputMessage="1" showErrorMessage="1" promptTitle="Click to Fill Detail" prompt="Please click the link in this cell to take you to the input table that will assist you in providing detailed information for Other Non-Operating/Non-Financial Expenses.  The summation for the CURRENT fiscal year will be presented in this cell." sqref="D206"/>
    <dataValidation errorStyle="information" allowBlank="1" showInputMessage="1" showErrorMessage="1" promptTitle="Click to Fill Detail" prompt="Please click the link in this cell to take you to the input table that will assist you in providing detailed information for Other Expenses - Entity.  The summation for the CURRENT fiscal year will be presented in this cell." sqref="C214"/>
    <dataValidation errorStyle="information" allowBlank="1" showInputMessage="1" showErrorMessage="1" promptTitle="Click to Fill Detail" prompt="Please click the link in this cell to take you to the input table that will assist you in providing detailed information for (Increase) Decrease in Other Assets.  The summation for the CURRENT fiscal year will be presented in this cell." sqref="C239"/>
    <dataValidation errorStyle="information" allowBlank="1" showInputMessage="1" showErrorMessage="1" promptTitle="Click to Fill Detail" prompt="Please click the link in this cell to take you to the input table that will assist you in providing detailed information for Increase (Decrease) in Other Liabilities.  The summation for the CURRENT fiscal year will be presented in this cell." sqref="C247"/>
    <dataValidation errorStyle="information" allowBlank="1" showInputMessage="1" showErrorMessage="1" promptTitle="Click to Fill Detail" prompt="Please click the link in this cell to take you to the input table that will assist you in providing detailed information for Cash Flows from Other Investment Activities.  The summation for the CURRENT fiscal year will be presented in this cell." sqref="C254"/>
    <dataValidation errorStyle="information" allowBlank="1" showInputMessage="1" showErrorMessage="1" promptTitle="Click to Fill Detail" prompt="Please click the link in this cell to take you to the input table that will assist you in providing detailed information for Cash Flows from Other Financing Activities.  The summation for the CURRENT fiscal year will be presented in this cell." sqref="C270"/>
    <dataValidation errorStyle="information" allowBlank="1" showInputMessage="1" showErrorMessage="1" promptTitle="Click to Fill Detail" prompt="Please click the link in this cell to take you to the input table that will assist you in providing detailed information for Other Investment Adjustments.  The summation for the CURRENT fiscal year will be presented in this cell." sqref="C316"/>
    <dataValidation errorStyle="information" allowBlank="1" showInputMessage="1" showErrorMessage="1" promptTitle="Click to Fill Detail" prompt="Please click the link in this cell to take you to the input table that will assist you in providing detailed information for Other Payments &amp; Distributions Subordinate to FHFC.  The summation for the CURRENT fiscal year will be presented in this cell." sqref="C326"/>
    <dataValidation errorStyle="information" allowBlank="1" showInputMessage="1" showErrorMessage="1" promptTitle="Interest on NP Superior to FHFC" prompt="Please input interest on notes payable that are SUPERIOR to FHFC, but have not already been included in the mortgage figures provided above.  These Notes should represent notes without a mortgage as collateral." sqref="C200"/>
    <dataValidation errorStyle="information" allowBlank="1" showInputMessage="1" showErrorMessage="1" promptTitle="Interest on NP Sub. to FHFC" prompt="Please input interest on notes payable that are SUBORDINATE to FHFC, but have not already been included in the mortgage figures provided above.  These Notes should represent notes without a mortgage as collateral." sqref="C201"/>
    <dataValidation allowBlank="1" showInputMessage="1" showErrorMessage="1" prompt="Please enter the dollar amount of the FHFC loan at the time of it's closing. " sqref="B10:B14"/>
    <dataValidation allowBlank="1" showInputMessage="1" showErrorMessage="1" prompt="Please enter the FHFC award number. Sample: 2007-001S" sqref="C10:C14"/>
    <dataValidation type="list" allowBlank="1" showInputMessage="1" showErrorMessage="1" promptTitle="County" prompt="Please select applicable county from list." sqref="D3">
      <formula1>County_List</formula1>
    </dataValidation>
    <dataValidation type="list" allowBlank="1" showInputMessage="1" showErrorMessage="1" promptTitle="Program_Source" prompt="Please select the Program that is the source of the FHFC loan." sqref="A10:A14">
      <formula1>Program_Source</formula1>
    </dataValidation>
    <dataValidation type="whole" allowBlank="1" showInputMessage="1" showErrorMessage="1" promptTitle="HPP_Key_Number" prompt="Enter the Florida Housing Key Number assigned to the Development." sqref="B3">
      <formula1>1</formula1>
      <formula2>9999</formula2>
    </dataValidation>
  </dataValidations>
  <hyperlinks>
    <hyperlink ref="C72" location="'Part 5'!A326" display="'Part 5'!A326"/>
    <hyperlink ref="D72" location="'Part 5'!A326" display="'Part 5'!A326"/>
    <hyperlink ref="C78" location="'Part 5'!A261" display="'Part 5'!A261"/>
    <hyperlink ref="C80" location="'Part 5'!A326" display="'Part 5'!A326"/>
    <hyperlink ref="D80" location="'Part 5'!A326" display="'Part 5'!A326"/>
    <hyperlink ref="D97" location="'Part 5'!A261" display="'Part 5'!A261"/>
    <hyperlink ref="C100" location="'Part 5'!A345" display="'Part 5'!A345"/>
    <hyperlink ref="D100" location="'Part 5'!A345" display="'Part 5'!A345"/>
    <hyperlink ref="D160" location="'Part 5'!A364" display="'Part 5'!A364"/>
    <hyperlink ref="C199" location="'Part 5'!A260" display="'Part 5'!A260"/>
    <hyperlink ref="C203" location="'Part 5'!A364" display="'Part 5'!A364"/>
    <hyperlink ref="D206" location="'Part 5'!A364" display="'Part 5'!A364"/>
    <hyperlink ref="C214" location="'Part 5'!A364" display="'Part 5'!A364"/>
    <hyperlink ref="C239" location="'Part 5'!A386" display="'Part 5'!A386"/>
    <hyperlink ref="C261" location="'Part 5'!A260" display="'Part 5'!A260"/>
    <hyperlink ref="C316" location="'Part 5'!A404" display="'Part 5'!A404"/>
    <hyperlink ref="C34" location="'Part 5'!A307" display="'Part 5'!A307"/>
    <hyperlink ref="D34" location="'Part 5'!A307" display="'Part 5'!A307"/>
    <hyperlink ref="C54" location="'Part 5'!A307" display="'Part 5'!A307"/>
    <hyperlink ref="D54" location="'Part 5'!A307" display="'Part 5'!A307"/>
    <hyperlink ref="D78" location="'Part 5'!A261" display="'Part 5'!A261"/>
    <hyperlink ref="C97" location="'Part 5'!A261" display="'Part 5'!A261"/>
    <hyperlink ref="C247" location="'Part 5'!A386" display="'Part 5'!A386"/>
    <hyperlink ref="C254" location="'Part 5'!A386" display="'Part 5'!A386"/>
    <hyperlink ref="C270" location="'Part 5'!A386" display="'Part 5'!A386"/>
    <hyperlink ref="C326" location="'Part 5'!A404" display="'Part 5'!A404"/>
    <hyperlink ref="C305" location="'Part 5'!A404" display="'Part 5'!A404"/>
    <hyperlink ref="C182" location="'Part 5'!A422" display="'Part 5'!A422"/>
    <hyperlink ref="C324" location="'Part 5'!G243" display="'Part 5'!G243"/>
    <hyperlink ref="C325" location="'Part 5'!G244" display="'Part 5'!G244"/>
    <hyperlink ref="B2" r:id="rId1" display="http://www.floridahousing.org/PropertyOwnersAndManagers/Forms/"/>
  </hyperlinks>
  <pageMargins left="0.25" right="0.15" top="0.5" bottom="0.5" header="0.5" footer="0.35"/>
  <pageSetup scale="96" orientation="portrait" blackAndWhite="1" r:id="rId2"/>
  <headerFooter>
    <oddFooter>&amp;L&amp;"Arial,Bold"Florida Housing Finance Corporation&amp;"Arial,Bold Italic"
&amp;"Arial,Regular"Rule Ch. 67-21, 67-48 F.A.C.&amp;R&amp;"Arial,Bold"Financial Reporting Form (SR-1) (Rev. 05/14)&amp;"Arial,Regular"
Return Completed Form to financial.reporting@floridahousing.org</oddFooter>
  </headerFooter>
  <rowBreaks count="6" manualBreakCount="6">
    <brk id="58" max="16383" man="1"/>
    <brk id="120" max="3" man="1"/>
    <brk id="164" max="16383" man="1"/>
    <brk id="219" max="16383" man="1"/>
    <brk id="277" max="16383" man="1"/>
    <brk id="328" max="3" man="1"/>
  </rowBreaks>
  <drawing r:id="rId3"/>
  <legacyDrawing r:id="rId4"/>
  <mc:AlternateContent xmlns:mc="http://schemas.openxmlformats.org/markup-compatibility/2006">
    <mc:Choice Requires="x14">
      <controls>
        <mc:AlternateContent xmlns:mc="http://schemas.openxmlformats.org/markup-compatibility/2006">
          <mc:Choice Requires="x14">
            <control shapeId="2104" r:id="rId5" name="Check Box 56">
              <controlPr defaultSize="0" autoFill="0" autoLine="0" autoPict="0" altText="Check this box if the Lender has a LURA on this property.">
                <anchor moveWithCells="1">
                  <from>
                    <xdr:col>2</xdr:col>
                    <xdr:colOff>28575</xdr:colOff>
                    <xdr:row>284</xdr:row>
                    <xdr:rowOff>9525</xdr:rowOff>
                  </from>
                  <to>
                    <xdr:col>3</xdr:col>
                    <xdr:colOff>1123950</xdr:colOff>
                    <xdr:row>285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434"/>
  <sheetViews>
    <sheetView zoomScaleNormal="100" zoomScaleSheetLayoutView="100" zoomScalePageLayoutView="90" workbookViewId="0">
      <selection activeCell="N27" sqref="N27"/>
    </sheetView>
  </sheetViews>
  <sheetFormatPr defaultRowHeight="12.75" x14ac:dyDescent="0.2"/>
  <cols>
    <col min="1" max="1" width="3.7109375" customWidth="1"/>
    <col min="2" max="3" width="2.28515625" customWidth="1"/>
    <col min="4" max="4" width="3.7109375" customWidth="1"/>
    <col min="5" max="5" width="57" customWidth="1"/>
    <col min="6" max="6" width="16.42578125" customWidth="1"/>
    <col min="7" max="11" width="8.140625" customWidth="1"/>
    <col min="12" max="12" width="0" hidden="1" customWidth="1"/>
  </cols>
  <sheetData>
    <row r="1" spans="1:11" ht="15" x14ac:dyDescent="0.25">
      <c r="A1" s="423" t="s">
        <v>25</v>
      </c>
      <c r="B1" s="423"/>
      <c r="C1" s="423"/>
      <c r="D1" s="423"/>
      <c r="E1" s="423"/>
      <c r="F1" s="423"/>
      <c r="G1" s="423"/>
      <c r="H1" s="484" t="s">
        <v>293</v>
      </c>
      <c r="I1" s="484"/>
      <c r="J1" s="484"/>
      <c r="K1" s="484"/>
    </row>
    <row r="2" spans="1:11" ht="15" x14ac:dyDescent="0.25">
      <c r="A2" s="465" t="s">
        <v>116</v>
      </c>
      <c r="B2" s="465"/>
      <c r="C2" s="465"/>
      <c r="D2" s="465"/>
      <c r="E2" s="465"/>
      <c r="F2" s="465"/>
      <c r="G2" s="465"/>
      <c r="H2" s="465"/>
      <c r="I2" s="465"/>
      <c r="J2" s="465"/>
      <c r="K2" s="466"/>
    </row>
    <row r="3" spans="1:11" x14ac:dyDescent="0.2">
      <c r="A3" s="110" t="str">
        <f>"Development Name: "&amp;IF('Parts 1 2 3 4'!B$5="","",'Parts 1 2 3 4'!B$5)</f>
        <v xml:space="preserve">Development Name: </v>
      </c>
      <c r="B3" s="111"/>
      <c r="C3" s="111"/>
      <c r="D3" s="111"/>
      <c r="E3" s="111"/>
      <c r="F3" s="111"/>
      <c r="G3" s="111"/>
      <c r="H3" s="111"/>
      <c r="I3" s="111"/>
      <c r="J3" s="111"/>
      <c r="K3" s="114" t="str">
        <f>"Reporting Year: "&amp;IF('Parts 1 2 3 4'!D$5="","",'Parts 1 2 3 4'!D$5)</f>
        <v xml:space="preserve">Reporting Year: </v>
      </c>
    </row>
    <row r="4" spans="1:11" x14ac:dyDescent="0.2">
      <c r="A4" s="467" t="s">
        <v>149</v>
      </c>
      <c r="B4" s="467"/>
      <c r="C4" s="467"/>
      <c r="D4" s="467"/>
      <c r="E4" s="467"/>
      <c r="F4" s="467"/>
      <c r="G4" s="467"/>
      <c r="H4" s="467"/>
      <c r="I4" s="467"/>
      <c r="J4" s="467"/>
      <c r="K4" s="468"/>
    </row>
    <row r="5" spans="1:11" ht="12.75" customHeight="1" x14ac:dyDescent="0.2">
      <c r="A5" s="470" t="s">
        <v>0</v>
      </c>
      <c r="B5" s="471"/>
      <c r="C5" s="471"/>
      <c r="D5" s="472"/>
      <c r="E5" s="477" t="s">
        <v>227</v>
      </c>
      <c r="F5" s="477"/>
      <c r="G5" s="477"/>
      <c r="H5" s="477"/>
      <c r="I5" s="477"/>
      <c r="J5" s="477"/>
      <c r="K5" s="477"/>
    </row>
    <row r="6" spans="1:11" ht="4.5" customHeight="1" x14ac:dyDescent="0.2">
      <c r="A6" s="476"/>
      <c r="B6" s="476"/>
      <c r="C6" s="476"/>
      <c r="D6" s="476"/>
      <c r="E6" s="476"/>
      <c r="F6" s="476"/>
      <c r="G6" s="476"/>
      <c r="H6" s="476"/>
      <c r="I6" s="476"/>
      <c r="J6" s="476"/>
      <c r="K6" s="476"/>
    </row>
    <row r="7" spans="1:11" ht="28.9" customHeight="1" thickBot="1" x14ac:dyDescent="0.25">
      <c r="A7" s="408" t="s">
        <v>281</v>
      </c>
      <c r="B7" s="409"/>
      <c r="C7" s="409"/>
      <c r="D7" s="409"/>
      <c r="E7" s="409"/>
      <c r="F7" s="409"/>
      <c r="G7" s="409"/>
      <c r="H7" s="409"/>
      <c r="I7" s="409"/>
      <c r="J7" s="409"/>
      <c r="K7" s="410"/>
    </row>
    <row r="8" spans="1:11" ht="18" customHeight="1" x14ac:dyDescent="0.2">
      <c r="A8" s="473">
        <v>1</v>
      </c>
      <c r="B8" s="474"/>
      <c r="C8" s="474"/>
      <c r="D8" s="475"/>
      <c r="E8" s="78" t="s">
        <v>118</v>
      </c>
      <c r="F8" s="469"/>
      <c r="G8" s="469"/>
      <c r="H8" s="469"/>
      <c r="I8" s="469"/>
      <c r="J8" s="469"/>
      <c r="K8" s="469"/>
    </row>
    <row r="9" spans="1:11" ht="18" customHeight="1" x14ac:dyDescent="0.2">
      <c r="A9" s="383">
        <f>MAX(A$8:A8)+1</f>
        <v>2</v>
      </c>
      <c r="B9" s="384"/>
      <c r="C9" s="384"/>
      <c r="D9" s="385"/>
      <c r="E9" s="78" t="s">
        <v>211</v>
      </c>
      <c r="F9" s="469"/>
      <c r="G9" s="469"/>
      <c r="H9" s="469"/>
      <c r="I9" s="469"/>
      <c r="J9" s="469"/>
      <c r="K9" s="469"/>
    </row>
    <row r="10" spans="1:11" ht="18" customHeight="1" x14ac:dyDescent="0.2">
      <c r="A10" s="383">
        <f>MAX(A$8:A9)+1</f>
        <v>3</v>
      </c>
      <c r="B10" s="384"/>
      <c r="C10" s="384"/>
      <c r="D10" s="385"/>
      <c r="E10" s="78" t="s">
        <v>212</v>
      </c>
      <c r="F10" s="469"/>
      <c r="G10" s="469"/>
      <c r="H10" s="469"/>
      <c r="I10" s="469"/>
      <c r="J10" s="469"/>
      <c r="K10" s="469"/>
    </row>
    <row r="11" spans="1:11" ht="18" customHeight="1" x14ac:dyDescent="0.2">
      <c r="A11" s="383">
        <f>MAX(A$8:A10)+1</f>
        <v>4</v>
      </c>
      <c r="B11" s="384"/>
      <c r="C11" s="384"/>
      <c r="D11" s="385"/>
      <c r="E11" s="78" t="s">
        <v>230</v>
      </c>
      <c r="F11" s="469"/>
      <c r="G11" s="469"/>
      <c r="H11" s="469"/>
      <c r="I11" s="469"/>
      <c r="J11" s="469"/>
      <c r="K11" s="469"/>
    </row>
    <row r="12" spans="1:11" ht="18" customHeight="1" x14ac:dyDescent="0.2">
      <c r="A12" s="383">
        <f>MAX(A$8:A11)+1</f>
        <v>5</v>
      </c>
      <c r="B12" s="384"/>
      <c r="C12" s="384"/>
      <c r="D12" s="385"/>
      <c r="E12" s="78" t="s">
        <v>231</v>
      </c>
      <c r="F12" s="469"/>
      <c r="G12" s="469"/>
      <c r="H12" s="469"/>
      <c r="I12" s="469"/>
      <c r="J12" s="469"/>
      <c r="K12" s="469"/>
    </row>
    <row r="13" spans="1:11" ht="18" customHeight="1" x14ac:dyDescent="0.2">
      <c r="A13" s="383">
        <f>MAX(A$8:A12)+1</f>
        <v>6</v>
      </c>
      <c r="B13" s="384"/>
      <c r="C13" s="384"/>
      <c r="D13" s="385"/>
      <c r="E13" s="78" t="s">
        <v>119</v>
      </c>
      <c r="F13" s="444"/>
      <c r="G13" s="444"/>
      <c r="H13" s="444"/>
      <c r="I13" s="444"/>
      <c r="J13" s="444"/>
      <c r="K13" s="444"/>
    </row>
    <row r="14" spans="1:11" ht="18" customHeight="1" x14ac:dyDescent="0.2">
      <c r="A14" s="383">
        <f>MAX(A$8:A13)+1</f>
        <v>7</v>
      </c>
      <c r="B14" s="384"/>
      <c r="C14" s="384"/>
      <c r="D14" s="385"/>
      <c r="E14" s="78" t="s">
        <v>150</v>
      </c>
      <c r="F14" s="444"/>
      <c r="G14" s="444"/>
      <c r="H14" s="444"/>
      <c r="I14" s="444"/>
      <c r="J14" s="444"/>
      <c r="K14" s="444"/>
    </row>
    <row r="15" spans="1:11" ht="18" customHeight="1" x14ac:dyDescent="0.2">
      <c r="A15" s="383">
        <f>MAX(A$8:A14)+1</f>
        <v>8</v>
      </c>
      <c r="B15" s="384"/>
      <c r="C15" s="384"/>
      <c r="D15" s="385"/>
      <c r="E15" s="78" t="s">
        <v>120</v>
      </c>
      <c r="F15" s="444"/>
      <c r="G15" s="444"/>
      <c r="H15" s="444"/>
      <c r="I15" s="444"/>
      <c r="J15" s="444"/>
      <c r="K15" s="444"/>
    </row>
    <row r="16" spans="1:11" ht="18" customHeight="1" x14ac:dyDescent="0.2">
      <c r="A16" s="383">
        <f>MAX(A$8:A15)+1</f>
        <v>9</v>
      </c>
      <c r="B16" s="384"/>
      <c r="C16" s="384"/>
      <c r="D16" s="385"/>
      <c r="E16" s="78" t="s">
        <v>228</v>
      </c>
      <c r="F16" s="487"/>
      <c r="G16" s="487"/>
      <c r="H16" s="487"/>
      <c r="I16" s="487"/>
      <c r="J16" s="487"/>
      <c r="K16" s="487"/>
    </row>
    <row r="17" spans="1:12" ht="18" customHeight="1" x14ac:dyDescent="0.2">
      <c r="A17" s="383">
        <f>MAX(A$8:A16)+1</f>
        <v>10</v>
      </c>
      <c r="B17" s="384"/>
      <c r="C17" s="384"/>
      <c r="D17" s="385"/>
      <c r="E17" s="78" t="s">
        <v>192</v>
      </c>
      <c r="F17" s="487"/>
      <c r="G17" s="487"/>
      <c r="H17" s="487"/>
      <c r="I17" s="487"/>
      <c r="J17" s="487"/>
      <c r="K17" s="487"/>
    </row>
    <row r="18" spans="1:12" ht="18" customHeight="1" x14ac:dyDescent="0.2">
      <c r="A18" s="383">
        <f>MAX(A$8:A17)+1</f>
        <v>11</v>
      </c>
      <c r="B18" s="384"/>
      <c r="C18" s="384"/>
      <c r="D18" s="385"/>
      <c r="E18" s="78" t="s">
        <v>229</v>
      </c>
      <c r="F18" s="485"/>
      <c r="G18" s="485"/>
      <c r="H18" s="485"/>
      <c r="I18" s="485"/>
      <c r="J18" s="485"/>
      <c r="K18" s="485"/>
    </row>
    <row r="19" spans="1:12" ht="18" customHeight="1" x14ac:dyDescent="0.2">
      <c r="A19" s="383">
        <f>MAX(A$8:A18)+1</f>
        <v>12</v>
      </c>
      <c r="B19" s="384"/>
      <c r="C19" s="384"/>
      <c r="D19" s="385"/>
      <c r="E19" s="78" t="s">
        <v>188</v>
      </c>
      <c r="F19" s="403"/>
      <c r="G19" s="485"/>
      <c r="H19" s="485"/>
      <c r="I19" s="485"/>
      <c r="J19" s="485"/>
      <c r="K19" s="485"/>
    </row>
    <row r="20" spans="1:12" ht="18" customHeight="1" x14ac:dyDescent="0.2">
      <c r="A20" s="383">
        <f>MAX(A$8:A19)+1</f>
        <v>13</v>
      </c>
      <c r="B20" s="384"/>
      <c r="C20" s="384"/>
      <c r="D20" s="385"/>
      <c r="E20" s="78" t="s">
        <v>121</v>
      </c>
      <c r="F20" s="444"/>
      <c r="G20" s="444"/>
      <c r="H20" s="444"/>
      <c r="I20" s="444"/>
      <c r="J20" s="444"/>
      <c r="K20" s="444"/>
    </row>
    <row r="21" spans="1:12" ht="18" customHeight="1" x14ac:dyDescent="0.2">
      <c r="A21" s="383">
        <f>MAX(A$8:A20)+1</f>
        <v>14</v>
      </c>
      <c r="B21" s="384"/>
      <c r="C21" s="384"/>
      <c r="D21" s="385"/>
      <c r="E21" s="78" t="s">
        <v>191</v>
      </c>
      <c r="F21" s="478"/>
      <c r="G21" s="478"/>
      <c r="H21" s="478"/>
      <c r="I21" s="478"/>
      <c r="J21" s="478"/>
      <c r="K21" s="478"/>
    </row>
    <row r="22" spans="1:12" ht="18" customHeight="1" x14ac:dyDescent="0.2">
      <c r="A22" s="383">
        <f>MAX(A$8:A21)+1</f>
        <v>15</v>
      </c>
      <c r="B22" s="384"/>
      <c r="C22" s="384"/>
      <c r="D22" s="385"/>
      <c r="E22" s="78" t="s">
        <v>189</v>
      </c>
      <c r="F22" s="479"/>
      <c r="G22" s="479"/>
      <c r="H22" s="479"/>
      <c r="I22" s="479"/>
      <c r="J22" s="479"/>
      <c r="K22" s="479"/>
    </row>
    <row r="23" spans="1:12" ht="18" customHeight="1" x14ac:dyDescent="0.2">
      <c r="A23" s="383">
        <f>MAX(A$8:A22)+1</f>
        <v>16</v>
      </c>
      <c r="B23" s="384"/>
      <c r="C23" s="384"/>
      <c r="D23" s="385"/>
      <c r="E23" s="78" t="s">
        <v>190</v>
      </c>
      <c r="F23" s="393" t="b">
        <v>0</v>
      </c>
      <c r="G23" s="393"/>
      <c r="H23" s="393"/>
      <c r="I23" s="393"/>
      <c r="J23" s="393"/>
      <c r="K23" s="393"/>
    </row>
    <row r="24" spans="1:12" ht="18" customHeight="1" x14ac:dyDescent="0.2">
      <c r="A24" s="383">
        <f>MAX(A$8:A23)+1</f>
        <v>17</v>
      </c>
      <c r="B24" s="384"/>
      <c r="C24" s="384"/>
      <c r="D24" s="385"/>
      <c r="E24" s="78" t="s">
        <v>232</v>
      </c>
      <c r="F24" s="457"/>
      <c r="G24" s="457"/>
      <c r="H24" s="457"/>
      <c r="I24" s="457"/>
      <c r="J24" s="457"/>
      <c r="K24" s="457"/>
    </row>
    <row r="25" spans="1:12" ht="27.95" customHeight="1" x14ac:dyDescent="0.2">
      <c r="A25" s="383">
        <f>MAX(A$8:A24)+1</f>
        <v>18</v>
      </c>
      <c r="B25" s="384"/>
      <c r="C25" s="384"/>
      <c r="D25" s="385"/>
      <c r="E25" s="80" t="s">
        <v>122</v>
      </c>
      <c r="F25" s="393" t="b">
        <v>0</v>
      </c>
      <c r="G25" s="393"/>
      <c r="H25" s="393"/>
      <c r="I25" s="393"/>
      <c r="J25" s="393"/>
      <c r="K25" s="393"/>
    </row>
    <row r="26" spans="1:12" ht="27.95" customHeight="1" x14ac:dyDescent="0.2">
      <c r="A26" s="383">
        <f>MAX(A$8:A25)+1</f>
        <v>19</v>
      </c>
      <c r="B26" s="384"/>
      <c r="C26" s="384"/>
      <c r="D26" s="385"/>
      <c r="E26" s="80" t="s">
        <v>123</v>
      </c>
      <c r="F26" s="464"/>
      <c r="G26" s="464"/>
      <c r="H26" s="464"/>
      <c r="I26" s="464"/>
      <c r="J26" s="464"/>
      <c r="K26" s="464"/>
    </row>
    <row r="27" spans="1:12" ht="42" customHeight="1" x14ac:dyDescent="0.2">
      <c r="A27" s="383">
        <f>MAX(A$8:A26)+1</f>
        <v>20</v>
      </c>
      <c r="B27" s="384"/>
      <c r="C27" s="384"/>
      <c r="D27" s="385"/>
      <c r="E27" s="80" t="s">
        <v>151</v>
      </c>
      <c r="F27" s="444"/>
      <c r="G27" s="444"/>
      <c r="H27" s="444"/>
      <c r="I27" s="444"/>
      <c r="J27" s="444"/>
      <c r="K27" s="444"/>
    </row>
    <row r="28" spans="1:12" ht="18" customHeight="1" x14ac:dyDescent="0.2">
      <c r="A28" s="383">
        <f>MAX(A$8:A27)+1</f>
        <v>21</v>
      </c>
      <c r="B28" s="384"/>
      <c r="C28" s="384"/>
      <c r="D28" s="385"/>
      <c r="E28" s="80" t="s">
        <v>193</v>
      </c>
      <c r="F28" s="444"/>
      <c r="G28" s="444"/>
      <c r="H28" s="444"/>
      <c r="I28" s="444"/>
      <c r="J28" s="444"/>
      <c r="K28" s="444"/>
    </row>
    <row r="29" spans="1:12" ht="18" customHeight="1" x14ac:dyDescent="0.2">
      <c r="A29" s="383">
        <f>MAX(A$8:A28)+1</f>
        <v>22</v>
      </c>
      <c r="B29" s="384"/>
      <c r="C29" s="384"/>
      <c r="D29" s="385"/>
      <c r="E29" s="78" t="s">
        <v>125</v>
      </c>
      <c r="F29" s="393" t="b">
        <v>0</v>
      </c>
      <c r="G29" s="393"/>
      <c r="H29" s="393"/>
      <c r="I29" s="393"/>
      <c r="J29" s="393"/>
      <c r="K29" s="393"/>
      <c r="L29" s="77"/>
    </row>
    <row r="30" spans="1:12" ht="18" customHeight="1" x14ac:dyDescent="0.2">
      <c r="A30" s="383">
        <f>MAX(A$8:A29)+1</f>
        <v>23</v>
      </c>
      <c r="B30" s="384"/>
      <c r="C30" s="384"/>
      <c r="D30" s="385"/>
      <c r="E30" s="79" t="s">
        <v>126</v>
      </c>
      <c r="F30" s="416"/>
      <c r="G30" s="416"/>
      <c r="H30" s="416"/>
      <c r="I30" s="416"/>
      <c r="J30" s="416"/>
      <c r="K30" s="416"/>
    </row>
    <row r="31" spans="1:12" ht="6" customHeight="1" x14ac:dyDescent="0.2">
      <c r="A31" s="407"/>
      <c r="B31" s="407"/>
      <c r="C31" s="407"/>
      <c r="D31" s="407"/>
      <c r="E31" s="407"/>
      <c r="F31" s="407"/>
      <c r="G31" s="407"/>
      <c r="H31" s="407"/>
      <c r="I31" s="407"/>
      <c r="J31" s="407"/>
      <c r="K31" s="407"/>
    </row>
    <row r="32" spans="1:12" ht="29.1" customHeight="1" thickBot="1" x14ac:dyDescent="0.25">
      <c r="A32" s="408" t="s">
        <v>234</v>
      </c>
      <c r="B32" s="409"/>
      <c r="C32" s="409"/>
      <c r="D32" s="409"/>
      <c r="E32" s="409"/>
      <c r="F32" s="409"/>
      <c r="G32" s="409"/>
      <c r="H32" s="409"/>
      <c r="I32" s="409"/>
      <c r="J32" s="409"/>
      <c r="K32" s="410"/>
    </row>
    <row r="33" spans="1:11" ht="18" customHeight="1" x14ac:dyDescent="0.2">
      <c r="A33" s="383">
        <f>MAX(A$8:A32)+1</f>
        <v>24</v>
      </c>
      <c r="B33" s="384"/>
      <c r="C33" s="384"/>
      <c r="D33" s="385"/>
      <c r="E33" s="78" t="s">
        <v>225</v>
      </c>
      <c r="F33" s="404"/>
      <c r="G33" s="404"/>
      <c r="H33" s="404"/>
      <c r="I33" s="404"/>
      <c r="J33" s="404"/>
      <c r="K33" s="404"/>
    </row>
    <row r="34" spans="1:11" ht="18" customHeight="1" x14ac:dyDescent="0.2">
      <c r="A34" s="383">
        <f>MAX(A$8:A33)+1</f>
        <v>25</v>
      </c>
      <c r="B34" s="384"/>
      <c r="C34" s="384"/>
      <c r="D34" s="385"/>
      <c r="E34" s="78" t="s">
        <v>118</v>
      </c>
      <c r="F34" s="404"/>
      <c r="G34" s="404"/>
      <c r="H34" s="404"/>
      <c r="I34" s="404"/>
      <c r="J34" s="404"/>
      <c r="K34" s="404"/>
    </row>
    <row r="35" spans="1:11" ht="18" customHeight="1" x14ac:dyDescent="0.2">
      <c r="A35" s="383">
        <f>MAX(A$8:A34)+1</f>
        <v>26</v>
      </c>
      <c r="B35" s="384"/>
      <c r="C35" s="384"/>
      <c r="D35" s="385"/>
      <c r="E35" s="78" t="s">
        <v>211</v>
      </c>
      <c r="F35" s="404"/>
      <c r="G35" s="404"/>
      <c r="H35" s="404"/>
      <c r="I35" s="404"/>
      <c r="J35" s="404"/>
      <c r="K35" s="404"/>
    </row>
    <row r="36" spans="1:11" ht="18" customHeight="1" x14ac:dyDescent="0.2">
      <c r="A36" s="383">
        <f>MAX(A$8:A35)+1</f>
        <v>27</v>
      </c>
      <c r="B36" s="384"/>
      <c r="C36" s="384"/>
      <c r="D36" s="385"/>
      <c r="E36" s="78" t="s">
        <v>212</v>
      </c>
      <c r="F36" s="404"/>
      <c r="G36" s="404"/>
      <c r="H36" s="404"/>
      <c r="I36" s="404"/>
      <c r="J36" s="404"/>
      <c r="K36" s="404"/>
    </row>
    <row r="37" spans="1:11" ht="18" customHeight="1" x14ac:dyDescent="0.2">
      <c r="A37" s="383">
        <f>MAX(A$8:A36)+1</f>
        <v>28</v>
      </c>
      <c r="B37" s="384"/>
      <c r="C37" s="384"/>
      <c r="D37" s="385"/>
      <c r="E37" s="78" t="s">
        <v>230</v>
      </c>
      <c r="F37" s="404"/>
      <c r="G37" s="404"/>
      <c r="H37" s="404"/>
      <c r="I37" s="404"/>
      <c r="J37" s="404"/>
      <c r="K37" s="404"/>
    </row>
    <row r="38" spans="1:11" ht="18" customHeight="1" x14ac:dyDescent="0.2">
      <c r="A38" s="383">
        <f>MAX(A$8:A37)+1</f>
        <v>29</v>
      </c>
      <c r="B38" s="384"/>
      <c r="C38" s="384"/>
      <c r="D38" s="385"/>
      <c r="E38" s="78" t="s">
        <v>231</v>
      </c>
      <c r="F38" s="402"/>
      <c r="G38" s="402"/>
      <c r="H38" s="402"/>
      <c r="I38" s="402"/>
      <c r="J38" s="402"/>
      <c r="K38" s="402"/>
    </row>
    <row r="39" spans="1:11" ht="18" customHeight="1" x14ac:dyDescent="0.2">
      <c r="A39" s="383">
        <f>MAX(A$8:A38)+1</f>
        <v>30</v>
      </c>
      <c r="B39" s="384"/>
      <c r="C39" s="384"/>
      <c r="D39" s="385"/>
      <c r="E39" s="78" t="s">
        <v>119</v>
      </c>
      <c r="F39" s="402"/>
      <c r="G39" s="402"/>
      <c r="H39" s="402"/>
      <c r="I39" s="402"/>
      <c r="J39" s="402"/>
      <c r="K39" s="402"/>
    </row>
    <row r="40" spans="1:11" ht="18" customHeight="1" x14ac:dyDescent="0.2">
      <c r="A40" s="383">
        <f>MAX(A$8:A39)+1</f>
        <v>31</v>
      </c>
      <c r="B40" s="384"/>
      <c r="C40" s="384"/>
      <c r="D40" s="385"/>
      <c r="E40" s="78" t="s">
        <v>150</v>
      </c>
      <c r="F40" s="402"/>
      <c r="G40" s="402"/>
      <c r="H40" s="402"/>
      <c r="I40" s="402"/>
      <c r="J40" s="402"/>
      <c r="K40" s="402"/>
    </row>
    <row r="41" spans="1:11" ht="18" customHeight="1" x14ac:dyDescent="0.2">
      <c r="A41" s="383">
        <f>MAX(A$8:A40)+1</f>
        <v>32</v>
      </c>
      <c r="B41" s="384"/>
      <c r="C41" s="384"/>
      <c r="D41" s="385"/>
      <c r="E41" s="78" t="s">
        <v>120</v>
      </c>
      <c r="F41" s="402"/>
      <c r="G41" s="402"/>
      <c r="H41" s="402"/>
      <c r="I41" s="402"/>
      <c r="J41" s="402"/>
      <c r="K41" s="402"/>
    </row>
    <row r="42" spans="1:11" ht="18" customHeight="1" x14ac:dyDescent="0.2">
      <c r="A42" s="383">
        <f>MAX(A$8:A41)+1</f>
        <v>33</v>
      </c>
      <c r="B42" s="384"/>
      <c r="C42" s="384"/>
      <c r="D42" s="385"/>
      <c r="E42" s="78" t="s">
        <v>228</v>
      </c>
      <c r="F42" s="405"/>
      <c r="G42" s="405"/>
      <c r="H42" s="405"/>
      <c r="I42" s="405"/>
      <c r="J42" s="405"/>
      <c r="K42" s="405"/>
    </row>
    <row r="43" spans="1:11" ht="18" customHeight="1" x14ac:dyDescent="0.2">
      <c r="A43" s="383">
        <f>MAX(A$8:A42)+1</f>
        <v>34</v>
      </c>
      <c r="B43" s="384"/>
      <c r="C43" s="384"/>
      <c r="D43" s="385"/>
      <c r="E43" s="78" t="s">
        <v>192</v>
      </c>
      <c r="F43" s="405"/>
      <c r="G43" s="405"/>
      <c r="H43" s="405"/>
      <c r="I43" s="405"/>
      <c r="J43" s="405"/>
      <c r="K43" s="405"/>
    </row>
    <row r="44" spans="1:11" ht="18" customHeight="1" x14ac:dyDescent="0.2">
      <c r="A44" s="383">
        <f>MAX(A$8:A43)+1</f>
        <v>35</v>
      </c>
      <c r="B44" s="384"/>
      <c r="C44" s="384"/>
      <c r="D44" s="385"/>
      <c r="E44" s="78" t="s">
        <v>229</v>
      </c>
      <c r="F44" s="403"/>
      <c r="G44" s="403"/>
      <c r="H44" s="403"/>
      <c r="I44" s="403"/>
      <c r="J44" s="403"/>
      <c r="K44" s="403"/>
    </row>
    <row r="45" spans="1:11" ht="18" customHeight="1" x14ac:dyDescent="0.2">
      <c r="A45" s="383">
        <f>MAX(A$8:A44)+1</f>
        <v>36</v>
      </c>
      <c r="B45" s="384"/>
      <c r="C45" s="384"/>
      <c r="D45" s="385"/>
      <c r="E45" s="78" t="s">
        <v>188</v>
      </c>
      <c r="F45" s="403"/>
      <c r="G45" s="403"/>
      <c r="H45" s="403"/>
      <c r="I45" s="403"/>
      <c r="J45" s="403"/>
      <c r="K45" s="403"/>
    </row>
    <row r="46" spans="1:11" ht="18" customHeight="1" x14ac:dyDescent="0.2">
      <c r="A46" s="383">
        <f>MAX(A$8:A45)+1</f>
        <v>37</v>
      </c>
      <c r="B46" s="384"/>
      <c r="C46" s="384"/>
      <c r="D46" s="385"/>
      <c r="E46" s="78" t="s">
        <v>121</v>
      </c>
      <c r="F46" s="402"/>
      <c r="G46" s="402"/>
      <c r="H46" s="402"/>
      <c r="I46" s="402"/>
      <c r="J46" s="402"/>
      <c r="K46" s="402"/>
    </row>
    <row r="47" spans="1:11" ht="18" customHeight="1" x14ac:dyDescent="0.2">
      <c r="A47" s="383">
        <f>MAX(A$8:A46)+1</f>
        <v>38</v>
      </c>
      <c r="B47" s="384"/>
      <c r="C47" s="384"/>
      <c r="D47" s="385"/>
      <c r="E47" s="78" t="s">
        <v>191</v>
      </c>
      <c r="F47" s="411"/>
      <c r="G47" s="411"/>
      <c r="H47" s="411"/>
      <c r="I47" s="411"/>
      <c r="J47" s="411"/>
      <c r="K47" s="411"/>
    </row>
    <row r="48" spans="1:11" ht="18" customHeight="1" x14ac:dyDescent="0.2">
      <c r="A48" s="383">
        <f>MAX(A$8:A47)+1</f>
        <v>39</v>
      </c>
      <c r="B48" s="384"/>
      <c r="C48" s="384"/>
      <c r="D48" s="385"/>
      <c r="E48" s="78" t="s">
        <v>189</v>
      </c>
      <c r="F48" s="415"/>
      <c r="G48" s="415"/>
      <c r="H48" s="415"/>
      <c r="I48" s="415"/>
      <c r="J48" s="415"/>
      <c r="K48" s="415"/>
    </row>
    <row r="49" spans="1:11" ht="18" customHeight="1" x14ac:dyDescent="0.2">
      <c r="A49" s="383">
        <f>MAX(A$8:A48)+1</f>
        <v>40</v>
      </c>
      <c r="B49" s="384"/>
      <c r="C49" s="384"/>
      <c r="D49" s="385"/>
      <c r="E49" s="78" t="s">
        <v>190</v>
      </c>
      <c r="F49" s="393" t="b">
        <v>0</v>
      </c>
      <c r="G49" s="393"/>
      <c r="H49" s="393"/>
      <c r="I49" s="393"/>
      <c r="J49" s="393"/>
      <c r="K49" s="393"/>
    </row>
    <row r="50" spans="1:11" ht="18" customHeight="1" x14ac:dyDescent="0.2">
      <c r="A50" s="383">
        <f>MAX(A$8:A49)+1</f>
        <v>41</v>
      </c>
      <c r="B50" s="384"/>
      <c r="C50" s="384"/>
      <c r="D50" s="385"/>
      <c r="E50" s="78" t="s">
        <v>232</v>
      </c>
      <c r="F50" s="457"/>
      <c r="G50" s="457"/>
      <c r="H50" s="457"/>
      <c r="I50" s="457"/>
      <c r="J50" s="457"/>
      <c r="K50" s="457"/>
    </row>
    <row r="51" spans="1:11" ht="27.95" customHeight="1" x14ac:dyDescent="0.2">
      <c r="A51" s="453">
        <f>MAX(A$8:A50)+1</f>
        <v>42</v>
      </c>
      <c r="B51" s="454"/>
      <c r="C51" s="454"/>
      <c r="D51" s="455"/>
      <c r="E51" s="80" t="s">
        <v>122</v>
      </c>
      <c r="F51" s="393" t="b">
        <v>0</v>
      </c>
      <c r="G51" s="393"/>
      <c r="H51" s="393"/>
      <c r="I51" s="393"/>
      <c r="J51" s="393"/>
      <c r="K51" s="393"/>
    </row>
    <row r="52" spans="1:11" ht="27.95" customHeight="1" x14ac:dyDescent="0.2">
      <c r="A52" s="453">
        <f>MAX(A$8:A51)+1</f>
        <v>43</v>
      </c>
      <c r="B52" s="454"/>
      <c r="C52" s="454"/>
      <c r="D52" s="455"/>
      <c r="E52" s="80" t="s">
        <v>123</v>
      </c>
      <c r="F52" s="464"/>
      <c r="G52" s="464"/>
      <c r="H52" s="464"/>
      <c r="I52" s="464"/>
      <c r="J52" s="464"/>
      <c r="K52" s="464"/>
    </row>
    <row r="53" spans="1:11" ht="42" customHeight="1" x14ac:dyDescent="0.2">
      <c r="A53" s="453">
        <f>MAX(A$8:A52)+1</f>
        <v>44</v>
      </c>
      <c r="B53" s="454"/>
      <c r="C53" s="454"/>
      <c r="D53" s="455"/>
      <c r="E53" s="82" t="s">
        <v>282</v>
      </c>
      <c r="F53" s="444"/>
      <c r="G53" s="444"/>
      <c r="H53" s="444"/>
      <c r="I53" s="444"/>
      <c r="J53" s="444"/>
      <c r="K53" s="444"/>
    </row>
    <row r="54" spans="1:11" ht="18" customHeight="1" x14ac:dyDescent="0.2">
      <c r="A54" s="383">
        <f>MAX(A$8:A53)+1</f>
        <v>45</v>
      </c>
      <c r="B54" s="384"/>
      <c r="C54" s="384"/>
      <c r="D54" s="385"/>
      <c r="E54" s="80" t="s">
        <v>193</v>
      </c>
      <c r="F54" s="444"/>
      <c r="G54" s="444"/>
      <c r="H54" s="444"/>
      <c r="I54" s="444"/>
      <c r="J54" s="444"/>
      <c r="K54" s="444"/>
    </row>
    <row r="55" spans="1:11" ht="18" customHeight="1" x14ac:dyDescent="0.2">
      <c r="A55" s="383">
        <f>MAX(A$8:A54)+1</f>
        <v>46</v>
      </c>
      <c r="B55" s="384"/>
      <c r="C55" s="384"/>
      <c r="D55" s="385"/>
      <c r="E55" s="78" t="s">
        <v>125</v>
      </c>
      <c r="F55" s="393" t="b">
        <v>0</v>
      </c>
      <c r="G55" s="393"/>
      <c r="H55" s="393"/>
      <c r="I55" s="393"/>
      <c r="J55" s="393"/>
      <c r="K55" s="393"/>
    </row>
    <row r="56" spans="1:11" ht="18" customHeight="1" x14ac:dyDescent="0.2">
      <c r="A56" s="383">
        <f>MAX(A$8:A55)+1</f>
        <v>47</v>
      </c>
      <c r="B56" s="384"/>
      <c r="C56" s="384"/>
      <c r="D56" s="385"/>
      <c r="E56" s="79" t="s">
        <v>126</v>
      </c>
      <c r="F56" s="416"/>
      <c r="G56" s="416"/>
      <c r="H56" s="416"/>
      <c r="I56" s="416"/>
      <c r="J56" s="416"/>
      <c r="K56" s="416"/>
    </row>
    <row r="57" spans="1:11" ht="6" customHeight="1" x14ac:dyDescent="0.2">
      <c r="A57" s="483"/>
      <c r="B57" s="483"/>
      <c r="C57" s="483"/>
      <c r="D57" s="483"/>
      <c r="E57" s="483"/>
      <c r="F57" s="483"/>
      <c r="G57" s="483"/>
      <c r="H57" s="483"/>
      <c r="I57" s="483"/>
      <c r="J57" s="483"/>
      <c r="K57" s="483"/>
    </row>
    <row r="58" spans="1:11" ht="15" x14ac:dyDescent="0.2">
      <c r="A58" s="456" t="s">
        <v>25</v>
      </c>
      <c r="B58" s="456"/>
      <c r="C58" s="456"/>
      <c r="D58" s="456"/>
      <c r="E58" s="456"/>
      <c r="F58" s="456"/>
      <c r="G58" s="456"/>
      <c r="H58" s="462" t="s">
        <v>292</v>
      </c>
      <c r="I58" s="462"/>
      <c r="J58" s="462"/>
      <c r="K58" s="462"/>
    </row>
    <row r="59" spans="1:11" ht="15" x14ac:dyDescent="0.2">
      <c r="A59" s="458" t="s">
        <v>128</v>
      </c>
      <c r="B59" s="458"/>
      <c r="C59" s="458"/>
      <c r="D59" s="458"/>
      <c r="E59" s="458"/>
      <c r="F59" s="458"/>
      <c r="G59" s="458"/>
      <c r="H59" s="458"/>
      <c r="I59" s="458"/>
      <c r="J59" s="458"/>
      <c r="K59" s="459"/>
    </row>
    <row r="60" spans="1:11" x14ac:dyDescent="0.2">
      <c r="A60" s="110" t="str">
        <f>"Development Name: "&amp;IF('Parts 1 2 3 4'!B$5="","",'Parts 1 2 3 4'!B$5)</f>
        <v xml:space="preserve">Development Name: </v>
      </c>
      <c r="B60" s="111"/>
      <c r="C60" s="111"/>
      <c r="D60" s="111"/>
      <c r="E60" s="111"/>
      <c r="F60" s="111"/>
      <c r="G60" s="111"/>
      <c r="H60" s="111"/>
      <c r="I60" s="111"/>
      <c r="J60" s="111"/>
      <c r="K60" s="114" t="str">
        <f>"Reporting Year: "&amp;IF('Parts 1 2 3 4'!D$5="","",'Parts 1 2 3 4'!D$5)</f>
        <v xml:space="preserve">Reporting Year: </v>
      </c>
    </row>
    <row r="61" spans="1:11" x14ac:dyDescent="0.2">
      <c r="A61" s="460" t="s">
        <v>129</v>
      </c>
      <c r="B61" s="460"/>
      <c r="C61" s="460"/>
      <c r="D61" s="460"/>
      <c r="E61" s="460"/>
      <c r="F61" s="460"/>
      <c r="G61" s="460"/>
      <c r="H61" s="460"/>
      <c r="I61" s="460"/>
      <c r="J61" s="460"/>
      <c r="K61" s="461"/>
    </row>
    <row r="62" spans="1:11" x14ac:dyDescent="0.2">
      <c r="A62" s="412" t="s">
        <v>0</v>
      </c>
      <c r="B62" s="413"/>
      <c r="C62" s="413"/>
      <c r="D62" s="414"/>
      <c r="E62" s="463"/>
      <c r="F62" s="463"/>
      <c r="G62" s="463"/>
      <c r="H62" s="463"/>
      <c r="I62" s="463"/>
      <c r="J62" s="463"/>
      <c r="K62" s="463"/>
    </row>
    <row r="63" spans="1:11" ht="4.5" customHeight="1" x14ac:dyDescent="0.2">
      <c r="A63" s="407"/>
      <c r="B63" s="407"/>
      <c r="C63" s="407"/>
      <c r="D63" s="407"/>
      <c r="E63" s="407"/>
      <c r="F63" s="407"/>
      <c r="G63" s="407"/>
      <c r="H63" s="407"/>
      <c r="I63" s="407"/>
      <c r="J63" s="407"/>
      <c r="K63" s="407"/>
    </row>
    <row r="64" spans="1:11" ht="29.1" customHeight="1" thickBot="1" x14ac:dyDescent="0.25">
      <c r="A64" s="480" t="s">
        <v>233</v>
      </c>
      <c r="B64" s="481"/>
      <c r="C64" s="481"/>
      <c r="D64" s="481"/>
      <c r="E64" s="481"/>
      <c r="F64" s="481"/>
      <c r="G64" s="481"/>
      <c r="H64" s="481"/>
      <c r="I64" s="481"/>
      <c r="J64" s="481"/>
      <c r="K64" s="482"/>
    </row>
    <row r="65" spans="1:11" ht="18" customHeight="1" x14ac:dyDescent="0.2">
      <c r="A65" s="383">
        <f>MAX(A$8:A64)+1</f>
        <v>48</v>
      </c>
      <c r="B65" s="384"/>
      <c r="C65" s="384"/>
      <c r="D65" s="385"/>
      <c r="E65" s="78" t="s">
        <v>225</v>
      </c>
      <c r="F65" s="404"/>
      <c r="G65" s="404"/>
      <c r="H65" s="404"/>
      <c r="I65" s="404"/>
      <c r="J65" s="404"/>
      <c r="K65" s="404"/>
    </row>
    <row r="66" spans="1:11" ht="18" customHeight="1" x14ac:dyDescent="0.2">
      <c r="A66" s="383">
        <f>MAX(A$8:A65)+1</f>
        <v>49</v>
      </c>
      <c r="B66" s="384"/>
      <c r="C66" s="384"/>
      <c r="D66" s="385"/>
      <c r="E66" s="78" t="s">
        <v>118</v>
      </c>
      <c r="F66" s="404"/>
      <c r="G66" s="404"/>
      <c r="H66" s="404"/>
      <c r="I66" s="404"/>
      <c r="J66" s="404"/>
      <c r="K66" s="404"/>
    </row>
    <row r="67" spans="1:11" ht="18" customHeight="1" x14ac:dyDescent="0.2">
      <c r="A67" s="383">
        <f>MAX(A$8:A66)+1</f>
        <v>50</v>
      </c>
      <c r="B67" s="384"/>
      <c r="C67" s="384"/>
      <c r="D67" s="385"/>
      <c r="E67" s="78" t="s">
        <v>211</v>
      </c>
      <c r="F67" s="404"/>
      <c r="G67" s="404"/>
      <c r="H67" s="404"/>
      <c r="I67" s="404"/>
      <c r="J67" s="404"/>
      <c r="K67" s="404"/>
    </row>
    <row r="68" spans="1:11" ht="18" customHeight="1" x14ac:dyDescent="0.2">
      <c r="A68" s="383">
        <f>MAX(A$8:A67)+1</f>
        <v>51</v>
      </c>
      <c r="B68" s="384"/>
      <c r="C68" s="384"/>
      <c r="D68" s="385"/>
      <c r="E68" s="78" t="s">
        <v>212</v>
      </c>
      <c r="F68" s="404"/>
      <c r="G68" s="404"/>
      <c r="H68" s="404"/>
      <c r="I68" s="404"/>
      <c r="J68" s="404"/>
      <c r="K68" s="404"/>
    </row>
    <row r="69" spans="1:11" ht="18" customHeight="1" x14ac:dyDescent="0.2">
      <c r="A69" s="383">
        <f>MAX(A$8:A68)+1</f>
        <v>52</v>
      </c>
      <c r="B69" s="384"/>
      <c r="C69" s="384"/>
      <c r="D69" s="385"/>
      <c r="E69" s="78" t="s">
        <v>230</v>
      </c>
      <c r="F69" s="404"/>
      <c r="G69" s="404"/>
      <c r="H69" s="404"/>
      <c r="I69" s="404"/>
      <c r="J69" s="404"/>
      <c r="K69" s="404"/>
    </row>
    <row r="70" spans="1:11" ht="18" customHeight="1" x14ac:dyDescent="0.2">
      <c r="A70" s="383">
        <f>MAX(A$8:A69)+1</f>
        <v>53</v>
      </c>
      <c r="B70" s="384"/>
      <c r="C70" s="384"/>
      <c r="D70" s="385"/>
      <c r="E70" s="78" t="s">
        <v>231</v>
      </c>
      <c r="F70" s="402"/>
      <c r="G70" s="402"/>
      <c r="H70" s="402"/>
      <c r="I70" s="402"/>
      <c r="J70" s="402"/>
      <c r="K70" s="402"/>
    </row>
    <row r="71" spans="1:11" ht="18" customHeight="1" x14ac:dyDescent="0.2">
      <c r="A71" s="383">
        <f>MAX(A$8:A70)+1</f>
        <v>54</v>
      </c>
      <c r="B71" s="384"/>
      <c r="C71" s="384"/>
      <c r="D71" s="385"/>
      <c r="E71" s="78" t="s">
        <v>119</v>
      </c>
      <c r="F71" s="402"/>
      <c r="G71" s="402"/>
      <c r="H71" s="402"/>
      <c r="I71" s="402"/>
      <c r="J71" s="402"/>
      <c r="K71" s="402"/>
    </row>
    <row r="72" spans="1:11" ht="18" customHeight="1" x14ac:dyDescent="0.2">
      <c r="A72" s="383">
        <f>MAX(A$8:A71)+1</f>
        <v>55</v>
      </c>
      <c r="B72" s="384"/>
      <c r="C72" s="384"/>
      <c r="D72" s="385"/>
      <c r="E72" s="78" t="s">
        <v>150</v>
      </c>
      <c r="F72" s="402"/>
      <c r="G72" s="402"/>
      <c r="H72" s="402"/>
      <c r="I72" s="402"/>
      <c r="J72" s="402"/>
      <c r="K72" s="402"/>
    </row>
    <row r="73" spans="1:11" ht="18" customHeight="1" x14ac:dyDescent="0.2">
      <c r="A73" s="383">
        <f>MAX(A$8:A72)+1</f>
        <v>56</v>
      </c>
      <c r="B73" s="384"/>
      <c r="C73" s="384"/>
      <c r="D73" s="385"/>
      <c r="E73" s="78" t="s">
        <v>120</v>
      </c>
      <c r="F73" s="402"/>
      <c r="G73" s="402"/>
      <c r="H73" s="402"/>
      <c r="I73" s="402"/>
      <c r="J73" s="402"/>
      <c r="K73" s="402"/>
    </row>
    <row r="74" spans="1:11" ht="18" customHeight="1" x14ac:dyDescent="0.2">
      <c r="A74" s="383">
        <f>MAX(A$8:A73)+1</f>
        <v>57</v>
      </c>
      <c r="B74" s="384"/>
      <c r="C74" s="384"/>
      <c r="D74" s="385"/>
      <c r="E74" s="78" t="s">
        <v>228</v>
      </c>
      <c r="F74" s="405"/>
      <c r="G74" s="405"/>
      <c r="H74" s="405"/>
      <c r="I74" s="405"/>
      <c r="J74" s="405"/>
      <c r="K74" s="405"/>
    </row>
    <row r="75" spans="1:11" ht="18" customHeight="1" x14ac:dyDescent="0.2">
      <c r="A75" s="383">
        <f>MAX(A$8:A74)+1</f>
        <v>58</v>
      </c>
      <c r="B75" s="384"/>
      <c r="C75" s="384"/>
      <c r="D75" s="385"/>
      <c r="E75" s="78" t="s">
        <v>192</v>
      </c>
      <c r="F75" s="405"/>
      <c r="G75" s="405"/>
      <c r="H75" s="405"/>
      <c r="I75" s="405"/>
      <c r="J75" s="405"/>
      <c r="K75" s="405"/>
    </row>
    <row r="76" spans="1:11" ht="18" customHeight="1" x14ac:dyDescent="0.2">
      <c r="A76" s="383">
        <f>MAX(A$8:A75)+1</f>
        <v>59</v>
      </c>
      <c r="B76" s="384"/>
      <c r="C76" s="384"/>
      <c r="D76" s="385"/>
      <c r="E76" s="78" t="s">
        <v>229</v>
      </c>
      <c r="F76" s="403"/>
      <c r="G76" s="403"/>
      <c r="H76" s="403"/>
      <c r="I76" s="403"/>
      <c r="J76" s="403"/>
      <c r="K76" s="403"/>
    </row>
    <row r="77" spans="1:11" ht="18" customHeight="1" x14ac:dyDescent="0.2">
      <c r="A77" s="383">
        <f>MAX(A$8:A76)+1</f>
        <v>60</v>
      </c>
      <c r="B77" s="384"/>
      <c r="C77" s="384"/>
      <c r="D77" s="385"/>
      <c r="E77" s="78" t="s">
        <v>188</v>
      </c>
      <c r="F77" s="403"/>
      <c r="G77" s="403"/>
      <c r="H77" s="403"/>
      <c r="I77" s="403"/>
      <c r="J77" s="403"/>
      <c r="K77" s="403"/>
    </row>
    <row r="78" spans="1:11" ht="18" customHeight="1" x14ac:dyDescent="0.2">
      <c r="A78" s="383">
        <f>MAX(A$8:A77)+1</f>
        <v>61</v>
      </c>
      <c r="B78" s="384"/>
      <c r="C78" s="384"/>
      <c r="D78" s="385"/>
      <c r="E78" s="78" t="s">
        <v>121</v>
      </c>
      <c r="F78" s="402"/>
      <c r="G78" s="402"/>
      <c r="H78" s="402"/>
      <c r="I78" s="402"/>
      <c r="J78" s="402"/>
      <c r="K78" s="402"/>
    </row>
    <row r="79" spans="1:11" ht="18" customHeight="1" x14ac:dyDescent="0.2">
      <c r="A79" s="383">
        <f>MAX(A$8:A78)+1</f>
        <v>62</v>
      </c>
      <c r="B79" s="384"/>
      <c r="C79" s="384"/>
      <c r="D79" s="385"/>
      <c r="E79" s="78" t="s">
        <v>191</v>
      </c>
      <c r="F79" s="411"/>
      <c r="G79" s="411"/>
      <c r="H79" s="411"/>
      <c r="I79" s="411"/>
      <c r="J79" s="411"/>
      <c r="K79" s="411"/>
    </row>
    <row r="80" spans="1:11" ht="18" customHeight="1" x14ac:dyDescent="0.2">
      <c r="A80" s="383">
        <f>MAX(A$8:A79)+1</f>
        <v>63</v>
      </c>
      <c r="B80" s="384"/>
      <c r="C80" s="384"/>
      <c r="D80" s="385"/>
      <c r="E80" s="78" t="s">
        <v>189</v>
      </c>
      <c r="F80" s="415"/>
      <c r="G80" s="415"/>
      <c r="H80" s="415"/>
      <c r="I80" s="415"/>
      <c r="J80" s="415"/>
      <c r="K80" s="415"/>
    </row>
    <row r="81" spans="1:11" ht="18" customHeight="1" x14ac:dyDescent="0.2">
      <c r="A81" s="383">
        <f>MAX(A$8:A80)+1</f>
        <v>64</v>
      </c>
      <c r="B81" s="384"/>
      <c r="C81" s="384"/>
      <c r="D81" s="385"/>
      <c r="E81" s="78" t="s">
        <v>190</v>
      </c>
      <c r="F81" s="393" t="b">
        <v>0</v>
      </c>
      <c r="G81" s="393"/>
      <c r="H81" s="393"/>
      <c r="I81" s="393"/>
      <c r="J81" s="393"/>
      <c r="K81" s="393"/>
    </row>
    <row r="82" spans="1:11" ht="18" customHeight="1" x14ac:dyDescent="0.2">
      <c r="A82" s="383">
        <f>MAX(A$8:A81)+1</f>
        <v>65</v>
      </c>
      <c r="B82" s="384"/>
      <c r="C82" s="384"/>
      <c r="D82" s="385"/>
      <c r="E82" s="78" t="s">
        <v>232</v>
      </c>
      <c r="F82" s="457"/>
      <c r="G82" s="457"/>
      <c r="H82" s="457"/>
      <c r="I82" s="457"/>
      <c r="J82" s="457"/>
      <c r="K82" s="457"/>
    </row>
    <row r="83" spans="1:11" ht="27.95" customHeight="1" x14ac:dyDescent="0.2">
      <c r="A83" s="383">
        <f>MAX(A$8:A82)+1</f>
        <v>66</v>
      </c>
      <c r="B83" s="384"/>
      <c r="C83" s="384"/>
      <c r="D83" s="385"/>
      <c r="E83" s="80" t="s">
        <v>122</v>
      </c>
      <c r="F83" s="393" t="b">
        <v>0</v>
      </c>
      <c r="G83" s="393"/>
      <c r="H83" s="393"/>
      <c r="I83" s="393"/>
      <c r="J83" s="393"/>
      <c r="K83" s="393"/>
    </row>
    <row r="84" spans="1:11" ht="27.95" customHeight="1" x14ac:dyDescent="0.2">
      <c r="A84" s="383">
        <f>MAX(A$8:A83)+1</f>
        <v>67</v>
      </c>
      <c r="B84" s="384"/>
      <c r="C84" s="384"/>
      <c r="D84" s="385"/>
      <c r="E84" s="80" t="s">
        <v>123</v>
      </c>
      <c r="F84" s="464"/>
      <c r="G84" s="464"/>
      <c r="H84" s="464"/>
      <c r="I84" s="464"/>
      <c r="J84" s="464"/>
      <c r="K84" s="464"/>
    </row>
    <row r="85" spans="1:11" ht="42" customHeight="1" x14ac:dyDescent="0.2">
      <c r="A85" s="383">
        <f>MAX(A$8:A84)+1</f>
        <v>68</v>
      </c>
      <c r="B85" s="384"/>
      <c r="C85" s="384"/>
      <c r="D85" s="385"/>
      <c r="E85" s="82" t="s">
        <v>282</v>
      </c>
      <c r="F85" s="444"/>
      <c r="G85" s="444"/>
      <c r="H85" s="444"/>
      <c r="I85" s="444"/>
      <c r="J85" s="444"/>
      <c r="K85" s="444"/>
    </row>
    <row r="86" spans="1:11" ht="18" customHeight="1" x14ac:dyDescent="0.2">
      <c r="A86" s="383">
        <f>MAX(A$8:A85)+1</f>
        <v>69</v>
      </c>
      <c r="B86" s="384"/>
      <c r="C86" s="384"/>
      <c r="D86" s="385"/>
      <c r="E86" s="80" t="s">
        <v>193</v>
      </c>
      <c r="F86" s="444"/>
      <c r="G86" s="444"/>
      <c r="H86" s="444"/>
      <c r="I86" s="444"/>
      <c r="J86" s="444"/>
      <c r="K86" s="444"/>
    </row>
    <row r="87" spans="1:11" ht="18" customHeight="1" x14ac:dyDescent="0.2">
      <c r="A87" s="383">
        <f>MAX(A$8:A86)+1</f>
        <v>70</v>
      </c>
      <c r="B87" s="384"/>
      <c r="C87" s="384"/>
      <c r="D87" s="385"/>
      <c r="E87" s="78" t="s">
        <v>125</v>
      </c>
      <c r="F87" s="393" t="b">
        <v>0</v>
      </c>
      <c r="G87" s="393"/>
      <c r="H87" s="393"/>
      <c r="I87" s="393"/>
      <c r="J87" s="393"/>
      <c r="K87" s="393"/>
    </row>
    <row r="88" spans="1:11" ht="18" customHeight="1" x14ac:dyDescent="0.2">
      <c r="A88" s="383">
        <f>MAX(A$8:A87)+1</f>
        <v>71</v>
      </c>
      <c r="B88" s="384"/>
      <c r="C88" s="384"/>
      <c r="D88" s="385"/>
      <c r="E88" s="79" t="s">
        <v>126</v>
      </c>
      <c r="F88" s="416"/>
      <c r="G88" s="416"/>
      <c r="H88" s="416"/>
      <c r="I88" s="416"/>
      <c r="J88" s="416"/>
      <c r="K88" s="416"/>
    </row>
    <row r="89" spans="1:11" ht="4.5" customHeight="1" x14ac:dyDescent="0.2">
      <c r="A89" s="407"/>
      <c r="B89" s="407"/>
      <c r="C89" s="407"/>
      <c r="D89" s="407"/>
      <c r="E89" s="407"/>
      <c r="F89" s="407"/>
      <c r="G89" s="407"/>
      <c r="H89" s="407"/>
      <c r="I89" s="407"/>
      <c r="J89" s="407"/>
      <c r="K89" s="407"/>
    </row>
    <row r="90" spans="1:11" ht="29.1" customHeight="1" thickBot="1" x14ac:dyDescent="0.25">
      <c r="A90" s="480" t="s">
        <v>235</v>
      </c>
      <c r="B90" s="481"/>
      <c r="C90" s="481"/>
      <c r="D90" s="481"/>
      <c r="E90" s="481"/>
      <c r="F90" s="481"/>
      <c r="G90" s="481"/>
      <c r="H90" s="481"/>
      <c r="I90" s="481"/>
      <c r="J90" s="481"/>
      <c r="K90" s="482"/>
    </row>
    <row r="91" spans="1:11" ht="18" customHeight="1" x14ac:dyDescent="0.2">
      <c r="A91" s="383">
        <f>MAX(A$8:A90)+1</f>
        <v>72</v>
      </c>
      <c r="B91" s="384"/>
      <c r="C91" s="384"/>
      <c r="D91" s="385"/>
      <c r="E91" s="78" t="s">
        <v>225</v>
      </c>
      <c r="F91" s="404"/>
      <c r="G91" s="404"/>
      <c r="H91" s="404"/>
      <c r="I91" s="404"/>
      <c r="J91" s="404"/>
      <c r="K91" s="404"/>
    </row>
    <row r="92" spans="1:11" ht="18" customHeight="1" x14ac:dyDescent="0.2">
      <c r="A92" s="383">
        <f>MAX(A$8:A91)+1</f>
        <v>73</v>
      </c>
      <c r="B92" s="384"/>
      <c r="C92" s="384"/>
      <c r="D92" s="385"/>
      <c r="E92" s="78" t="s">
        <v>118</v>
      </c>
      <c r="F92" s="404"/>
      <c r="G92" s="404"/>
      <c r="H92" s="404"/>
      <c r="I92" s="404"/>
      <c r="J92" s="404"/>
      <c r="K92" s="404"/>
    </row>
    <row r="93" spans="1:11" ht="18" customHeight="1" x14ac:dyDescent="0.2">
      <c r="A93" s="383">
        <f>MAX(A$8:A92)+1</f>
        <v>74</v>
      </c>
      <c r="B93" s="384"/>
      <c r="C93" s="384"/>
      <c r="D93" s="385"/>
      <c r="E93" s="78" t="s">
        <v>211</v>
      </c>
      <c r="F93" s="404"/>
      <c r="G93" s="404"/>
      <c r="H93" s="404"/>
      <c r="I93" s="404"/>
      <c r="J93" s="404"/>
      <c r="K93" s="404"/>
    </row>
    <row r="94" spans="1:11" ht="18" customHeight="1" x14ac:dyDescent="0.2">
      <c r="A94" s="383">
        <f>MAX(A$8:A93)+1</f>
        <v>75</v>
      </c>
      <c r="B94" s="384"/>
      <c r="C94" s="384"/>
      <c r="D94" s="385"/>
      <c r="E94" s="78" t="s">
        <v>212</v>
      </c>
      <c r="F94" s="404"/>
      <c r="G94" s="404"/>
      <c r="H94" s="404"/>
      <c r="I94" s="404"/>
      <c r="J94" s="404"/>
      <c r="K94" s="404"/>
    </row>
    <row r="95" spans="1:11" ht="18" customHeight="1" x14ac:dyDescent="0.2">
      <c r="A95" s="383">
        <f>MAX(A$8:A94)+1</f>
        <v>76</v>
      </c>
      <c r="B95" s="384"/>
      <c r="C95" s="384"/>
      <c r="D95" s="385"/>
      <c r="E95" s="78" t="s">
        <v>230</v>
      </c>
      <c r="F95" s="404"/>
      <c r="G95" s="404"/>
      <c r="H95" s="404"/>
      <c r="I95" s="404"/>
      <c r="J95" s="404"/>
      <c r="K95" s="404"/>
    </row>
    <row r="96" spans="1:11" ht="18" customHeight="1" x14ac:dyDescent="0.2">
      <c r="A96" s="383">
        <f>MAX(A$8:A95)+1</f>
        <v>77</v>
      </c>
      <c r="B96" s="384"/>
      <c r="C96" s="384"/>
      <c r="D96" s="385"/>
      <c r="E96" s="78" t="s">
        <v>231</v>
      </c>
      <c r="F96" s="402"/>
      <c r="G96" s="402"/>
      <c r="H96" s="402"/>
      <c r="I96" s="402"/>
      <c r="J96" s="402"/>
      <c r="K96" s="402"/>
    </row>
    <row r="97" spans="1:11" ht="18" customHeight="1" x14ac:dyDescent="0.2">
      <c r="A97" s="383">
        <f>MAX(A$8:A96)+1</f>
        <v>78</v>
      </c>
      <c r="B97" s="384"/>
      <c r="C97" s="384"/>
      <c r="D97" s="385"/>
      <c r="E97" s="78" t="s">
        <v>119</v>
      </c>
      <c r="F97" s="402"/>
      <c r="G97" s="402"/>
      <c r="H97" s="402"/>
      <c r="I97" s="402"/>
      <c r="J97" s="402"/>
      <c r="K97" s="402"/>
    </row>
    <row r="98" spans="1:11" ht="18" customHeight="1" x14ac:dyDescent="0.2">
      <c r="A98" s="383">
        <f>MAX(A$8:A97)+1</f>
        <v>79</v>
      </c>
      <c r="B98" s="384"/>
      <c r="C98" s="384"/>
      <c r="D98" s="385"/>
      <c r="E98" s="78" t="s">
        <v>150</v>
      </c>
      <c r="F98" s="402"/>
      <c r="G98" s="402"/>
      <c r="H98" s="402"/>
      <c r="I98" s="402"/>
      <c r="J98" s="402"/>
      <c r="K98" s="402"/>
    </row>
    <row r="99" spans="1:11" ht="18" customHeight="1" x14ac:dyDescent="0.2">
      <c r="A99" s="383">
        <f>MAX(A$8:A98)+1</f>
        <v>80</v>
      </c>
      <c r="B99" s="384"/>
      <c r="C99" s="384"/>
      <c r="D99" s="385"/>
      <c r="E99" s="78" t="s">
        <v>120</v>
      </c>
      <c r="F99" s="402"/>
      <c r="G99" s="402"/>
      <c r="H99" s="402"/>
      <c r="I99" s="402"/>
      <c r="J99" s="402"/>
      <c r="K99" s="402"/>
    </row>
    <row r="100" spans="1:11" ht="18" customHeight="1" x14ac:dyDescent="0.2">
      <c r="A100" s="383">
        <f>MAX(A$8:A99)+1</f>
        <v>81</v>
      </c>
      <c r="B100" s="384"/>
      <c r="C100" s="384"/>
      <c r="D100" s="385"/>
      <c r="E100" s="78" t="s">
        <v>228</v>
      </c>
      <c r="F100" s="405"/>
      <c r="G100" s="405"/>
      <c r="H100" s="405"/>
      <c r="I100" s="405"/>
      <c r="J100" s="405"/>
      <c r="K100" s="405"/>
    </row>
    <row r="101" spans="1:11" ht="18" customHeight="1" x14ac:dyDescent="0.2">
      <c r="A101" s="383">
        <f>MAX(A$8:A100)+1</f>
        <v>82</v>
      </c>
      <c r="B101" s="384"/>
      <c r="C101" s="384"/>
      <c r="D101" s="385"/>
      <c r="E101" s="78" t="s">
        <v>192</v>
      </c>
      <c r="F101" s="405"/>
      <c r="G101" s="405"/>
      <c r="H101" s="405"/>
      <c r="I101" s="405"/>
      <c r="J101" s="405"/>
      <c r="K101" s="405"/>
    </row>
    <row r="102" spans="1:11" ht="18" customHeight="1" x14ac:dyDescent="0.2">
      <c r="A102" s="383">
        <f>MAX(A$8:A101)+1</f>
        <v>83</v>
      </c>
      <c r="B102" s="384"/>
      <c r="C102" s="384"/>
      <c r="D102" s="385"/>
      <c r="E102" s="78" t="s">
        <v>229</v>
      </c>
      <c r="F102" s="403"/>
      <c r="G102" s="403"/>
      <c r="H102" s="403"/>
      <c r="I102" s="403"/>
      <c r="J102" s="403"/>
      <c r="K102" s="403"/>
    </row>
    <row r="103" spans="1:11" ht="18" customHeight="1" x14ac:dyDescent="0.2">
      <c r="A103" s="383">
        <f>MAX(A$8:A102)+1</f>
        <v>84</v>
      </c>
      <c r="B103" s="384"/>
      <c r="C103" s="384"/>
      <c r="D103" s="385"/>
      <c r="E103" s="78" t="s">
        <v>188</v>
      </c>
      <c r="F103" s="403"/>
      <c r="G103" s="403"/>
      <c r="H103" s="403"/>
      <c r="I103" s="403"/>
      <c r="J103" s="403"/>
      <c r="K103" s="403"/>
    </row>
    <row r="104" spans="1:11" ht="18" customHeight="1" x14ac:dyDescent="0.2">
      <c r="A104" s="383">
        <f>MAX(A$8:A103)+1</f>
        <v>85</v>
      </c>
      <c r="B104" s="384"/>
      <c r="C104" s="384"/>
      <c r="D104" s="385"/>
      <c r="E104" s="78" t="s">
        <v>121</v>
      </c>
      <c r="F104" s="402"/>
      <c r="G104" s="402"/>
      <c r="H104" s="402"/>
      <c r="I104" s="402"/>
      <c r="J104" s="402"/>
      <c r="K104" s="402"/>
    </row>
    <row r="105" spans="1:11" ht="18" customHeight="1" x14ac:dyDescent="0.2">
      <c r="A105" s="383">
        <f>MAX(A$8:A104)+1</f>
        <v>86</v>
      </c>
      <c r="B105" s="384"/>
      <c r="C105" s="384"/>
      <c r="D105" s="385"/>
      <c r="E105" s="78" t="s">
        <v>191</v>
      </c>
      <c r="F105" s="411"/>
      <c r="G105" s="411"/>
      <c r="H105" s="411"/>
      <c r="I105" s="411"/>
      <c r="J105" s="411"/>
      <c r="K105" s="411"/>
    </row>
    <row r="106" spans="1:11" ht="18" customHeight="1" x14ac:dyDescent="0.2">
      <c r="A106" s="383">
        <f>MAX(A$8:A105)+1</f>
        <v>87</v>
      </c>
      <c r="B106" s="384"/>
      <c r="C106" s="384"/>
      <c r="D106" s="385"/>
      <c r="E106" s="78" t="s">
        <v>189</v>
      </c>
      <c r="F106" s="415"/>
      <c r="G106" s="415"/>
      <c r="H106" s="415"/>
      <c r="I106" s="415"/>
      <c r="J106" s="415"/>
      <c r="K106" s="415"/>
    </row>
    <row r="107" spans="1:11" ht="18" customHeight="1" x14ac:dyDescent="0.2">
      <c r="A107" s="383">
        <f>MAX(A$8:A106)+1</f>
        <v>88</v>
      </c>
      <c r="B107" s="384"/>
      <c r="C107" s="384"/>
      <c r="D107" s="385"/>
      <c r="E107" s="78" t="s">
        <v>190</v>
      </c>
      <c r="F107" s="393" t="b">
        <v>0</v>
      </c>
      <c r="G107" s="393"/>
      <c r="H107" s="393"/>
      <c r="I107" s="393"/>
      <c r="J107" s="393"/>
      <c r="K107" s="393"/>
    </row>
    <row r="108" spans="1:11" ht="18" customHeight="1" x14ac:dyDescent="0.2">
      <c r="A108" s="383">
        <f>MAX(A$8:A107)+1</f>
        <v>89</v>
      </c>
      <c r="B108" s="384"/>
      <c r="C108" s="384"/>
      <c r="D108" s="385"/>
      <c r="E108" s="78" t="s">
        <v>232</v>
      </c>
      <c r="F108" s="457"/>
      <c r="G108" s="457"/>
      <c r="H108" s="457"/>
      <c r="I108" s="457"/>
      <c r="J108" s="457"/>
      <c r="K108" s="457"/>
    </row>
    <row r="109" spans="1:11" ht="27.95" customHeight="1" x14ac:dyDescent="0.2">
      <c r="A109" s="383">
        <f>MAX(A$8:A108)+1</f>
        <v>90</v>
      </c>
      <c r="B109" s="384"/>
      <c r="C109" s="384"/>
      <c r="D109" s="385"/>
      <c r="E109" s="80" t="s">
        <v>122</v>
      </c>
      <c r="F109" s="393" t="b">
        <v>0</v>
      </c>
      <c r="G109" s="393"/>
      <c r="H109" s="393"/>
      <c r="I109" s="393"/>
      <c r="J109" s="393"/>
      <c r="K109" s="393"/>
    </row>
    <row r="110" spans="1:11" ht="27.95" customHeight="1" x14ac:dyDescent="0.2">
      <c r="A110" s="383">
        <f>MAX(A$8:A109)+1</f>
        <v>91</v>
      </c>
      <c r="B110" s="384"/>
      <c r="C110" s="384"/>
      <c r="D110" s="385"/>
      <c r="E110" s="80" t="s">
        <v>123</v>
      </c>
      <c r="F110" s="464"/>
      <c r="G110" s="464"/>
      <c r="H110" s="464"/>
      <c r="I110" s="464"/>
      <c r="J110" s="464"/>
      <c r="K110" s="464"/>
    </row>
    <row r="111" spans="1:11" ht="42" customHeight="1" x14ac:dyDescent="0.2">
      <c r="A111" s="383">
        <f>MAX(A$8:A110)+1</f>
        <v>92</v>
      </c>
      <c r="B111" s="384"/>
      <c r="C111" s="384"/>
      <c r="D111" s="385"/>
      <c r="E111" s="82" t="s">
        <v>282</v>
      </c>
      <c r="F111" s="444"/>
      <c r="G111" s="444"/>
      <c r="H111" s="444"/>
      <c r="I111" s="444"/>
      <c r="J111" s="444"/>
      <c r="K111" s="444"/>
    </row>
    <row r="112" spans="1:11" ht="18" customHeight="1" x14ac:dyDescent="0.2">
      <c r="A112" s="383">
        <f>MAX(A$8:A111)+1</f>
        <v>93</v>
      </c>
      <c r="B112" s="384"/>
      <c r="C112" s="384"/>
      <c r="D112" s="385"/>
      <c r="E112" s="80" t="s">
        <v>193</v>
      </c>
      <c r="F112" s="444"/>
      <c r="G112" s="444"/>
      <c r="H112" s="444"/>
      <c r="I112" s="444"/>
      <c r="J112" s="444"/>
      <c r="K112" s="444"/>
    </row>
    <row r="113" spans="1:11" ht="18" customHeight="1" x14ac:dyDescent="0.2">
      <c r="A113" s="383">
        <f>MAX(A$8:A112)+1</f>
        <v>94</v>
      </c>
      <c r="B113" s="384"/>
      <c r="C113" s="384"/>
      <c r="D113" s="385"/>
      <c r="E113" s="78" t="s">
        <v>125</v>
      </c>
      <c r="F113" s="393" t="b">
        <v>0</v>
      </c>
      <c r="G113" s="393"/>
      <c r="H113" s="393"/>
      <c r="I113" s="393"/>
      <c r="J113" s="393"/>
      <c r="K113" s="393"/>
    </row>
    <row r="114" spans="1:11" ht="18" customHeight="1" x14ac:dyDescent="0.2">
      <c r="A114" s="383">
        <f>MAX(A$8:A113)+1</f>
        <v>95</v>
      </c>
      <c r="B114" s="384"/>
      <c r="C114" s="384"/>
      <c r="D114" s="385"/>
      <c r="E114" s="79" t="s">
        <v>126</v>
      </c>
      <c r="F114" s="416"/>
      <c r="G114" s="416"/>
      <c r="H114" s="416"/>
      <c r="I114" s="416"/>
      <c r="J114" s="416"/>
      <c r="K114" s="416"/>
    </row>
    <row r="115" spans="1:11" ht="4.5" customHeight="1" x14ac:dyDescent="0.2">
      <c r="A115" s="407"/>
      <c r="B115" s="407"/>
      <c r="C115" s="407"/>
      <c r="D115" s="407"/>
      <c r="E115" s="407"/>
      <c r="F115" s="407"/>
      <c r="G115" s="407"/>
      <c r="H115" s="407"/>
      <c r="I115" s="407"/>
      <c r="J115" s="407"/>
      <c r="K115" s="407"/>
    </row>
    <row r="116" spans="1:11" ht="12.75" customHeight="1" x14ac:dyDescent="0.2">
      <c r="A116" s="456" t="s">
        <v>25</v>
      </c>
      <c r="B116" s="456"/>
      <c r="C116" s="456"/>
      <c r="D116" s="456"/>
      <c r="E116" s="456"/>
      <c r="F116" s="456"/>
      <c r="G116" s="456"/>
      <c r="H116" s="462" t="s">
        <v>291</v>
      </c>
      <c r="I116" s="462"/>
      <c r="J116" s="462"/>
      <c r="K116" s="462"/>
    </row>
    <row r="117" spans="1:11" ht="12.75" customHeight="1" x14ac:dyDescent="0.2">
      <c r="A117" s="458" t="s">
        <v>128</v>
      </c>
      <c r="B117" s="458"/>
      <c r="C117" s="458"/>
      <c r="D117" s="458"/>
      <c r="E117" s="458"/>
      <c r="F117" s="458"/>
      <c r="G117" s="458"/>
      <c r="H117" s="458"/>
      <c r="I117" s="458"/>
      <c r="J117" s="458"/>
      <c r="K117" s="459"/>
    </row>
    <row r="118" spans="1:11" ht="12.75" customHeight="1" x14ac:dyDescent="0.2">
      <c r="A118" s="110" t="str">
        <f>"Development Name: "&amp;IF('Parts 1 2 3 4'!B$5="","",'Parts 1 2 3 4'!B$5)</f>
        <v xml:space="preserve">Development Name: </v>
      </c>
      <c r="B118" s="111"/>
      <c r="C118" s="111"/>
      <c r="D118" s="111"/>
      <c r="E118" s="111"/>
      <c r="F118" s="111"/>
      <c r="G118" s="111"/>
      <c r="H118" s="111"/>
      <c r="I118" s="111"/>
      <c r="J118" s="111"/>
      <c r="K118" s="114" t="str">
        <f>"Reporting Year: "&amp;IF('Parts 1 2 3 4'!D$5="","",'Parts 1 2 3 4'!D$5)</f>
        <v xml:space="preserve">Reporting Year: </v>
      </c>
    </row>
    <row r="119" spans="1:11" ht="12.75" customHeight="1" x14ac:dyDescent="0.2">
      <c r="A119" s="460" t="s">
        <v>129</v>
      </c>
      <c r="B119" s="460"/>
      <c r="C119" s="460"/>
      <c r="D119" s="460"/>
      <c r="E119" s="460"/>
      <c r="F119" s="460"/>
      <c r="G119" s="460"/>
      <c r="H119" s="460"/>
      <c r="I119" s="460"/>
      <c r="J119" s="460"/>
      <c r="K119" s="461"/>
    </row>
    <row r="120" spans="1:11" x14ac:dyDescent="0.2">
      <c r="A120" s="412" t="s">
        <v>0</v>
      </c>
      <c r="B120" s="413"/>
      <c r="C120" s="413"/>
      <c r="D120" s="414"/>
      <c r="E120" s="463"/>
      <c r="F120" s="463"/>
      <c r="G120" s="463"/>
      <c r="H120" s="463"/>
      <c r="I120" s="463"/>
      <c r="J120" s="463"/>
      <c r="K120" s="463"/>
    </row>
    <row r="121" spans="1:11" ht="4.5" customHeight="1" x14ac:dyDescent="0.2">
      <c r="A121" s="407"/>
      <c r="B121" s="407"/>
      <c r="C121" s="407"/>
      <c r="D121" s="407"/>
      <c r="E121" s="407"/>
      <c r="F121" s="407"/>
      <c r="G121" s="407"/>
      <c r="H121" s="407"/>
      <c r="I121" s="407"/>
      <c r="J121" s="407"/>
      <c r="K121" s="407"/>
    </row>
    <row r="122" spans="1:11" ht="29.1" customHeight="1" thickBot="1" x14ac:dyDescent="0.25">
      <c r="A122" s="480" t="s">
        <v>236</v>
      </c>
      <c r="B122" s="481"/>
      <c r="C122" s="481"/>
      <c r="D122" s="481"/>
      <c r="E122" s="481"/>
      <c r="F122" s="481"/>
      <c r="G122" s="481"/>
      <c r="H122" s="481"/>
      <c r="I122" s="481"/>
      <c r="J122" s="481"/>
      <c r="K122" s="482"/>
    </row>
    <row r="123" spans="1:11" ht="18" customHeight="1" x14ac:dyDescent="0.2">
      <c r="A123" s="383">
        <f>MAX(A$8:A122)+1</f>
        <v>96</v>
      </c>
      <c r="B123" s="384"/>
      <c r="C123" s="384"/>
      <c r="D123" s="385"/>
      <c r="E123" s="78" t="s">
        <v>225</v>
      </c>
      <c r="F123" s="404"/>
      <c r="G123" s="404"/>
      <c r="H123" s="404"/>
      <c r="I123" s="404"/>
      <c r="J123" s="404"/>
      <c r="K123" s="404"/>
    </row>
    <row r="124" spans="1:11" ht="18" customHeight="1" x14ac:dyDescent="0.2">
      <c r="A124" s="383">
        <f>MAX(A$8:A123)+1</f>
        <v>97</v>
      </c>
      <c r="B124" s="384"/>
      <c r="C124" s="384"/>
      <c r="D124" s="385"/>
      <c r="E124" s="78" t="s">
        <v>118</v>
      </c>
      <c r="F124" s="404"/>
      <c r="G124" s="404"/>
      <c r="H124" s="404"/>
      <c r="I124" s="404"/>
      <c r="J124" s="404"/>
      <c r="K124" s="404"/>
    </row>
    <row r="125" spans="1:11" ht="18" customHeight="1" x14ac:dyDescent="0.2">
      <c r="A125" s="383">
        <f>MAX(A$8:A124)+1</f>
        <v>98</v>
      </c>
      <c r="B125" s="384"/>
      <c r="C125" s="384"/>
      <c r="D125" s="385"/>
      <c r="E125" s="78" t="s">
        <v>211</v>
      </c>
      <c r="F125" s="404"/>
      <c r="G125" s="404"/>
      <c r="H125" s="404"/>
      <c r="I125" s="404"/>
      <c r="J125" s="404"/>
      <c r="K125" s="404"/>
    </row>
    <row r="126" spans="1:11" ht="18" customHeight="1" x14ac:dyDescent="0.2">
      <c r="A126" s="383">
        <f>MAX(A$8:A125)+1</f>
        <v>99</v>
      </c>
      <c r="B126" s="384"/>
      <c r="C126" s="384"/>
      <c r="D126" s="385"/>
      <c r="E126" s="78" t="s">
        <v>212</v>
      </c>
      <c r="F126" s="404"/>
      <c r="G126" s="404"/>
      <c r="H126" s="404"/>
      <c r="I126" s="404"/>
      <c r="J126" s="404"/>
      <c r="K126" s="404"/>
    </row>
    <row r="127" spans="1:11" ht="18" customHeight="1" x14ac:dyDescent="0.2">
      <c r="A127" s="383">
        <f>MAX(A$8:A126)+1</f>
        <v>100</v>
      </c>
      <c r="B127" s="384"/>
      <c r="C127" s="384"/>
      <c r="D127" s="385"/>
      <c r="E127" s="78" t="s">
        <v>230</v>
      </c>
      <c r="F127" s="404"/>
      <c r="G127" s="404"/>
      <c r="H127" s="404"/>
      <c r="I127" s="404"/>
      <c r="J127" s="404"/>
      <c r="K127" s="404"/>
    </row>
    <row r="128" spans="1:11" ht="18" customHeight="1" x14ac:dyDescent="0.2">
      <c r="A128" s="383">
        <f>MAX(A$8:A127)+1</f>
        <v>101</v>
      </c>
      <c r="B128" s="384"/>
      <c r="C128" s="384"/>
      <c r="D128" s="385"/>
      <c r="E128" s="78" t="s">
        <v>231</v>
      </c>
      <c r="F128" s="402"/>
      <c r="G128" s="402"/>
      <c r="H128" s="402"/>
      <c r="I128" s="402"/>
      <c r="J128" s="402"/>
      <c r="K128" s="402"/>
    </row>
    <row r="129" spans="1:11" ht="18" customHeight="1" x14ac:dyDescent="0.2">
      <c r="A129" s="383">
        <f>MAX(A$8:A128)+1</f>
        <v>102</v>
      </c>
      <c r="B129" s="384"/>
      <c r="C129" s="384"/>
      <c r="D129" s="385"/>
      <c r="E129" s="78" t="s">
        <v>119</v>
      </c>
      <c r="F129" s="402"/>
      <c r="G129" s="402"/>
      <c r="H129" s="402"/>
      <c r="I129" s="402"/>
      <c r="J129" s="402"/>
      <c r="K129" s="402"/>
    </row>
    <row r="130" spans="1:11" ht="18" customHeight="1" x14ac:dyDescent="0.2">
      <c r="A130" s="383">
        <f>MAX(A$8:A129)+1</f>
        <v>103</v>
      </c>
      <c r="B130" s="384"/>
      <c r="C130" s="384"/>
      <c r="D130" s="385"/>
      <c r="E130" s="78" t="s">
        <v>150</v>
      </c>
      <c r="F130" s="402"/>
      <c r="G130" s="402"/>
      <c r="H130" s="402"/>
      <c r="I130" s="402"/>
      <c r="J130" s="402"/>
      <c r="K130" s="402"/>
    </row>
    <row r="131" spans="1:11" ht="18" customHeight="1" x14ac:dyDescent="0.2">
      <c r="A131" s="383">
        <f>MAX(A$8:A130)+1</f>
        <v>104</v>
      </c>
      <c r="B131" s="384"/>
      <c r="C131" s="384"/>
      <c r="D131" s="385"/>
      <c r="E131" s="78" t="s">
        <v>120</v>
      </c>
      <c r="F131" s="402"/>
      <c r="G131" s="402"/>
      <c r="H131" s="402"/>
      <c r="I131" s="402"/>
      <c r="J131" s="402"/>
      <c r="K131" s="402"/>
    </row>
    <row r="132" spans="1:11" ht="18" customHeight="1" x14ac:dyDescent="0.2">
      <c r="A132" s="383">
        <f>MAX(A$8:A131)+1</f>
        <v>105</v>
      </c>
      <c r="B132" s="384"/>
      <c r="C132" s="384"/>
      <c r="D132" s="385"/>
      <c r="E132" s="78" t="s">
        <v>228</v>
      </c>
      <c r="F132" s="405"/>
      <c r="G132" s="405"/>
      <c r="H132" s="405"/>
      <c r="I132" s="405"/>
      <c r="J132" s="405"/>
      <c r="K132" s="405"/>
    </row>
    <row r="133" spans="1:11" ht="18" customHeight="1" x14ac:dyDescent="0.2">
      <c r="A133" s="383">
        <f>MAX(A$8:A132)+1</f>
        <v>106</v>
      </c>
      <c r="B133" s="384"/>
      <c r="C133" s="384"/>
      <c r="D133" s="385"/>
      <c r="E133" s="78" t="s">
        <v>192</v>
      </c>
      <c r="F133" s="405"/>
      <c r="G133" s="405"/>
      <c r="H133" s="405"/>
      <c r="I133" s="405"/>
      <c r="J133" s="405"/>
      <c r="K133" s="405"/>
    </row>
    <row r="134" spans="1:11" ht="18" customHeight="1" x14ac:dyDescent="0.2">
      <c r="A134" s="383">
        <f>MAX(A$8:A133)+1</f>
        <v>107</v>
      </c>
      <c r="B134" s="384"/>
      <c r="C134" s="384"/>
      <c r="D134" s="385"/>
      <c r="E134" s="78" t="s">
        <v>229</v>
      </c>
      <c r="F134" s="403"/>
      <c r="G134" s="403"/>
      <c r="H134" s="403"/>
      <c r="I134" s="403"/>
      <c r="J134" s="403"/>
      <c r="K134" s="403"/>
    </row>
    <row r="135" spans="1:11" ht="18" customHeight="1" x14ac:dyDescent="0.2">
      <c r="A135" s="383">
        <f>MAX(A$8:A134)+1</f>
        <v>108</v>
      </c>
      <c r="B135" s="384"/>
      <c r="C135" s="384"/>
      <c r="D135" s="385"/>
      <c r="E135" s="78" t="s">
        <v>188</v>
      </c>
      <c r="F135" s="403"/>
      <c r="G135" s="403"/>
      <c r="H135" s="403"/>
      <c r="I135" s="403"/>
      <c r="J135" s="403"/>
      <c r="K135" s="403"/>
    </row>
    <row r="136" spans="1:11" ht="18" customHeight="1" x14ac:dyDescent="0.2">
      <c r="A136" s="383">
        <f>MAX(A$8:A135)+1</f>
        <v>109</v>
      </c>
      <c r="B136" s="384"/>
      <c r="C136" s="384"/>
      <c r="D136" s="385"/>
      <c r="E136" s="78" t="s">
        <v>121</v>
      </c>
      <c r="F136" s="402"/>
      <c r="G136" s="402"/>
      <c r="H136" s="402"/>
      <c r="I136" s="402"/>
      <c r="J136" s="402"/>
      <c r="K136" s="402"/>
    </row>
    <row r="137" spans="1:11" ht="18" customHeight="1" x14ac:dyDescent="0.2">
      <c r="A137" s="383">
        <f>MAX(A$8:A136)+1</f>
        <v>110</v>
      </c>
      <c r="B137" s="384"/>
      <c r="C137" s="384"/>
      <c r="D137" s="385"/>
      <c r="E137" s="78" t="s">
        <v>191</v>
      </c>
      <c r="F137" s="411"/>
      <c r="G137" s="411"/>
      <c r="H137" s="411"/>
      <c r="I137" s="411"/>
      <c r="J137" s="411"/>
      <c r="K137" s="411"/>
    </row>
    <row r="138" spans="1:11" ht="18" customHeight="1" x14ac:dyDescent="0.2">
      <c r="A138" s="383">
        <f>MAX(A$8:A137)+1</f>
        <v>111</v>
      </c>
      <c r="B138" s="384"/>
      <c r="C138" s="384"/>
      <c r="D138" s="385"/>
      <c r="E138" s="78" t="s">
        <v>189</v>
      </c>
      <c r="F138" s="415"/>
      <c r="G138" s="415"/>
      <c r="H138" s="415"/>
      <c r="I138" s="415"/>
      <c r="J138" s="415"/>
      <c r="K138" s="415"/>
    </row>
    <row r="139" spans="1:11" ht="18" customHeight="1" x14ac:dyDescent="0.2">
      <c r="A139" s="383">
        <f>MAX(A$8:A138)+1</f>
        <v>112</v>
      </c>
      <c r="B139" s="384"/>
      <c r="C139" s="384"/>
      <c r="D139" s="385"/>
      <c r="E139" s="78" t="s">
        <v>190</v>
      </c>
      <c r="F139" s="393" t="b">
        <v>0</v>
      </c>
      <c r="G139" s="393"/>
      <c r="H139" s="393"/>
      <c r="I139" s="393"/>
      <c r="J139" s="393"/>
      <c r="K139" s="393"/>
    </row>
    <row r="140" spans="1:11" ht="18" customHeight="1" x14ac:dyDescent="0.2">
      <c r="A140" s="383">
        <f>MAX(A$8:A139)+1</f>
        <v>113</v>
      </c>
      <c r="B140" s="384"/>
      <c r="C140" s="384"/>
      <c r="D140" s="385"/>
      <c r="E140" s="78" t="s">
        <v>232</v>
      </c>
      <c r="F140" s="457"/>
      <c r="G140" s="457"/>
      <c r="H140" s="457"/>
      <c r="I140" s="457"/>
      <c r="J140" s="457"/>
      <c r="K140" s="457"/>
    </row>
    <row r="141" spans="1:11" ht="27.95" customHeight="1" x14ac:dyDescent="0.2">
      <c r="A141" s="383">
        <f>MAX(A$8:A140)+1</f>
        <v>114</v>
      </c>
      <c r="B141" s="384"/>
      <c r="C141" s="384"/>
      <c r="D141" s="385"/>
      <c r="E141" s="80" t="s">
        <v>122</v>
      </c>
      <c r="F141" s="393" t="b">
        <v>0</v>
      </c>
      <c r="G141" s="393"/>
      <c r="H141" s="393"/>
      <c r="I141" s="393"/>
      <c r="J141" s="393"/>
      <c r="K141" s="393"/>
    </row>
    <row r="142" spans="1:11" ht="27.95" customHeight="1" x14ac:dyDescent="0.2">
      <c r="A142" s="383">
        <f>MAX(A$8:A141)+1</f>
        <v>115</v>
      </c>
      <c r="B142" s="384"/>
      <c r="C142" s="384"/>
      <c r="D142" s="385"/>
      <c r="E142" s="80" t="s">
        <v>123</v>
      </c>
      <c r="F142" s="464"/>
      <c r="G142" s="464"/>
      <c r="H142" s="464"/>
      <c r="I142" s="464"/>
      <c r="J142" s="464"/>
      <c r="K142" s="464"/>
    </row>
    <row r="143" spans="1:11" ht="42" customHeight="1" x14ac:dyDescent="0.2">
      <c r="A143" s="383">
        <f>MAX(A$8:A142)+1</f>
        <v>116</v>
      </c>
      <c r="B143" s="384"/>
      <c r="C143" s="384"/>
      <c r="D143" s="385"/>
      <c r="E143" s="82" t="s">
        <v>282</v>
      </c>
      <c r="F143" s="444"/>
      <c r="G143" s="444"/>
      <c r="H143" s="444"/>
      <c r="I143" s="444"/>
      <c r="J143" s="444"/>
      <c r="K143" s="444"/>
    </row>
    <row r="144" spans="1:11" ht="18" customHeight="1" x14ac:dyDescent="0.2">
      <c r="A144" s="383">
        <f>MAX(A$8:A143)+1</f>
        <v>117</v>
      </c>
      <c r="B144" s="384"/>
      <c r="C144" s="384"/>
      <c r="D144" s="385"/>
      <c r="E144" s="80" t="s">
        <v>193</v>
      </c>
      <c r="F144" s="444"/>
      <c r="G144" s="444"/>
      <c r="H144" s="444"/>
      <c r="I144" s="444"/>
      <c r="J144" s="444"/>
      <c r="K144" s="444"/>
    </row>
    <row r="145" spans="1:11" ht="18" customHeight="1" x14ac:dyDescent="0.2">
      <c r="A145" s="383">
        <f>MAX(A$8:A144)+1</f>
        <v>118</v>
      </c>
      <c r="B145" s="384"/>
      <c r="C145" s="384"/>
      <c r="D145" s="385"/>
      <c r="E145" s="78" t="s">
        <v>125</v>
      </c>
      <c r="F145" s="393" t="b">
        <v>0</v>
      </c>
      <c r="G145" s="393"/>
      <c r="H145" s="393"/>
      <c r="I145" s="393"/>
      <c r="J145" s="393"/>
      <c r="K145" s="393"/>
    </row>
    <row r="146" spans="1:11" ht="18" customHeight="1" x14ac:dyDescent="0.2">
      <c r="A146" s="383">
        <f>MAX(A$8:A145)+1</f>
        <v>119</v>
      </c>
      <c r="B146" s="384"/>
      <c r="C146" s="384"/>
      <c r="D146" s="385"/>
      <c r="E146" s="79" t="s">
        <v>126</v>
      </c>
      <c r="F146" s="416"/>
      <c r="G146" s="416"/>
      <c r="H146" s="416"/>
      <c r="I146" s="416"/>
      <c r="J146" s="416"/>
      <c r="K146" s="416"/>
    </row>
    <row r="147" spans="1:11" ht="6" customHeight="1" x14ac:dyDescent="0.2">
      <c r="A147" s="79"/>
      <c r="B147" s="79"/>
      <c r="C147" s="79"/>
      <c r="D147" s="79"/>
      <c r="E147" s="79"/>
      <c r="F147" s="79"/>
      <c r="G147" s="79"/>
      <c r="H147" s="79"/>
      <c r="I147" s="79"/>
      <c r="J147" s="79"/>
      <c r="K147" s="79"/>
    </row>
    <row r="148" spans="1:11" ht="29.1" customHeight="1" thickBot="1" x14ac:dyDescent="0.25">
      <c r="A148" s="480" t="s">
        <v>237</v>
      </c>
      <c r="B148" s="481"/>
      <c r="C148" s="481"/>
      <c r="D148" s="481"/>
      <c r="E148" s="481"/>
      <c r="F148" s="481"/>
      <c r="G148" s="481"/>
      <c r="H148" s="481"/>
      <c r="I148" s="481"/>
      <c r="J148" s="481"/>
      <c r="K148" s="482"/>
    </row>
    <row r="149" spans="1:11" ht="18" customHeight="1" x14ac:dyDescent="0.2">
      <c r="A149" s="383">
        <f>MAX(A$8:A148)+1</f>
        <v>120</v>
      </c>
      <c r="B149" s="384"/>
      <c r="C149" s="384"/>
      <c r="D149" s="385"/>
      <c r="E149" s="78" t="s">
        <v>225</v>
      </c>
      <c r="F149" s="404"/>
      <c r="G149" s="404"/>
      <c r="H149" s="404"/>
      <c r="I149" s="404"/>
      <c r="J149" s="404"/>
      <c r="K149" s="404"/>
    </row>
    <row r="150" spans="1:11" ht="18" customHeight="1" x14ac:dyDescent="0.2">
      <c r="A150" s="383">
        <f>MAX(A$8:A149)+1</f>
        <v>121</v>
      </c>
      <c r="B150" s="384"/>
      <c r="C150" s="384"/>
      <c r="D150" s="385"/>
      <c r="E150" s="78" t="s">
        <v>118</v>
      </c>
      <c r="F150" s="404"/>
      <c r="G150" s="404"/>
      <c r="H150" s="404"/>
      <c r="I150" s="404"/>
      <c r="J150" s="404"/>
      <c r="K150" s="404"/>
    </row>
    <row r="151" spans="1:11" ht="18" customHeight="1" x14ac:dyDescent="0.2">
      <c r="A151" s="383">
        <f>MAX(A$8:A150)+1</f>
        <v>122</v>
      </c>
      <c r="B151" s="384"/>
      <c r="C151" s="384"/>
      <c r="D151" s="385"/>
      <c r="E151" s="78" t="s">
        <v>211</v>
      </c>
      <c r="F151" s="404"/>
      <c r="G151" s="404"/>
      <c r="H151" s="404"/>
      <c r="I151" s="404"/>
      <c r="J151" s="404"/>
      <c r="K151" s="404"/>
    </row>
    <row r="152" spans="1:11" ht="18" customHeight="1" x14ac:dyDescent="0.2">
      <c r="A152" s="383">
        <f>MAX(A$8:A151)+1</f>
        <v>123</v>
      </c>
      <c r="B152" s="384"/>
      <c r="C152" s="384"/>
      <c r="D152" s="385"/>
      <c r="E152" s="78" t="s">
        <v>212</v>
      </c>
      <c r="F152" s="404"/>
      <c r="G152" s="404"/>
      <c r="H152" s="404"/>
      <c r="I152" s="404"/>
      <c r="J152" s="404"/>
      <c r="K152" s="404"/>
    </row>
    <row r="153" spans="1:11" ht="18" customHeight="1" x14ac:dyDescent="0.2">
      <c r="A153" s="383">
        <f>MAX(A$8:A152)+1</f>
        <v>124</v>
      </c>
      <c r="B153" s="384"/>
      <c r="C153" s="384"/>
      <c r="D153" s="385"/>
      <c r="E153" s="78" t="s">
        <v>230</v>
      </c>
      <c r="F153" s="404"/>
      <c r="G153" s="404"/>
      <c r="H153" s="404"/>
      <c r="I153" s="404"/>
      <c r="J153" s="404"/>
      <c r="K153" s="404"/>
    </row>
    <row r="154" spans="1:11" ht="18" customHeight="1" x14ac:dyDescent="0.2">
      <c r="A154" s="383">
        <f>MAX(A$8:A153)+1</f>
        <v>125</v>
      </c>
      <c r="B154" s="384"/>
      <c r="C154" s="384"/>
      <c r="D154" s="385"/>
      <c r="E154" s="78" t="s">
        <v>231</v>
      </c>
      <c r="F154" s="402"/>
      <c r="G154" s="402"/>
      <c r="H154" s="402"/>
      <c r="I154" s="402"/>
      <c r="J154" s="402"/>
      <c r="K154" s="402"/>
    </row>
    <row r="155" spans="1:11" ht="18" customHeight="1" x14ac:dyDescent="0.2">
      <c r="A155" s="383">
        <f>MAX(A$8:A154)+1</f>
        <v>126</v>
      </c>
      <c r="B155" s="384"/>
      <c r="C155" s="384"/>
      <c r="D155" s="385"/>
      <c r="E155" s="78" t="s">
        <v>119</v>
      </c>
      <c r="F155" s="402"/>
      <c r="G155" s="402"/>
      <c r="H155" s="402"/>
      <c r="I155" s="402"/>
      <c r="J155" s="402"/>
      <c r="K155" s="402"/>
    </row>
    <row r="156" spans="1:11" ht="18" customHeight="1" x14ac:dyDescent="0.2">
      <c r="A156" s="383">
        <f>MAX(A$8:A155)+1</f>
        <v>127</v>
      </c>
      <c r="B156" s="384"/>
      <c r="C156" s="384"/>
      <c r="D156" s="385"/>
      <c r="E156" s="78" t="s">
        <v>150</v>
      </c>
      <c r="F156" s="402"/>
      <c r="G156" s="402"/>
      <c r="H156" s="402"/>
      <c r="I156" s="402"/>
      <c r="J156" s="402"/>
      <c r="K156" s="402"/>
    </row>
    <row r="157" spans="1:11" ht="18" customHeight="1" x14ac:dyDescent="0.2">
      <c r="A157" s="383">
        <f>MAX(A$8:A156)+1</f>
        <v>128</v>
      </c>
      <c r="B157" s="384"/>
      <c r="C157" s="384"/>
      <c r="D157" s="385"/>
      <c r="E157" s="78" t="s">
        <v>120</v>
      </c>
      <c r="F157" s="402"/>
      <c r="G157" s="402"/>
      <c r="H157" s="402"/>
      <c r="I157" s="402"/>
      <c r="J157" s="402"/>
      <c r="K157" s="402"/>
    </row>
    <row r="158" spans="1:11" ht="18" customHeight="1" x14ac:dyDescent="0.2">
      <c r="A158" s="383">
        <f>MAX(A$8:A157)+1</f>
        <v>129</v>
      </c>
      <c r="B158" s="384"/>
      <c r="C158" s="384"/>
      <c r="D158" s="385"/>
      <c r="E158" s="78" t="s">
        <v>228</v>
      </c>
      <c r="F158" s="405"/>
      <c r="G158" s="405"/>
      <c r="H158" s="405"/>
      <c r="I158" s="405"/>
      <c r="J158" s="405"/>
      <c r="K158" s="405"/>
    </row>
    <row r="159" spans="1:11" ht="18" customHeight="1" x14ac:dyDescent="0.2">
      <c r="A159" s="383">
        <f>MAX(A$8:A158)+1</f>
        <v>130</v>
      </c>
      <c r="B159" s="384"/>
      <c r="C159" s="384"/>
      <c r="D159" s="385"/>
      <c r="E159" s="78" t="s">
        <v>192</v>
      </c>
      <c r="F159" s="405"/>
      <c r="G159" s="405"/>
      <c r="H159" s="405"/>
      <c r="I159" s="405"/>
      <c r="J159" s="405"/>
      <c r="K159" s="405"/>
    </row>
    <row r="160" spans="1:11" ht="18" customHeight="1" x14ac:dyDescent="0.2">
      <c r="A160" s="383">
        <f>MAX(A$8:A159)+1</f>
        <v>131</v>
      </c>
      <c r="B160" s="384"/>
      <c r="C160" s="384"/>
      <c r="D160" s="385"/>
      <c r="E160" s="78" t="s">
        <v>229</v>
      </c>
      <c r="F160" s="403"/>
      <c r="G160" s="403"/>
      <c r="H160" s="403"/>
      <c r="I160" s="403"/>
      <c r="J160" s="403"/>
      <c r="K160" s="403"/>
    </row>
    <row r="161" spans="1:13" ht="18" customHeight="1" x14ac:dyDescent="0.2">
      <c r="A161" s="383">
        <f>MAX(A$8:A160)+1</f>
        <v>132</v>
      </c>
      <c r="B161" s="384"/>
      <c r="C161" s="384"/>
      <c r="D161" s="385"/>
      <c r="E161" s="78" t="s">
        <v>188</v>
      </c>
      <c r="F161" s="403"/>
      <c r="G161" s="403"/>
      <c r="H161" s="403"/>
      <c r="I161" s="403"/>
      <c r="J161" s="403"/>
      <c r="K161" s="403"/>
    </row>
    <row r="162" spans="1:13" ht="18" customHeight="1" x14ac:dyDescent="0.2">
      <c r="A162" s="383">
        <f>MAX(A$8:A161)+1</f>
        <v>133</v>
      </c>
      <c r="B162" s="384"/>
      <c r="C162" s="384"/>
      <c r="D162" s="385"/>
      <c r="E162" s="78" t="s">
        <v>121</v>
      </c>
      <c r="F162" s="402"/>
      <c r="G162" s="402"/>
      <c r="H162" s="402"/>
      <c r="I162" s="402"/>
      <c r="J162" s="402"/>
      <c r="K162" s="402"/>
    </row>
    <row r="163" spans="1:13" ht="18" customHeight="1" x14ac:dyDescent="0.2">
      <c r="A163" s="383">
        <f>MAX(A$8:A162)+1</f>
        <v>134</v>
      </c>
      <c r="B163" s="384"/>
      <c r="C163" s="384"/>
      <c r="D163" s="385"/>
      <c r="E163" s="78" t="s">
        <v>191</v>
      </c>
      <c r="F163" s="411"/>
      <c r="G163" s="411"/>
      <c r="H163" s="411"/>
      <c r="I163" s="411"/>
      <c r="J163" s="411"/>
      <c r="K163" s="411"/>
    </row>
    <row r="164" spans="1:13" ht="18" customHeight="1" x14ac:dyDescent="0.2">
      <c r="A164" s="383">
        <f>MAX(A$8:A163)+1</f>
        <v>135</v>
      </c>
      <c r="B164" s="384"/>
      <c r="C164" s="384"/>
      <c r="D164" s="385"/>
      <c r="E164" s="78" t="s">
        <v>189</v>
      </c>
      <c r="F164" s="415"/>
      <c r="G164" s="415"/>
      <c r="H164" s="415"/>
      <c r="I164" s="415"/>
      <c r="J164" s="415"/>
      <c r="K164" s="415"/>
    </row>
    <row r="165" spans="1:13" ht="18" customHeight="1" x14ac:dyDescent="0.2">
      <c r="A165" s="383">
        <f>MAX(A$8:A164)+1</f>
        <v>136</v>
      </c>
      <c r="B165" s="384"/>
      <c r="C165" s="384"/>
      <c r="D165" s="385"/>
      <c r="E165" s="78" t="s">
        <v>190</v>
      </c>
      <c r="F165" s="393" t="b">
        <v>0</v>
      </c>
      <c r="G165" s="393"/>
      <c r="H165" s="393"/>
      <c r="I165" s="393"/>
      <c r="J165" s="393"/>
      <c r="K165" s="393"/>
    </row>
    <row r="166" spans="1:13" ht="18" customHeight="1" x14ac:dyDescent="0.2">
      <c r="A166" s="383">
        <f>MAX(A$8:A165)+1</f>
        <v>137</v>
      </c>
      <c r="B166" s="384"/>
      <c r="C166" s="384"/>
      <c r="D166" s="385"/>
      <c r="E166" s="78" t="s">
        <v>232</v>
      </c>
      <c r="F166" s="457"/>
      <c r="G166" s="457"/>
      <c r="H166" s="457"/>
      <c r="I166" s="457"/>
      <c r="J166" s="457"/>
      <c r="K166" s="457"/>
    </row>
    <row r="167" spans="1:13" ht="27.95" customHeight="1" x14ac:dyDescent="0.2">
      <c r="A167" s="383">
        <f>MAX(A$8:A166)+1</f>
        <v>138</v>
      </c>
      <c r="B167" s="384"/>
      <c r="C167" s="384"/>
      <c r="D167" s="385"/>
      <c r="E167" s="80" t="s">
        <v>122</v>
      </c>
      <c r="F167" s="393" t="b">
        <v>0</v>
      </c>
      <c r="G167" s="393"/>
      <c r="H167" s="393"/>
      <c r="I167" s="393"/>
      <c r="J167" s="393"/>
      <c r="K167" s="393"/>
    </row>
    <row r="168" spans="1:13" ht="27.95" customHeight="1" x14ac:dyDescent="0.2">
      <c r="A168" s="383">
        <f>MAX(A$8:A167)+1</f>
        <v>139</v>
      </c>
      <c r="B168" s="384"/>
      <c r="C168" s="384"/>
      <c r="D168" s="385"/>
      <c r="E168" s="80" t="s">
        <v>123</v>
      </c>
      <c r="F168" s="464"/>
      <c r="G168" s="464"/>
      <c r="H168" s="464"/>
      <c r="I168" s="464"/>
      <c r="J168" s="464"/>
      <c r="K168" s="464"/>
    </row>
    <row r="169" spans="1:13" ht="42" customHeight="1" x14ac:dyDescent="0.2">
      <c r="A169" s="383">
        <f>MAX(A$8:A168)+1</f>
        <v>140</v>
      </c>
      <c r="B169" s="384"/>
      <c r="C169" s="384"/>
      <c r="D169" s="385"/>
      <c r="E169" s="82" t="s">
        <v>282</v>
      </c>
      <c r="F169" s="444"/>
      <c r="G169" s="444"/>
      <c r="H169" s="444"/>
      <c r="I169" s="444"/>
      <c r="J169" s="444"/>
      <c r="K169" s="444"/>
    </row>
    <row r="170" spans="1:13" ht="18" customHeight="1" x14ac:dyDescent="0.2">
      <c r="A170" s="383">
        <f>MAX(A$8:A169)+1</f>
        <v>141</v>
      </c>
      <c r="B170" s="384"/>
      <c r="C170" s="384"/>
      <c r="D170" s="385"/>
      <c r="E170" s="80" t="s">
        <v>193</v>
      </c>
      <c r="F170" s="444"/>
      <c r="G170" s="444"/>
      <c r="H170" s="444"/>
      <c r="I170" s="444"/>
      <c r="J170" s="444"/>
      <c r="K170" s="444"/>
    </row>
    <row r="171" spans="1:13" ht="18" customHeight="1" x14ac:dyDescent="0.2">
      <c r="A171" s="383">
        <f>MAX(A$8:A170)+1</f>
        <v>142</v>
      </c>
      <c r="B171" s="384"/>
      <c r="C171" s="384"/>
      <c r="D171" s="385"/>
      <c r="E171" s="78" t="s">
        <v>125</v>
      </c>
      <c r="F171" s="393" t="b">
        <v>0</v>
      </c>
      <c r="G171" s="393"/>
      <c r="H171" s="393"/>
      <c r="I171" s="393"/>
      <c r="J171" s="393"/>
      <c r="K171" s="393"/>
      <c r="L171" s="76"/>
      <c r="M171" s="76"/>
    </row>
    <row r="172" spans="1:13" ht="18" customHeight="1" x14ac:dyDescent="0.2">
      <c r="A172" s="383">
        <f>MAX(A$8:A171)+1</f>
        <v>143</v>
      </c>
      <c r="B172" s="384"/>
      <c r="C172" s="384"/>
      <c r="D172" s="385"/>
      <c r="E172" s="79" t="s">
        <v>126</v>
      </c>
      <c r="F172" s="416"/>
      <c r="G172" s="416"/>
      <c r="H172" s="416"/>
      <c r="I172" s="416"/>
      <c r="J172" s="416"/>
      <c r="K172" s="416"/>
    </row>
    <row r="173" spans="1:13" ht="6" customHeight="1" x14ac:dyDescent="0.2">
      <c r="A173" s="79"/>
      <c r="B173" s="79"/>
      <c r="C173" s="79"/>
      <c r="D173" s="79"/>
      <c r="E173" s="79"/>
      <c r="F173" s="81"/>
      <c r="G173" s="81"/>
      <c r="H173" s="81"/>
      <c r="I173" s="81"/>
      <c r="J173" s="81"/>
      <c r="K173" s="81"/>
    </row>
    <row r="174" spans="1:13" ht="15" x14ac:dyDescent="0.2">
      <c r="A174" s="456" t="s">
        <v>25</v>
      </c>
      <c r="B174" s="456"/>
      <c r="C174" s="456"/>
      <c r="D174" s="456"/>
      <c r="E174" s="456"/>
      <c r="F174" s="456"/>
      <c r="G174" s="456"/>
      <c r="H174" s="486" t="s">
        <v>290</v>
      </c>
      <c r="I174" s="486"/>
      <c r="J174" s="486"/>
      <c r="K174" s="486"/>
    </row>
    <row r="175" spans="1:13" ht="15" x14ac:dyDescent="0.2">
      <c r="A175" s="458" t="s">
        <v>128</v>
      </c>
      <c r="B175" s="458"/>
      <c r="C175" s="458"/>
      <c r="D175" s="458"/>
      <c r="E175" s="458"/>
      <c r="F175" s="458"/>
      <c r="G175" s="458"/>
      <c r="H175" s="458"/>
      <c r="I175" s="458"/>
      <c r="J175" s="458"/>
      <c r="K175" s="459"/>
    </row>
    <row r="176" spans="1:13" x14ac:dyDescent="0.2">
      <c r="A176" s="110" t="str">
        <f>"Development Name: "&amp;IF('Parts 1 2 3 4'!B$5="","",'Parts 1 2 3 4'!B$5)</f>
        <v xml:space="preserve">Development Name: </v>
      </c>
      <c r="B176" s="111"/>
      <c r="C176" s="111"/>
      <c r="D176" s="111"/>
      <c r="E176" s="111"/>
      <c r="F176" s="111"/>
      <c r="G176" s="111"/>
      <c r="H176" s="111"/>
      <c r="I176" s="111"/>
      <c r="J176" s="111"/>
      <c r="K176" s="114" t="str">
        <f>"Reporting Year: "&amp;IF('Parts 1 2 3 4'!D$5="","",'Parts 1 2 3 4'!D$5)</f>
        <v xml:space="preserve">Reporting Year: </v>
      </c>
    </row>
    <row r="177" spans="1:11" x14ac:dyDescent="0.2">
      <c r="A177" s="268" t="s">
        <v>130</v>
      </c>
      <c r="B177" s="268"/>
      <c r="C177" s="268"/>
      <c r="D177" s="268"/>
      <c r="E177" s="268"/>
      <c r="F177" s="268"/>
      <c r="G177" s="268"/>
      <c r="H177" s="268"/>
      <c r="I177" s="268"/>
      <c r="J177" s="268"/>
      <c r="K177" s="333"/>
    </row>
    <row r="178" spans="1:11" ht="24" customHeight="1" x14ac:dyDescent="0.2">
      <c r="A178" s="397" t="s">
        <v>117</v>
      </c>
      <c r="B178" s="397"/>
      <c r="C178" s="488" t="s">
        <v>131</v>
      </c>
      <c r="D178" s="488"/>
      <c r="E178" s="488"/>
      <c r="F178" s="488"/>
      <c r="G178" s="488"/>
      <c r="H178" s="488"/>
      <c r="I178" s="488"/>
      <c r="J178" s="488"/>
      <c r="K178" s="392"/>
    </row>
    <row r="179" spans="1:11" x14ac:dyDescent="0.2">
      <c r="A179" s="392"/>
      <c r="B179" s="392"/>
      <c r="C179" s="380" t="s">
        <v>124</v>
      </c>
      <c r="D179" s="380"/>
      <c r="E179" s="380"/>
      <c r="F179" s="380"/>
      <c r="G179" s="380"/>
      <c r="H179" s="380"/>
      <c r="I179" s="380"/>
      <c r="J179" s="380"/>
      <c r="K179" s="392"/>
    </row>
    <row r="180" spans="1:11" ht="5.0999999999999996" customHeight="1" x14ac:dyDescent="0.2">
      <c r="A180" s="392"/>
      <c r="B180" s="392"/>
      <c r="C180" s="392"/>
      <c r="D180" s="392"/>
      <c r="E180" s="392"/>
      <c r="F180" s="392"/>
      <c r="G180" s="392"/>
      <c r="H180" s="392"/>
      <c r="I180" s="392"/>
      <c r="J180" s="392"/>
      <c r="K180" s="392"/>
    </row>
    <row r="181" spans="1:11" ht="25.5" x14ac:dyDescent="0.2">
      <c r="A181" s="507"/>
      <c r="B181" s="507"/>
      <c r="C181" s="508"/>
      <c r="D181" s="449" t="s">
        <v>213</v>
      </c>
      <c r="E181" s="450"/>
      <c r="F181" s="3" t="s">
        <v>132</v>
      </c>
      <c r="G181" s="452" t="s">
        <v>133</v>
      </c>
      <c r="H181" s="452"/>
      <c r="I181" s="452"/>
      <c r="J181" s="452"/>
      <c r="K181" s="401"/>
    </row>
    <row r="182" spans="1:11" ht="24.95" customHeight="1" x14ac:dyDescent="0.2">
      <c r="A182" s="507"/>
      <c r="B182" s="507"/>
      <c r="C182" s="508"/>
      <c r="D182" s="5">
        <v>1</v>
      </c>
      <c r="E182" s="99"/>
      <c r="F182" s="105"/>
      <c r="G182" s="447"/>
      <c r="H182" s="447"/>
      <c r="I182" s="447"/>
      <c r="J182" s="447"/>
      <c r="K182" s="447"/>
    </row>
    <row r="183" spans="1:11" ht="24.95" customHeight="1" x14ac:dyDescent="0.2">
      <c r="A183" s="507"/>
      <c r="B183" s="507"/>
      <c r="C183" s="508"/>
      <c r="D183" s="5">
        <f>MAX(D182:D$182)+1</f>
        <v>2</v>
      </c>
      <c r="E183" s="99"/>
      <c r="F183" s="105"/>
      <c r="G183" s="447"/>
      <c r="H183" s="447"/>
      <c r="I183" s="447"/>
      <c r="J183" s="447"/>
      <c r="K183" s="447"/>
    </row>
    <row r="184" spans="1:11" ht="24.95" customHeight="1" x14ac:dyDescent="0.2">
      <c r="A184" s="507"/>
      <c r="B184" s="507"/>
      <c r="C184" s="508"/>
      <c r="D184" s="5">
        <f>MAX(D$182:D183)+1</f>
        <v>3</v>
      </c>
      <c r="E184" s="99"/>
      <c r="F184" s="105"/>
      <c r="G184" s="447"/>
      <c r="H184" s="447"/>
      <c r="I184" s="447"/>
      <c r="J184" s="447"/>
      <c r="K184" s="447"/>
    </row>
    <row r="185" spans="1:11" ht="24.95" customHeight="1" x14ac:dyDescent="0.2">
      <c r="A185" s="507"/>
      <c r="B185" s="507"/>
      <c r="C185" s="508"/>
      <c r="D185" s="5">
        <f>MAX(D$182:D184)+1</f>
        <v>4</v>
      </c>
      <c r="E185" s="99"/>
      <c r="F185" s="105"/>
      <c r="G185" s="447"/>
      <c r="H185" s="447"/>
      <c r="I185" s="447"/>
      <c r="J185" s="447"/>
      <c r="K185" s="447"/>
    </row>
    <row r="186" spans="1:11" ht="24.95" customHeight="1" x14ac:dyDescent="0.2">
      <c r="A186" s="507"/>
      <c r="B186" s="507"/>
      <c r="C186" s="508"/>
      <c r="D186" s="5">
        <f>MAX(D$182:D185)+1</f>
        <v>5</v>
      </c>
      <c r="E186" s="99"/>
      <c r="F186" s="105"/>
      <c r="G186" s="447"/>
      <c r="H186" s="447"/>
      <c r="I186" s="447"/>
      <c r="J186" s="447"/>
      <c r="K186" s="447"/>
    </row>
    <row r="187" spans="1:11" ht="24.95" customHeight="1" x14ac:dyDescent="0.2">
      <c r="A187" s="507"/>
      <c r="B187" s="507"/>
      <c r="C187" s="508"/>
      <c r="D187" s="5">
        <f>MAX(D$182:D186)+1</f>
        <v>6</v>
      </c>
      <c r="E187" s="99"/>
      <c r="F187" s="105"/>
      <c r="G187" s="447"/>
      <c r="H187" s="447"/>
      <c r="I187" s="447"/>
      <c r="J187" s="447"/>
      <c r="K187" s="447"/>
    </row>
    <row r="188" spans="1:11" ht="24.95" customHeight="1" x14ac:dyDescent="0.2">
      <c r="A188" s="507"/>
      <c r="B188" s="507"/>
      <c r="C188" s="508"/>
      <c r="D188" s="5">
        <f>MAX(D$182:D187)+1</f>
        <v>7</v>
      </c>
      <c r="E188" s="99"/>
      <c r="F188" s="105"/>
      <c r="G188" s="447"/>
      <c r="H188" s="447"/>
      <c r="I188" s="447"/>
      <c r="J188" s="447"/>
      <c r="K188" s="447"/>
    </row>
    <row r="189" spans="1:11" ht="24.95" customHeight="1" x14ac:dyDescent="0.2">
      <c r="A189" s="507"/>
      <c r="B189" s="507"/>
      <c r="C189" s="508"/>
      <c r="D189" s="5">
        <f>MAX(D$182:D188)+1</f>
        <v>8</v>
      </c>
      <c r="E189" s="99"/>
      <c r="F189" s="105"/>
      <c r="G189" s="447"/>
      <c r="H189" s="447"/>
      <c r="I189" s="447"/>
      <c r="J189" s="447"/>
      <c r="K189" s="447"/>
    </row>
    <row r="190" spans="1:11" ht="24.95" customHeight="1" x14ac:dyDescent="0.2">
      <c r="A190" s="507"/>
      <c r="B190" s="507"/>
      <c r="C190" s="508"/>
      <c r="D190" s="5">
        <f>MAX(D$182:D189)+1</f>
        <v>9</v>
      </c>
      <c r="E190" s="99"/>
      <c r="F190" s="105"/>
      <c r="G190" s="447"/>
      <c r="H190" s="447"/>
      <c r="I190" s="447"/>
      <c r="J190" s="447"/>
      <c r="K190" s="447"/>
    </row>
    <row r="191" spans="1:11" ht="24.95" customHeight="1" x14ac:dyDescent="0.2">
      <c r="A191" s="507"/>
      <c r="B191" s="507"/>
      <c r="C191" s="508"/>
      <c r="D191" s="5">
        <f>MAX(D$182:D190)+1</f>
        <v>10</v>
      </c>
      <c r="E191" s="99"/>
      <c r="F191" s="105"/>
      <c r="G191" s="447"/>
      <c r="H191" s="447"/>
      <c r="I191" s="447"/>
      <c r="J191" s="447"/>
      <c r="K191" s="447"/>
    </row>
    <row r="192" spans="1:11" x14ac:dyDescent="0.2">
      <c r="A192" s="392"/>
      <c r="B192" s="392"/>
      <c r="C192" s="392"/>
      <c r="D192" s="392"/>
      <c r="E192" s="392"/>
      <c r="F192" s="392"/>
      <c r="G192" s="392"/>
      <c r="H192" s="392"/>
      <c r="I192" s="392"/>
      <c r="J192" s="392"/>
      <c r="K192" s="392"/>
    </row>
    <row r="193" spans="1:11" ht="24" customHeight="1" x14ac:dyDescent="0.2">
      <c r="A193" s="397" t="s">
        <v>127</v>
      </c>
      <c r="B193" s="397"/>
      <c r="C193" s="488" t="s">
        <v>134</v>
      </c>
      <c r="D193" s="488"/>
      <c r="E193" s="488"/>
      <c r="F193" s="488"/>
      <c r="G193" s="488"/>
      <c r="H193" s="488"/>
      <c r="I193" s="488"/>
      <c r="J193" s="488"/>
      <c r="K193" s="392"/>
    </row>
    <row r="194" spans="1:11" x14ac:dyDescent="0.2">
      <c r="A194" s="392"/>
      <c r="B194" s="392"/>
      <c r="C194" s="380" t="s">
        <v>124</v>
      </c>
      <c r="D194" s="380"/>
      <c r="E194" s="380"/>
      <c r="F194" s="380"/>
      <c r="G194" s="380"/>
      <c r="H194" s="380"/>
      <c r="I194" s="380"/>
      <c r="J194" s="380"/>
      <c r="K194" s="392"/>
    </row>
    <row r="195" spans="1:11" ht="5.0999999999999996" customHeight="1" x14ac:dyDescent="0.2">
      <c r="A195" s="392"/>
      <c r="B195" s="392"/>
      <c r="C195" s="392"/>
      <c r="D195" s="392"/>
      <c r="E195" s="392"/>
      <c r="F195" s="392"/>
      <c r="G195" s="392"/>
      <c r="H195" s="392"/>
      <c r="I195" s="392"/>
      <c r="J195" s="392"/>
      <c r="K195" s="392"/>
    </row>
    <row r="196" spans="1:11" ht="25.5" x14ac:dyDescent="0.2">
      <c r="A196" s="507"/>
      <c r="B196" s="507"/>
      <c r="C196" s="508"/>
      <c r="D196" s="449" t="s">
        <v>213</v>
      </c>
      <c r="E196" s="450"/>
      <c r="F196" s="3" t="s">
        <v>132</v>
      </c>
      <c r="G196" s="449" t="s">
        <v>133</v>
      </c>
      <c r="H196" s="519"/>
      <c r="I196" s="519"/>
      <c r="J196" s="519"/>
      <c r="K196" s="450"/>
    </row>
    <row r="197" spans="1:11" ht="24.95" customHeight="1" x14ac:dyDescent="0.2">
      <c r="A197" s="507"/>
      <c r="B197" s="507"/>
      <c r="C197" s="508"/>
      <c r="D197" s="5">
        <v>1</v>
      </c>
      <c r="E197" s="99"/>
      <c r="F197" s="105"/>
      <c r="G197" s="448"/>
      <c r="H197" s="448"/>
      <c r="I197" s="448"/>
      <c r="J197" s="448"/>
      <c r="K197" s="447"/>
    </row>
    <row r="198" spans="1:11" ht="24.95" customHeight="1" x14ac:dyDescent="0.2">
      <c r="A198" s="507"/>
      <c r="B198" s="507"/>
      <c r="C198" s="508"/>
      <c r="D198" s="5">
        <f>MAX(D$197:D197)+1</f>
        <v>2</v>
      </c>
      <c r="E198" s="99"/>
      <c r="F198" s="105"/>
      <c r="G198" s="448"/>
      <c r="H198" s="448"/>
      <c r="I198" s="448"/>
      <c r="J198" s="448"/>
      <c r="K198" s="447"/>
    </row>
    <row r="199" spans="1:11" ht="24.95" customHeight="1" x14ac:dyDescent="0.2">
      <c r="A199" s="507"/>
      <c r="B199" s="507"/>
      <c r="C199" s="508"/>
      <c r="D199" s="5">
        <f>MAX(D$197:D198)+1</f>
        <v>3</v>
      </c>
      <c r="E199" s="99"/>
      <c r="F199" s="105"/>
      <c r="G199" s="448"/>
      <c r="H199" s="448"/>
      <c r="I199" s="448"/>
      <c r="J199" s="448"/>
      <c r="K199" s="447"/>
    </row>
    <row r="200" spans="1:11" ht="24.95" customHeight="1" x14ac:dyDescent="0.2">
      <c r="A200" s="507"/>
      <c r="B200" s="507"/>
      <c r="C200" s="508"/>
      <c r="D200" s="5">
        <f>MAX(D$197:D199)+1</f>
        <v>4</v>
      </c>
      <c r="E200" s="99"/>
      <c r="F200" s="105"/>
      <c r="G200" s="448"/>
      <c r="H200" s="448"/>
      <c r="I200" s="448"/>
      <c r="J200" s="448"/>
      <c r="K200" s="447"/>
    </row>
    <row r="201" spans="1:11" ht="24.95" customHeight="1" x14ac:dyDescent="0.2">
      <c r="A201" s="507"/>
      <c r="B201" s="507"/>
      <c r="C201" s="508"/>
      <c r="D201" s="5">
        <f>MAX(D$197:D200)+1</f>
        <v>5</v>
      </c>
      <c r="E201" s="99"/>
      <c r="F201" s="105"/>
      <c r="G201" s="448"/>
      <c r="H201" s="448"/>
      <c r="I201" s="448"/>
      <c r="J201" s="448"/>
      <c r="K201" s="447"/>
    </row>
    <row r="202" spans="1:11" ht="24.95" customHeight="1" x14ac:dyDescent="0.2">
      <c r="A202" s="507"/>
      <c r="B202" s="507"/>
      <c r="C202" s="508"/>
      <c r="D202" s="5">
        <f>MAX(D$197:D201)+1</f>
        <v>6</v>
      </c>
      <c r="E202" s="99"/>
      <c r="F202" s="105"/>
      <c r="G202" s="448"/>
      <c r="H202" s="448"/>
      <c r="I202" s="448"/>
      <c r="J202" s="448"/>
      <c r="K202" s="447"/>
    </row>
    <row r="203" spans="1:11" ht="24.95" customHeight="1" x14ac:dyDescent="0.2">
      <c r="A203" s="507"/>
      <c r="B203" s="507"/>
      <c r="C203" s="508"/>
      <c r="D203" s="5">
        <f>MAX(D$197:D202)+1</f>
        <v>7</v>
      </c>
      <c r="E203" s="99"/>
      <c r="F203" s="105"/>
      <c r="G203" s="448"/>
      <c r="H203" s="448"/>
      <c r="I203" s="448"/>
      <c r="J203" s="448"/>
      <c r="K203" s="447"/>
    </row>
    <row r="204" spans="1:11" ht="24.95" customHeight="1" x14ac:dyDescent="0.2">
      <c r="A204" s="507"/>
      <c r="B204" s="507"/>
      <c r="C204" s="508"/>
      <c r="D204" s="5">
        <f>MAX(D$197:D203)+1</f>
        <v>8</v>
      </c>
      <c r="E204" s="99"/>
      <c r="F204" s="105"/>
      <c r="G204" s="448"/>
      <c r="H204" s="448"/>
      <c r="I204" s="448"/>
      <c r="J204" s="448"/>
      <c r="K204" s="447"/>
    </row>
    <row r="205" spans="1:11" ht="24.95" customHeight="1" x14ac:dyDescent="0.2">
      <c r="A205" s="507"/>
      <c r="B205" s="507"/>
      <c r="C205" s="508"/>
      <c r="D205" s="5">
        <f>MAX(D$197:D204)+1</f>
        <v>9</v>
      </c>
      <c r="E205" s="99"/>
      <c r="F205" s="105"/>
      <c r="G205" s="448"/>
      <c r="H205" s="448"/>
      <c r="I205" s="448"/>
      <c r="J205" s="448"/>
      <c r="K205" s="447"/>
    </row>
    <row r="206" spans="1:11" ht="24.95" customHeight="1" x14ac:dyDescent="0.2">
      <c r="A206" s="507"/>
      <c r="B206" s="507"/>
      <c r="C206" s="508"/>
      <c r="D206" s="5">
        <f>MAX(D$197:D205)+1</f>
        <v>10</v>
      </c>
      <c r="E206" s="99"/>
      <c r="F206" s="105"/>
      <c r="G206" s="448"/>
      <c r="H206" s="448"/>
      <c r="I206" s="448"/>
      <c r="J206" s="448"/>
      <c r="K206" s="447"/>
    </row>
    <row r="207" spans="1:11" x14ac:dyDescent="0.2">
      <c r="A207" s="392"/>
      <c r="B207" s="392"/>
      <c r="C207" s="392"/>
      <c r="D207" s="392"/>
      <c r="E207" s="392"/>
      <c r="F207" s="392"/>
      <c r="G207" s="392"/>
      <c r="H207" s="392"/>
      <c r="I207" s="392"/>
      <c r="J207" s="392"/>
      <c r="K207" s="392"/>
    </row>
    <row r="208" spans="1:11" x14ac:dyDescent="0.2">
      <c r="A208" s="398" t="s">
        <v>286</v>
      </c>
      <c r="B208" s="398"/>
      <c r="C208" s="398"/>
      <c r="D208" s="398"/>
      <c r="E208" s="398"/>
      <c r="F208" s="398"/>
      <c r="G208" s="398"/>
      <c r="H208" s="398"/>
      <c r="I208" s="398"/>
      <c r="J208" s="398"/>
      <c r="K208" s="438"/>
    </row>
    <row r="209" spans="1:13" ht="24" customHeight="1" x14ac:dyDescent="0.2">
      <c r="A209" s="397" t="s">
        <v>307</v>
      </c>
      <c r="B209" s="397"/>
      <c r="C209" s="380" t="s">
        <v>266</v>
      </c>
      <c r="D209" s="380"/>
      <c r="E209" s="380"/>
      <c r="F209" s="380"/>
      <c r="G209" s="380"/>
      <c r="H209" s="380"/>
      <c r="I209" s="380"/>
      <c r="J209" s="380"/>
      <c r="K209" s="380"/>
    </row>
    <row r="210" spans="1:13" ht="12.75" customHeight="1" x14ac:dyDescent="0.2">
      <c r="A210" s="392"/>
      <c r="B210" s="392"/>
      <c r="C210" s="518" t="s">
        <v>285</v>
      </c>
      <c r="D210" s="380"/>
      <c r="E210" s="380"/>
      <c r="F210" s="380"/>
      <c r="G210" s="380"/>
      <c r="H210" s="380"/>
      <c r="I210" s="380"/>
      <c r="J210" s="380"/>
      <c r="K210" s="392"/>
    </row>
    <row r="211" spans="1:13" ht="5.0999999999999996" customHeight="1" x14ac:dyDescent="0.2">
      <c r="A211" s="392"/>
      <c r="B211" s="392"/>
      <c r="C211" s="392"/>
      <c r="D211" s="392"/>
      <c r="E211" s="392"/>
      <c r="F211" s="392"/>
      <c r="G211" s="392"/>
      <c r="H211" s="392"/>
      <c r="I211" s="392"/>
      <c r="J211" s="392"/>
      <c r="K211" s="392"/>
    </row>
    <row r="212" spans="1:13" ht="25.5" x14ac:dyDescent="0.2">
      <c r="A212" s="507"/>
      <c r="B212" s="507"/>
      <c r="C212" s="508"/>
      <c r="D212" s="449" t="s">
        <v>135</v>
      </c>
      <c r="E212" s="450"/>
      <c r="F212" s="3" t="s">
        <v>136</v>
      </c>
      <c r="G212" s="400" t="s">
        <v>137</v>
      </c>
      <c r="H212" s="400"/>
      <c r="I212" s="400"/>
      <c r="J212" s="400"/>
      <c r="K212" s="401"/>
    </row>
    <row r="213" spans="1:13" ht="24.95" customHeight="1" x14ac:dyDescent="0.2">
      <c r="A213" s="507"/>
      <c r="B213" s="507"/>
      <c r="C213" s="508"/>
      <c r="D213" s="5">
        <v>1</v>
      </c>
      <c r="E213" s="99"/>
      <c r="F213" s="105"/>
      <c r="G213" s="394" t="b">
        <v>0</v>
      </c>
      <c r="H213" s="395"/>
      <c r="I213" s="395"/>
      <c r="J213" s="395"/>
      <c r="K213" s="396"/>
    </row>
    <row r="214" spans="1:13" ht="24.95" customHeight="1" x14ac:dyDescent="0.2">
      <c r="A214" s="507"/>
      <c r="B214" s="507"/>
      <c r="C214" s="508"/>
      <c r="D214" s="5">
        <f>MAX(D$213:D213)+1</f>
        <v>2</v>
      </c>
      <c r="E214" s="99"/>
      <c r="F214" s="105"/>
      <c r="G214" s="394" t="b">
        <v>0</v>
      </c>
      <c r="H214" s="395"/>
      <c r="I214" s="395"/>
      <c r="J214" s="395"/>
      <c r="K214" s="396"/>
    </row>
    <row r="215" spans="1:13" ht="24.95" customHeight="1" x14ac:dyDescent="0.2">
      <c r="A215" s="507"/>
      <c r="B215" s="507"/>
      <c r="C215" s="508"/>
      <c r="D215" s="5">
        <f>MAX(D$213:D214)+1</f>
        <v>3</v>
      </c>
      <c r="E215" s="99"/>
      <c r="F215" s="105"/>
      <c r="G215" s="394" t="b">
        <v>0</v>
      </c>
      <c r="H215" s="395"/>
      <c r="I215" s="395"/>
      <c r="J215" s="395"/>
      <c r="K215" s="396"/>
    </row>
    <row r="216" spans="1:13" ht="24.95" customHeight="1" x14ac:dyDescent="0.2">
      <c r="A216" s="507"/>
      <c r="B216" s="507"/>
      <c r="C216" s="508"/>
      <c r="D216" s="5">
        <f>MAX(D$213:D215)+1</f>
        <v>4</v>
      </c>
      <c r="E216" s="99"/>
      <c r="F216" s="105"/>
      <c r="G216" s="394" t="b">
        <v>0</v>
      </c>
      <c r="H216" s="395"/>
      <c r="I216" s="395"/>
      <c r="J216" s="395"/>
      <c r="K216" s="396"/>
    </row>
    <row r="217" spans="1:13" ht="24.95" customHeight="1" x14ac:dyDescent="0.2">
      <c r="A217" s="507"/>
      <c r="B217" s="507"/>
      <c r="C217" s="508"/>
      <c r="D217" s="5">
        <f>MAX(D$213:D216)+1</f>
        <v>5</v>
      </c>
      <c r="E217" s="99"/>
      <c r="F217" s="105"/>
      <c r="G217" s="394" t="b">
        <v>0</v>
      </c>
      <c r="H217" s="395"/>
      <c r="I217" s="395"/>
      <c r="J217" s="395"/>
      <c r="K217" s="396"/>
    </row>
    <row r="218" spans="1:13" ht="24.95" customHeight="1" x14ac:dyDescent="0.2">
      <c r="A218" s="507"/>
      <c r="B218" s="507"/>
      <c r="C218" s="508"/>
      <c r="D218" s="5">
        <f>MAX(D$213:D217)+1</f>
        <v>6</v>
      </c>
      <c r="E218" s="99"/>
      <c r="F218" s="105"/>
      <c r="G218" s="394" t="b">
        <v>0</v>
      </c>
      <c r="H218" s="395"/>
      <c r="I218" s="395"/>
      <c r="J218" s="395"/>
      <c r="K218" s="396"/>
    </row>
    <row r="219" spans="1:13" ht="24.95" customHeight="1" x14ac:dyDescent="0.2">
      <c r="A219" s="507"/>
      <c r="B219" s="507"/>
      <c r="C219" s="508"/>
      <c r="D219" s="5">
        <f>MAX(D$213:D218)+1</f>
        <v>7</v>
      </c>
      <c r="E219" s="99"/>
      <c r="F219" s="105"/>
      <c r="G219" s="394" t="b">
        <v>0</v>
      </c>
      <c r="H219" s="395"/>
      <c r="I219" s="395"/>
      <c r="J219" s="395"/>
      <c r="K219" s="396"/>
    </row>
    <row r="220" spans="1:13" ht="24.95" customHeight="1" x14ac:dyDescent="0.2">
      <c r="A220" s="507"/>
      <c r="B220" s="507"/>
      <c r="C220" s="508"/>
      <c r="D220" s="5">
        <f>MAX(D$213:D219)+1</f>
        <v>8</v>
      </c>
      <c r="E220" s="99"/>
      <c r="F220" s="105"/>
      <c r="G220" s="394" t="b">
        <v>0</v>
      </c>
      <c r="H220" s="395"/>
      <c r="I220" s="395"/>
      <c r="J220" s="395"/>
      <c r="K220" s="396"/>
    </row>
    <row r="221" spans="1:13" ht="24.95" customHeight="1" x14ac:dyDescent="0.2">
      <c r="A221" s="507"/>
      <c r="B221" s="507"/>
      <c r="C221" s="508"/>
      <c r="D221" s="5">
        <f>MAX(D$213:D220)+1</f>
        <v>9</v>
      </c>
      <c r="E221" s="99"/>
      <c r="F221" s="105"/>
      <c r="G221" s="394" t="b">
        <v>0</v>
      </c>
      <c r="H221" s="395"/>
      <c r="I221" s="395"/>
      <c r="J221" s="395"/>
      <c r="K221" s="396"/>
    </row>
    <row r="222" spans="1:13" ht="24.95" customHeight="1" x14ac:dyDescent="0.2">
      <c r="A222" s="507"/>
      <c r="B222" s="507"/>
      <c r="C222" s="508"/>
      <c r="D222" s="5">
        <f>MAX(D$213:D221)+1</f>
        <v>10</v>
      </c>
      <c r="E222" s="99"/>
      <c r="F222" s="105"/>
      <c r="G222" s="394" t="b">
        <v>0</v>
      </c>
      <c r="H222" s="395"/>
      <c r="I222" s="395"/>
      <c r="J222" s="395"/>
      <c r="K222" s="396"/>
    </row>
    <row r="223" spans="1:13" ht="15" x14ac:dyDescent="0.25">
      <c r="A223" s="423" t="s">
        <v>25</v>
      </c>
      <c r="B223" s="423"/>
      <c r="C223" s="423"/>
      <c r="D223" s="423"/>
      <c r="E223" s="423"/>
      <c r="F223" s="423"/>
      <c r="G223" s="423"/>
      <c r="H223" s="424" t="s">
        <v>239</v>
      </c>
      <c r="I223" s="424"/>
      <c r="J223" s="424"/>
      <c r="K223" s="424"/>
    </row>
    <row r="224" spans="1:13" ht="15" x14ac:dyDescent="0.25">
      <c r="A224" s="386" t="s">
        <v>128</v>
      </c>
      <c r="B224" s="386"/>
      <c r="C224" s="386"/>
      <c r="D224" s="386"/>
      <c r="E224" s="386"/>
      <c r="F224" s="386"/>
      <c r="G224" s="386"/>
      <c r="H224" s="386"/>
      <c r="I224" s="386"/>
      <c r="J224" s="386"/>
      <c r="K224" s="387"/>
      <c r="M224" s="8"/>
    </row>
    <row r="225" spans="1:13" x14ac:dyDescent="0.2">
      <c r="A225" s="110" t="str">
        <f>"Development Name: "&amp;IF('Parts 1 2 3 4'!B$5="","",'Parts 1 2 3 4'!B$5)</f>
        <v xml:space="preserve">Development Name: </v>
      </c>
      <c r="B225" s="111"/>
      <c r="C225" s="111"/>
      <c r="D225" s="111"/>
      <c r="E225" s="111"/>
      <c r="F225" s="111"/>
      <c r="G225" s="111"/>
      <c r="H225" s="111"/>
      <c r="I225" s="111"/>
      <c r="J225" s="111"/>
      <c r="K225" s="114" t="str">
        <f>"Reporting Year: "&amp;IF('Parts 1 2 3 4'!D$5="","",'Parts 1 2 3 4'!D$5)</f>
        <v xml:space="preserve">Reporting Year: </v>
      </c>
      <c r="M225" s="8"/>
    </row>
    <row r="226" spans="1:13" x14ac:dyDescent="0.2">
      <c r="A226" s="398" t="s">
        <v>138</v>
      </c>
      <c r="B226" s="398"/>
      <c r="C226" s="398"/>
      <c r="D226" s="398"/>
      <c r="E226" s="398"/>
      <c r="F226" s="398"/>
      <c r="G226" s="398"/>
      <c r="H226" s="398"/>
      <c r="I226" s="398"/>
      <c r="J226" s="398"/>
      <c r="K226" s="438"/>
    </row>
    <row r="227" spans="1:13" ht="24" customHeight="1" x14ac:dyDescent="0.2">
      <c r="A227" s="397" t="s">
        <v>117</v>
      </c>
      <c r="B227" s="397"/>
      <c r="C227" s="380" t="s">
        <v>152</v>
      </c>
      <c r="D227" s="380"/>
      <c r="E227" s="380"/>
      <c r="F227" s="380"/>
      <c r="G227" s="380"/>
      <c r="H227" s="380"/>
      <c r="I227" s="380"/>
      <c r="J227" s="380"/>
      <c r="K227" s="392"/>
    </row>
    <row r="228" spans="1:13" ht="5.0999999999999996" customHeight="1" x14ac:dyDescent="0.2">
      <c r="A228" s="392"/>
      <c r="B228" s="392"/>
      <c r="C228" s="392"/>
      <c r="D228" s="392"/>
      <c r="E228" s="392"/>
      <c r="F228" s="392"/>
      <c r="G228" s="392"/>
      <c r="H228" s="392"/>
      <c r="I228" s="392"/>
      <c r="J228" s="392"/>
      <c r="K228" s="392"/>
    </row>
    <row r="229" spans="1:13" ht="25.5" x14ac:dyDescent="0.2">
      <c r="A229" s="392"/>
      <c r="B229" s="392"/>
      <c r="C229" s="489"/>
      <c r="D229" s="449" t="s">
        <v>139</v>
      </c>
      <c r="E229" s="450"/>
      <c r="F229" s="3" t="s">
        <v>140</v>
      </c>
      <c r="G229" s="400" t="s">
        <v>141</v>
      </c>
      <c r="H229" s="400"/>
      <c r="I229" s="400"/>
      <c r="J229" s="400"/>
      <c r="K229" s="401"/>
    </row>
    <row r="230" spans="1:13" ht="26.1" customHeight="1" x14ac:dyDescent="0.2">
      <c r="A230" s="392"/>
      <c r="B230" s="392"/>
      <c r="C230" s="489"/>
      <c r="D230" s="5">
        <v>1</v>
      </c>
      <c r="E230" s="99"/>
      <c r="F230" s="105"/>
      <c r="G230" s="447"/>
      <c r="H230" s="447"/>
      <c r="I230" s="447"/>
      <c r="J230" s="447"/>
      <c r="K230" s="447"/>
    </row>
    <row r="231" spans="1:13" ht="26.1" customHeight="1" x14ac:dyDescent="0.2">
      <c r="A231" s="392"/>
      <c r="B231" s="392"/>
      <c r="C231" s="489"/>
      <c r="D231" s="5">
        <f>MAX(D$230:D230)+1</f>
        <v>2</v>
      </c>
      <c r="E231" s="99"/>
      <c r="F231" s="105"/>
      <c r="G231" s="448"/>
      <c r="H231" s="447"/>
      <c r="I231" s="447"/>
      <c r="J231" s="447"/>
      <c r="K231" s="447"/>
    </row>
    <row r="232" spans="1:13" ht="26.1" customHeight="1" x14ac:dyDescent="0.2">
      <c r="A232" s="392"/>
      <c r="B232" s="392"/>
      <c r="C232" s="489"/>
      <c r="D232" s="5">
        <f>MAX(D$230:D231)+1</f>
        <v>3</v>
      </c>
      <c r="E232" s="99"/>
      <c r="F232" s="105"/>
      <c r="G232" s="448"/>
      <c r="H232" s="447"/>
      <c r="I232" s="447"/>
      <c r="J232" s="447"/>
      <c r="K232" s="447"/>
    </row>
    <row r="233" spans="1:13" ht="26.1" customHeight="1" x14ac:dyDescent="0.2">
      <c r="A233" s="392"/>
      <c r="B233" s="392"/>
      <c r="C233" s="489"/>
      <c r="D233" s="5">
        <f>MAX(D$230:D232)+1</f>
        <v>4</v>
      </c>
      <c r="E233" s="99"/>
      <c r="F233" s="105"/>
      <c r="G233" s="448"/>
      <c r="H233" s="447"/>
      <c r="I233" s="447"/>
      <c r="J233" s="447"/>
      <c r="K233" s="447"/>
    </row>
    <row r="234" spans="1:13" ht="26.1" customHeight="1" x14ac:dyDescent="0.2">
      <c r="A234" s="392"/>
      <c r="B234" s="392"/>
      <c r="C234" s="489"/>
      <c r="D234" s="5">
        <f>MAX(D$230:D233)+1</f>
        <v>5</v>
      </c>
      <c r="E234" s="99"/>
      <c r="F234" s="105"/>
      <c r="G234" s="448"/>
      <c r="H234" s="447"/>
      <c r="I234" s="447"/>
      <c r="J234" s="447"/>
      <c r="K234" s="447"/>
    </row>
    <row r="235" spans="1:13" ht="26.1" customHeight="1" x14ac:dyDescent="0.2">
      <c r="A235" s="392"/>
      <c r="B235" s="392"/>
      <c r="C235" s="489"/>
      <c r="D235" s="5">
        <f>MAX(D$230:D234)+1</f>
        <v>6</v>
      </c>
      <c r="E235" s="99"/>
      <c r="F235" s="105"/>
      <c r="G235" s="448"/>
      <c r="H235" s="447"/>
      <c r="I235" s="447"/>
      <c r="J235" s="447"/>
      <c r="K235" s="447"/>
    </row>
    <row r="236" spans="1:13" x14ac:dyDescent="0.2">
      <c r="A236" s="392"/>
      <c r="B236" s="392"/>
      <c r="C236" s="392"/>
      <c r="D236" s="392"/>
      <c r="E236" s="392"/>
      <c r="F236" s="392"/>
      <c r="G236" s="392"/>
      <c r="H236" s="392"/>
      <c r="I236" s="392"/>
      <c r="J236" s="392"/>
      <c r="K236" s="392"/>
    </row>
    <row r="237" spans="1:13" ht="24" customHeight="1" x14ac:dyDescent="0.2">
      <c r="A237" s="397" t="s">
        <v>127</v>
      </c>
      <c r="B237" s="397"/>
      <c r="C237" s="513" t="s">
        <v>395</v>
      </c>
      <c r="D237" s="513"/>
      <c r="E237" s="513"/>
      <c r="F237" s="513"/>
      <c r="G237" s="513"/>
      <c r="H237" s="513"/>
      <c r="I237" s="513"/>
      <c r="J237" s="513"/>
      <c r="K237" s="513"/>
    </row>
    <row r="238" spans="1:13" ht="33.75" x14ac:dyDescent="0.2">
      <c r="A238" s="506"/>
      <c r="B238" s="506"/>
      <c r="C238" s="380" t="s">
        <v>142</v>
      </c>
      <c r="D238" s="380"/>
      <c r="E238" s="380"/>
      <c r="F238" s="380"/>
      <c r="G238" s="380"/>
      <c r="H238" s="380"/>
      <c r="I238" s="380"/>
      <c r="J238" s="523"/>
      <c r="K238" s="11" t="s">
        <v>252</v>
      </c>
    </row>
    <row r="239" spans="1:13" ht="5.0999999999999996" customHeight="1" x14ac:dyDescent="0.2">
      <c r="A239" s="392"/>
      <c r="B239" s="392"/>
      <c r="C239" s="392"/>
      <c r="D239" s="392"/>
      <c r="E239" s="392"/>
      <c r="F239" s="392"/>
      <c r="G239" s="392"/>
      <c r="H239" s="392"/>
      <c r="I239" s="392"/>
      <c r="J239" s="392"/>
      <c r="K239" s="392"/>
    </row>
    <row r="240" spans="1:13" ht="26.1" customHeight="1" x14ac:dyDescent="0.2">
      <c r="A240" s="392"/>
      <c r="B240" s="392"/>
      <c r="C240" s="489"/>
      <c r="D240" s="5">
        <v>1</v>
      </c>
      <c r="E240" s="451" t="s">
        <v>396</v>
      </c>
      <c r="F240" s="406"/>
      <c r="G240" s="520"/>
      <c r="H240" s="521"/>
      <c r="I240" s="521"/>
      <c r="J240" s="522"/>
      <c r="K240" s="75"/>
    </row>
    <row r="241" spans="1:15" ht="26.1" customHeight="1" x14ac:dyDescent="0.2">
      <c r="A241" s="392"/>
      <c r="B241" s="392"/>
      <c r="C241" s="489"/>
      <c r="D241" s="5">
        <f>MAX(D$240:D240)+1</f>
        <v>2</v>
      </c>
      <c r="E241" s="382" t="s">
        <v>384</v>
      </c>
      <c r="F241" s="406"/>
      <c r="G241" s="520"/>
      <c r="H241" s="521"/>
      <c r="I241" s="521"/>
      <c r="J241" s="522"/>
      <c r="K241" s="75"/>
    </row>
    <row r="242" spans="1:15" ht="26.1" customHeight="1" x14ac:dyDescent="0.2">
      <c r="A242" s="392"/>
      <c r="B242" s="392"/>
      <c r="C242" s="489"/>
      <c r="D242" s="5">
        <f>MAX(D$240:D241)+1</f>
        <v>3</v>
      </c>
      <c r="E242" s="382" t="s">
        <v>397</v>
      </c>
      <c r="F242" s="406"/>
      <c r="G242" s="520"/>
      <c r="H242" s="521"/>
      <c r="I242" s="521"/>
      <c r="J242" s="522"/>
      <c r="K242" s="75"/>
    </row>
    <row r="243" spans="1:15" ht="26.1" customHeight="1" x14ac:dyDescent="0.2">
      <c r="A243" s="392"/>
      <c r="B243" s="392"/>
      <c r="C243" s="489"/>
      <c r="D243" s="5">
        <f>MAX(D$240:D242)+1</f>
        <v>4</v>
      </c>
      <c r="E243" s="382" t="str">
        <f>"Amount exceeding 20% allowable, to be adjusted on line 4-"&amp;TEXT('Parts 1 2 3 4'!A324,"0")</f>
        <v>Amount exceeding 20% allowable, to be adjusted on line 4-39</v>
      </c>
      <c r="F243" s="382"/>
      <c r="G243" s="520"/>
      <c r="H243" s="521"/>
      <c r="I243" s="521"/>
      <c r="J243" s="522"/>
      <c r="K243" s="75" t="str">
        <f>"4-"&amp;TEXT('Parts 1 2 3 4'!A324,"0")</f>
        <v>4-39</v>
      </c>
      <c r="L243" s="210">
        <f>G243</f>
        <v>0</v>
      </c>
    </row>
    <row r="244" spans="1:15" ht="26.1" customHeight="1" x14ac:dyDescent="0.2">
      <c r="A244" s="392"/>
      <c r="B244" s="392"/>
      <c r="C244" s="489"/>
      <c r="D244" s="5">
        <f>MAX(D$240:D243)+1</f>
        <v>5</v>
      </c>
      <c r="E244" s="382" t="str">
        <f>"Total interest paid on Developer Fee, to be adjusted on line 4-"&amp;TEXT('Parts 1 2 3 4'!A325,"0")</f>
        <v>Total interest paid on Developer Fee, to be adjusted on line 4-40</v>
      </c>
      <c r="F244" s="382"/>
      <c r="G244" s="520"/>
      <c r="H244" s="521"/>
      <c r="I244" s="521"/>
      <c r="J244" s="522"/>
      <c r="K244" s="75" t="str">
        <f>"4-"&amp;TEXT('Parts 1 2 3 4'!A72,"0")</f>
        <v>4-41</v>
      </c>
      <c r="L244" s="210">
        <f>G244</f>
        <v>0</v>
      </c>
    </row>
    <row r="245" spans="1:15" x14ac:dyDescent="0.2">
      <c r="B245" s="392"/>
      <c r="C245" s="392"/>
      <c r="D245" s="392"/>
      <c r="E245" s="392"/>
      <c r="F245" s="392"/>
      <c r="G245" s="392"/>
      <c r="H245" s="392"/>
      <c r="I245" s="392"/>
      <c r="J245" s="392"/>
      <c r="K245" s="392"/>
    </row>
    <row r="246" spans="1:15" x14ac:dyDescent="0.2">
      <c r="A246" s="515"/>
      <c r="B246" s="515"/>
      <c r="C246" s="515"/>
      <c r="D246" s="515"/>
      <c r="E246" s="515"/>
      <c r="F246" s="515"/>
      <c r="G246" s="515"/>
      <c r="H246" s="515"/>
      <c r="I246" s="515"/>
      <c r="J246" s="515"/>
      <c r="K246" s="515"/>
    </row>
    <row r="247" spans="1:15" x14ac:dyDescent="0.2">
      <c r="A247" s="392"/>
      <c r="B247" s="392"/>
      <c r="C247" s="392"/>
      <c r="D247" s="392"/>
      <c r="E247" s="392"/>
      <c r="F247" s="392"/>
      <c r="G247" s="392"/>
      <c r="H247" s="392"/>
      <c r="I247" s="392"/>
      <c r="J247" s="392"/>
      <c r="K247" s="392"/>
    </row>
    <row r="248" spans="1:15" x14ac:dyDescent="0.2">
      <c r="A248" s="514" t="s">
        <v>143</v>
      </c>
      <c r="B248" s="514"/>
      <c r="C248" s="514"/>
      <c r="D248" s="514"/>
      <c r="E248" s="514"/>
      <c r="F248" s="514"/>
      <c r="G248" s="514"/>
      <c r="H248" s="514"/>
      <c r="I248" s="514"/>
      <c r="J248" s="514"/>
      <c r="K248" s="514"/>
    </row>
    <row r="249" spans="1:15" ht="91.5" customHeight="1" x14ac:dyDescent="0.2">
      <c r="A249" s="446" t="str">
        <f ca="1">"The undersigned hereby certifies that the information contained on this reporting statement is true and correct to the best of his/her knowledge as of this "&amp;IF(CELL("type",H251)="v",TEXT(DAY(H251),"0")&amp;IF(AND(DAY(H251)&gt;=11,DAY(H251)&lt;=13),"th",IF(MOD(DAY(H251),10)=1,"st",IF(MOD(DAY(H251),10)=2,"nd",IF(MOD(DAY(H251),10)=3,"rd","th")))),"_____________")&amp;" day of "&amp;IF(CELL("type",H251)="v",TEXT(H251,"mmmm"),"___________________________")&amp;", "&amp;IF(CELL("type",H251)="v",TEXT(YEAR(H251),"0000"),"20______")&amp;" and that the undersigned is the owner/ borrower for the Development and loan amount stated above, or the authorized agent for same, with the full authority to sign this certification. "&amp;O249</f>
        <v>The undersigned hereby certifies that the information contained on this reporting statement is true and correct to the best of his/her knowledge as of this _____________ day of ___________________________, 20______ and that the undersigned is the owner/ borrower for the Development and loan amount stated above, or the authorized agent for same, with the full authority to sign this certification. The undersigned also certifies that there has not been any event of default on the loan, or any event which upon notice, or lapse of time, or both would constitute such an event of default.</v>
      </c>
      <c r="B249" s="446"/>
      <c r="C249" s="446"/>
      <c r="D249" s="446"/>
      <c r="E249" s="446"/>
      <c r="F249" s="446"/>
      <c r="G249" s="446"/>
      <c r="H249" s="446"/>
      <c r="I249" s="446"/>
      <c r="J249" s="446"/>
      <c r="K249" s="446"/>
      <c r="N249" s="124" t="s">
        <v>318</v>
      </c>
      <c r="O249" s="121" t="s">
        <v>319</v>
      </c>
    </row>
    <row r="250" spans="1:15" ht="24.75" customHeight="1" x14ac:dyDescent="0.2">
      <c r="A250" s="392"/>
      <c r="B250" s="392"/>
      <c r="C250" s="392"/>
      <c r="D250" s="392"/>
      <c r="E250" s="392"/>
      <c r="F250" s="392"/>
      <c r="G250" s="392"/>
      <c r="H250" s="392"/>
      <c r="I250" s="392"/>
      <c r="J250" s="392"/>
      <c r="K250" s="392"/>
    </row>
    <row r="251" spans="1:15" ht="39" customHeight="1" x14ac:dyDescent="0.2">
      <c r="A251" s="398" t="s">
        <v>145</v>
      </c>
      <c r="B251" s="398"/>
      <c r="C251" s="445"/>
      <c r="D251" s="445"/>
      <c r="E251" s="445"/>
      <c r="F251" s="445"/>
      <c r="G251" s="2" t="s">
        <v>144</v>
      </c>
      <c r="H251" s="517"/>
      <c r="I251" s="399"/>
      <c r="J251" s="399"/>
      <c r="K251" s="399"/>
    </row>
    <row r="252" spans="1:15" x14ac:dyDescent="0.2">
      <c r="A252" s="392"/>
      <c r="B252" s="392"/>
      <c r="C252" s="516" t="s">
        <v>146</v>
      </c>
      <c r="D252" s="516"/>
      <c r="E252" s="516"/>
      <c r="F252" s="516"/>
      <c r="G252" s="392"/>
      <c r="H252" s="392"/>
      <c r="I252" s="392"/>
      <c r="J252" s="392"/>
      <c r="K252" s="392"/>
    </row>
    <row r="253" spans="1:15" ht="24.75" customHeight="1" x14ac:dyDescent="0.2">
      <c r="A253" s="392"/>
      <c r="B253" s="392"/>
      <c r="C253" s="392"/>
      <c r="D253" s="392"/>
      <c r="E253" s="392"/>
      <c r="F253" s="392"/>
      <c r="G253" s="392"/>
      <c r="H253" s="392"/>
      <c r="I253" s="392"/>
      <c r="J253" s="392"/>
      <c r="K253" s="392"/>
    </row>
    <row r="254" spans="1:15" ht="39" customHeight="1" x14ac:dyDescent="0.2">
      <c r="B254" s="399"/>
      <c r="C254" s="399"/>
      <c r="D254" s="399"/>
      <c r="E254" s="399"/>
      <c r="F254" s="399"/>
      <c r="G254" s="399"/>
      <c r="H254" s="399"/>
      <c r="I254" s="392"/>
      <c r="J254" s="392"/>
      <c r="K254" s="392"/>
      <c r="O254" s="121" t="s">
        <v>319</v>
      </c>
    </row>
    <row r="255" spans="1:15" ht="18.75" customHeight="1" x14ac:dyDescent="0.2">
      <c r="B255" s="398" t="s">
        <v>147</v>
      </c>
      <c r="C255" s="398"/>
      <c r="D255" s="398"/>
      <c r="E255" s="398"/>
      <c r="F255" s="398"/>
      <c r="G255" s="392"/>
      <c r="H255" s="392"/>
      <c r="I255" s="392"/>
      <c r="J255" s="392"/>
      <c r="K255" s="392"/>
    </row>
    <row r="256" spans="1:15" ht="4.5" customHeight="1" x14ac:dyDescent="0.2"/>
    <row r="257" spans="1:11" ht="15" x14ac:dyDescent="0.25">
      <c r="A257" s="423" t="s">
        <v>25</v>
      </c>
      <c r="B257" s="423"/>
      <c r="C257" s="423"/>
      <c r="D257" s="423"/>
      <c r="E257" s="423"/>
      <c r="F257" s="423"/>
      <c r="G257" s="423"/>
      <c r="H257" s="424" t="s">
        <v>257</v>
      </c>
      <c r="I257" s="424"/>
      <c r="J257" s="424"/>
      <c r="K257" s="424"/>
    </row>
    <row r="258" spans="1:11" ht="15" x14ac:dyDescent="0.25">
      <c r="A258" s="386" t="s">
        <v>128</v>
      </c>
      <c r="B258" s="386"/>
      <c r="C258" s="386"/>
      <c r="D258" s="386"/>
      <c r="E258" s="386"/>
      <c r="F258" s="386"/>
      <c r="G258" s="386"/>
      <c r="H258" s="386"/>
      <c r="I258" s="386"/>
      <c r="J258" s="386"/>
      <c r="K258" s="387"/>
    </row>
    <row r="259" spans="1:11" x14ac:dyDescent="0.2">
      <c r="A259" s="110" t="str">
        <f>"Development Name: "&amp;IF('Parts 1 2 3 4'!B$5="","",'Parts 1 2 3 4'!B$5)</f>
        <v xml:space="preserve">Development Name: </v>
      </c>
      <c r="B259" s="111"/>
      <c r="C259" s="111"/>
      <c r="D259" s="111"/>
      <c r="E259" s="111"/>
      <c r="F259" s="111"/>
      <c r="G259" s="111"/>
      <c r="H259" s="111"/>
      <c r="I259" s="111"/>
      <c r="J259" s="111"/>
      <c r="K259" s="114" t="str">
        <f>"Reporting Year: "&amp;IF('Parts 1 2 3 4'!D$5="","",'Parts 1 2 3 4'!D$5)</f>
        <v xml:space="preserve">Reporting Year: </v>
      </c>
    </row>
    <row r="260" spans="1:11" x14ac:dyDescent="0.2">
      <c r="A260" s="398" t="s">
        <v>329</v>
      </c>
      <c r="B260" s="398"/>
      <c r="C260" s="398"/>
      <c r="D260" s="398"/>
      <c r="E260" s="398"/>
      <c r="F260" s="398"/>
      <c r="G260" s="398"/>
      <c r="H260" s="398"/>
      <c r="I260" s="398"/>
      <c r="J260" s="398"/>
      <c r="K260" s="438"/>
    </row>
    <row r="261" spans="1:11" ht="24" customHeight="1" x14ac:dyDescent="0.2">
      <c r="A261" s="397" t="s">
        <v>117</v>
      </c>
      <c r="B261" s="397"/>
      <c r="C261" s="380" t="str">
        <f>"List of all details related to 'All Other Mortgages' to be included in Parts 1, 2 and 3 (Specifically, Lines 1-"&amp;TEXT('Parts 1 2 3 4'!A78,"0")&amp;", 1-"&amp;TEXT('Parts 1 2 3 4'!A97,"0")&amp;", 2-"&amp;TEXT('Parts 1 2 3 4'!A199,"0")&amp;", and 3-"&amp;TEXT('Parts 1 2 3 4'!A261,"0")&amp;")."</f>
        <v>List of all details related to 'All Other Mortgages' to be included in Parts 1, 2 and 3 (Specifically, Lines 1-47, 1-66, 2-59, and 3-33).</v>
      </c>
      <c r="D261" s="380"/>
      <c r="E261" s="380"/>
      <c r="F261" s="380"/>
      <c r="G261" s="380"/>
      <c r="H261" s="380"/>
      <c r="I261" s="380"/>
      <c r="J261" s="380"/>
      <c r="K261" s="392"/>
    </row>
    <row r="262" spans="1:11" ht="4.5" customHeight="1" x14ac:dyDescent="0.2">
      <c r="A262" s="381"/>
      <c r="B262" s="381"/>
      <c r="C262" s="381"/>
      <c r="D262" s="381"/>
      <c r="E262" s="381"/>
      <c r="F262" s="381"/>
      <c r="G262" s="381"/>
      <c r="H262" s="381"/>
      <c r="I262" s="381"/>
      <c r="J262" s="381"/>
      <c r="K262" s="381"/>
    </row>
    <row r="263" spans="1:11" ht="35.1" customHeight="1" x14ac:dyDescent="0.2">
      <c r="A263" s="390" t="s">
        <v>302</v>
      </c>
      <c r="B263" s="391" t="s">
        <v>240</v>
      </c>
      <c r="C263" s="391"/>
      <c r="D263" s="391"/>
      <c r="E263" s="7" t="s">
        <v>246</v>
      </c>
      <c r="F263" s="3" t="s">
        <v>59</v>
      </c>
      <c r="G263" s="441" t="s">
        <v>245</v>
      </c>
      <c r="H263" s="442"/>
      <c r="I263" s="442"/>
      <c r="J263" s="443"/>
      <c r="K263" s="11" t="s">
        <v>252</v>
      </c>
    </row>
    <row r="264" spans="1:11" ht="26.1" customHeight="1" x14ac:dyDescent="0.2">
      <c r="A264" s="390"/>
      <c r="B264" s="373" t="str">
        <f>"1-"&amp;TEXT('Parts 1 2 3 4'!A$78,"0")</f>
        <v>1-47</v>
      </c>
      <c r="C264" s="373"/>
      <c r="D264" s="373"/>
      <c r="E264" s="9" t="s">
        <v>260</v>
      </c>
      <c r="F264" s="100"/>
      <c r="G264" s="270" t="s">
        <v>244</v>
      </c>
      <c r="H264" s="372"/>
      <c r="I264" s="372"/>
      <c r="J264" s="255"/>
      <c r="K264" s="75" t="str">
        <f>B264</f>
        <v>1-47</v>
      </c>
    </row>
    <row r="265" spans="1:11" ht="26.1" customHeight="1" x14ac:dyDescent="0.2">
      <c r="A265" s="390"/>
      <c r="B265" s="373" t="str">
        <f>"1-"&amp;TEXT('Parts 1 2 3 4'!A$78,"0")</f>
        <v>1-47</v>
      </c>
      <c r="C265" s="373"/>
      <c r="D265" s="373"/>
      <c r="E265" s="9" t="s">
        <v>261</v>
      </c>
      <c r="F265" s="100"/>
      <c r="G265" s="270" t="s">
        <v>244</v>
      </c>
      <c r="H265" s="372"/>
      <c r="I265" s="372"/>
      <c r="J265" s="255"/>
      <c r="K265" s="75" t="str">
        <f t="shared" ref="K265:K269" si="0">B265</f>
        <v>1-47</v>
      </c>
    </row>
    <row r="266" spans="1:11" ht="26.1" customHeight="1" x14ac:dyDescent="0.2">
      <c r="A266" s="390"/>
      <c r="B266" s="373" t="str">
        <f>"1-"&amp;TEXT('Parts 1 2 3 4'!A$97,"0")</f>
        <v>1-66</v>
      </c>
      <c r="C266" s="373"/>
      <c r="D266" s="373"/>
      <c r="E266" s="9" t="s">
        <v>262</v>
      </c>
      <c r="F266" s="100"/>
      <c r="G266" s="270" t="s">
        <v>243</v>
      </c>
      <c r="H266" s="372"/>
      <c r="I266" s="372"/>
      <c r="J266" s="255"/>
      <c r="K266" s="75" t="str">
        <f t="shared" si="0"/>
        <v>1-66</v>
      </c>
    </row>
    <row r="267" spans="1:11" ht="26.1" customHeight="1" x14ac:dyDescent="0.2">
      <c r="A267" s="390"/>
      <c r="B267" s="373" t="str">
        <f>"1-"&amp;TEXT('Parts 1 2 3 4'!A$97,"0")</f>
        <v>1-66</v>
      </c>
      <c r="C267" s="373"/>
      <c r="D267" s="373"/>
      <c r="E267" s="9" t="s">
        <v>263</v>
      </c>
      <c r="F267" s="100"/>
      <c r="G267" s="270" t="s">
        <v>243</v>
      </c>
      <c r="H267" s="372"/>
      <c r="I267" s="372"/>
      <c r="J267" s="255"/>
      <c r="K267" s="75" t="str">
        <f t="shared" si="0"/>
        <v>1-66</v>
      </c>
    </row>
    <row r="268" spans="1:11" ht="26.1" customHeight="1" x14ac:dyDescent="0.2">
      <c r="A268" s="390"/>
      <c r="B268" s="373" t="str">
        <f>"2-"&amp;TEXT('Parts 1 2 3 4'!A$199,"0")</f>
        <v>2-59</v>
      </c>
      <c r="C268" s="373"/>
      <c r="D268" s="373"/>
      <c r="E268" s="9" t="s">
        <v>242</v>
      </c>
      <c r="F268" s="100"/>
      <c r="G268" s="270" t="s">
        <v>250</v>
      </c>
      <c r="H268" s="372"/>
      <c r="I268" s="372"/>
      <c r="J268" s="255"/>
      <c r="K268" s="75" t="str">
        <f t="shared" si="0"/>
        <v>2-59</v>
      </c>
    </row>
    <row r="269" spans="1:11" ht="26.1" customHeight="1" x14ac:dyDescent="0.2">
      <c r="A269" s="390"/>
      <c r="B269" s="373" t="str">
        <f>"3-"&amp;TEXT('Parts 1 2 3 4'!A$261,"0")</f>
        <v>3-33</v>
      </c>
      <c r="C269" s="373"/>
      <c r="D269" s="373"/>
      <c r="E269" s="9" t="s">
        <v>241</v>
      </c>
      <c r="F269" s="100"/>
      <c r="G269" s="270" t="s">
        <v>251</v>
      </c>
      <c r="H269" s="372"/>
      <c r="I269" s="372"/>
      <c r="J269" s="255"/>
      <c r="K269" s="75" t="str">
        <f t="shared" si="0"/>
        <v>3-33</v>
      </c>
    </row>
    <row r="270" spans="1:11" ht="5.0999999999999996" customHeight="1" x14ac:dyDescent="0.2">
      <c r="A270" s="381"/>
      <c r="B270" s="381"/>
      <c r="C270" s="381"/>
      <c r="D270" s="381"/>
      <c r="E270" s="381"/>
      <c r="F270" s="381"/>
      <c r="G270" s="381"/>
      <c r="H270" s="381"/>
      <c r="I270" s="381"/>
      <c r="J270" s="381"/>
      <c r="K270" s="381"/>
    </row>
    <row r="271" spans="1:11" ht="35.1" customHeight="1" x14ac:dyDescent="0.2">
      <c r="A271" s="390" t="s">
        <v>303</v>
      </c>
      <c r="B271" s="391" t="s">
        <v>240</v>
      </c>
      <c r="C271" s="391"/>
      <c r="D271" s="391"/>
      <c r="E271" s="7" t="s">
        <v>247</v>
      </c>
      <c r="F271" s="3" t="s">
        <v>59</v>
      </c>
      <c r="G271" s="441" t="s">
        <v>245</v>
      </c>
      <c r="H271" s="442"/>
      <c r="I271" s="442"/>
      <c r="J271" s="443"/>
      <c r="K271" s="11" t="s">
        <v>252</v>
      </c>
    </row>
    <row r="272" spans="1:11" ht="26.1" customHeight="1" x14ac:dyDescent="0.2">
      <c r="A272" s="390"/>
      <c r="B272" s="373" t="str">
        <f>"1-"&amp;TEXT('Parts 1 2 3 4'!A$78,"0")</f>
        <v>1-47</v>
      </c>
      <c r="C272" s="373"/>
      <c r="D272" s="373"/>
      <c r="E272" s="9" t="s">
        <v>260</v>
      </c>
      <c r="F272" s="100"/>
      <c r="G272" s="270" t="s">
        <v>244</v>
      </c>
      <c r="H272" s="372"/>
      <c r="I272" s="372"/>
      <c r="J272" s="255"/>
      <c r="K272" s="75" t="str">
        <f t="shared" ref="K272:K277" si="1">B272</f>
        <v>1-47</v>
      </c>
    </row>
    <row r="273" spans="1:11" ht="26.1" customHeight="1" x14ac:dyDescent="0.2">
      <c r="A273" s="390"/>
      <c r="B273" s="373" t="str">
        <f>"1-"&amp;TEXT('Parts 1 2 3 4'!A$78,"0")</f>
        <v>1-47</v>
      </c>
      <c r="C273" s="373"/>
      <c r="D273" s="373"/>
      <c r="E273" s="9" t="s">
        <v>261</v>
      </c>
      <c r="F273" s="100"/>
      <c r="G273" s="270" t="s">
        <v>244</v>
      </c>
      <c r="H273" s="372"/>
      <c r="I273" s="372"/>
      <c r="J273" s="255"/>
      <c r="K273" s="75" t="str">
        <f t="shared" si="1"/>
        <v>1-47</v>
      </c>
    </row>
    <row r="274" spans="1:11" ht="26.1" customHeight="1" x14ac:dyDescent="0.2">
      <c r="A274" s="390"/>
      <c r="B274" s="373" t="str">
        <f>"1-"&amp;TEXT('Parts 1 2 3 4'!A$97,"0")</f>
        <v>1-66</v>
      </c>
      <c r="C274" s="373"/>
      <c r="D274" s="373"/>
      <c r="E274" s="9" t="s">
        <v>262</v>
      </c>
      <c r="F274" s="100"/>
      <c r="G274" s="270" t="s">
        <v>243</v>
      </c>
      <c r="H274" s="372"/>
      <c r="I274" s="372"/>
      <c r="J274" s="255"/>
      <c r="K274" s="75" t="str">
        <f t="shared" si="1"/>
        <v>1-66</v>
      </c>
    </row>
    <row r="275" spans="1:11" ht="26.1" customHeight="1" x14ac:dyDescent="0.2">
      <c r="A275" s="390"/>
      <c r="B275" s="373" t="str">
        <f>"1-"&amp;TEXT('Parts 1 2 3 4'!A$97,"0")</f>
        <v>1-66</v>
      </c>
      <c r="C275" s="373"/>
      <c r="D275" s="373"/>
      <c r="E275" s="9" t="s">
        <v>263</v>
      </c>
      <c r="F275" s="100"/>
      <c r="G275" s="270" t="s">
        <v>243</v>
      </c>
      <c r="H275" s="372"/>
      <c r="I275" s="372"/>
      <c r="J275" s="255"/>
      <c r="K275" s="75" t="str">
        <f t="shared" si="1"/>
        <v>1-66</v>
      </c>
    </row>
    <row r="276" spans="1:11" ht="26.1" customHeight="1" x14ac:dyDescent="0.2">
      <c r="A276" s="390"/>
      <c r="B276" s="373" t="str">
        <f>"2-"&amp;TEXT('Parts 1 2 3 4'!A$199,"0")</f>
        <v>2-59</v>
      </c>
      <c r="C276" s="373"/>
      <c r="D276" s="373"/>
      <c r="E276" s="9" t="s">
        <v>242</v>
      </c>
      <c r="F276" s="100"/>
      <c r="G276" s="270" t="s">
        <v>250</v>
      </c>
      <c r="H276" s="372"/>
      <c r="I276" s="372"/>
      <c r="J276" s="255"/>
      <c r="K276" s="75" t="str">
        <f t="shared" si="1"/>
        <v>2-59</v>
      </c>
    </row>
    <row r="277" spans="1:11" ht="26.1" customHeight="1" x14ac:dyDescent="0.2">
      <c r="A277" s="390"/>
      <c r="B277" s="373" t="str">
        <f>"3-"&amp;TEXT('Parts 1 2 3 4'!A$261,"0")</f>
        <v>3-33</v>
      </c>
      <c r="C277" s="373"/>
      <c r="D277" s="373"/>
      <c r="E277" s="9" t="s">
        <v>241</v>
      </c>
      <c r="F277" s="100"/>
      <c r="G277" s="270" t="s">
        <v>251</v>
      </c>
      <c r="H277" s="372"/>
      <c r="I277" s="372"/>
      <c r="J277" s="255"/>
      <c r="K277" s="75" t="str">
        <f t="shared" si="1"/>
        <v>3-33</v>
      </c>
    </row>
    <row r="278" spans="1:11" ht="5.0999999999999996" customHeight="1" x14ac:dyDescent="0.2">
      <c r="A278" s="381"/>
      <c r="B278" s="381"/>
      <c r="C278" s="381"/>
      <c r="D278" s="381"/>
      <c r="E278" s="381"/>
      <c r="F278" s="381"/>
      <c r="G278" s="381"/>
      <c r="H278" s="381"/>
      <c r="I278" s="381"/>
      <c r="J278" s="381"/>
      <c r="K278" s="381"/>
    </row>
    <row r="279" spans="1:11" ht="35.1" customHeight="1" x14ac:dyDescent="0.2">
      <c r="A279" s="390" t="s">
        <v>304</v>
      </c>
      <c r="B279" s="391" t="s">
        <v>240</v>
      </c>
      <c r="C279" s="391"/>
      <c r="D279" s="391"/>
      <c r="E279" s="7" t="s">
        <v>248</v>
      </c>
      <c r="F279" s="3" t="s">
        <v>59</v>
      </c>
      <c r="G279" s="441" t="s">
        <v>245</v>
      </c>
      <c r="H279" s="442"/>
      <c r="I279" s="442"/>
      <c r="J279" s="443"/>
      <c r="K279" s="11" t="s">
        <v>252</v>
      </c>
    </row>
    <row r="280" spans="1:11" ht="26.1" customHeight="1" x14ac:dyDescent="0.2">
      <c r="A280" s="390"/>
      <c r="B280" s="373" t="str">
        <f>"1-"&amp;TEXT('Parts 1 2 3 4'!A$78,"0")</f>
        <v>1-47</v>
      </c>
      <c r="C280" s="373"/>
      <c r="D280" s="373"/>
      <c r="E280" s="9" t="s">
        <v>260</v>
      </c>
      <c r="F280" s="100"/>
      <c r="G280" s="270" t="s">
        <v>244</v>
      </c>
      <c r="H280" s="372"/>
      <c r="I280" s="372"/>
      <c r="J280" s="255"/>
      <c r="K280" s="75" t="str">
        <f t="shared" ref="K280:K285" si="2">B280</f>
        <v>1-47</v>
      </c>
    </row>
    <row r="281" spans="1:11" ht="26.1" customHeight="1" x14ac:dyDescent="0.2">
      <c r="A281" s="390"/>
      <c r="B281" s="373" t="str">
        <f>"1-"&amp;TEXT('Parts 1 2 3 4'!A$78,"0")</f>
        <v>1-47</v>
      </c>
      <c r="C281" s="373"/>
      <c r="D281" s="373"/>
      <c r="E281" s="9" t="s">
        <v>261</v>
      </c>
      <c r="F281" s="100"/>
      <c r="G281" s="270" t="s">
        <v>244</v>
      </c>
      <c r="H281" s="372"/>
      <c r="I281" s="372"/>
      <c r="J281" s="255"/>
      <c r="K281" s="75" t="str">
        <f t="shared" si="2"/>
        <v>1-47</v>
      </c>
    </row>
    <row r="282" spans="1:11" ht="26.1" customHeight="1" x14ac:dyDescent="0.2">
      <c r="A282" s="390"/>
      <c r="B282" s="373" t="str">
        <f>"1-"&amp;TEXT('Parts 1 2 3 4'!A$97,"0")</f>
        <v>1-66</v>
      </c>
      <c r="C282" s="373"/>
      <c r="D282" s="373"/>
      <c r="E282" s="9" t="s">
        <v>262</v>
      </c>
      <c r="F282" s="100"/>
      <c r="G282" s="270" t="s">
        <v>243</v>
      </c>
      <c r="H282" s="372"/>
      <c r="I282" s="372"/>
      <c r="J282" s="255"/>
      <c r="K282" s="75" t="str">
        <f t="shared" si="2"/>
        <v>1-66</v>
      </c>
    </row>
    <row r="283" spans="1:11" ht="26.1" customHeight="1" x14ac:dyDescent="0.2">
      <c r="A283" s="390"/>
      <c r="B283" s="373" t="str">
        <f>"1-"&amp;TEXT('Parts 1 2 3 4'!A$97,"0")</f>
        <v>1-66</v>
      </c>
      <c r="C283" s="373"/>
      <c r="D283" s="373"/>
      <c r="E283" s="9" t="s">
        <v>263</v>
      </c>
      <c r="F283" s="100"/>
      <c r="G283" s="270" t="s">
        <v>243</v>
      </c>
      <c r="H283" s="372"/>
      <c r="I283" s="372"/>
      <c r="J283" s="255"/>
      <c r="K283" s="75" t="str">
        <f t="shared" si="2"/>
        <v>1-66</v>
      </c>
    </row>
    <row r="284" spans="1:11" ht="26.1" customHeight="1" x14ac:dyDescent="0.2">
      <c r="A284" s="390"/>
      <c r="B284" s="373" t="str">
        <f>"2-"&amp;TEXT('Parts 1 2 3 4'!A$199,"0")</f>
        <v>2-59</v>
      </c>
      <c r="C284" s="373"/>
      <c r="D284" s="373"/>
      <c r="E284" s="9" t="s">
        <v>242</v>
      </c>
      <c r="F284" s="100"/>
      <c r="G284" s="270" t="s">
        <v>250</v>
      </c>
      <c r="H284" s="372"/>
      <c r="I284" s="372"/>
      <c r="J284" s="255"/>
      <c r="K284" s="75" t="str">
        <f t="shared" si="2"/>
        <v>2-59</v>
      </c>
    </row>
    <row r="285" spans="1:11" ht="26.1" customHeight="1" x14ac:dyDescent="0.2">
      <c r="A285" s="390"/>
      <c r="B285" s="373" t="str">
        <f>"3-"&amp;TEXT('Parts 1 2 3 4'!A$261,"0")</f>
        <v>3-33</v>
      </c>
      <c r="C285" s="373"/>
      <c r="D285" s="373"/>
      <c r="E285" s="9" t="s">
        <v>241</v>
      </c>
      <c r="F285" s="100"/>
      <c r="G285" s="270" t="s">
        <v>251</v>
      </c>
      <c r="H285" s="372"/>
      <c r="I285" s="372"/>
      <c r="J285" s="255"/>
      <c r="K285" s="75" t="str">
        <f t="shared" si="2"/>
        <v>3-33</v>
      </c>
    </row>
    <row r="286" spans="1:11" ht="5.0999999999999996" customHeight="1" x14ac:dyDescent="0.2">
      <c r="A286" s="381"/>
      <c r="B286" s="381"/>
      <c r="C286" s="381"/>
      <c r="D286" s="381"/>
      <c r="E286" s="381"/>
      <c r="F286" s="381"/>
      <c r="G286" s="381"/>
      <c r="H286" s="381"/>
      <c r="I286" s="381"/>
      <c r="J286" s="381"/>
      <c r="K286" s="381"/>
    </row>
    <row r="287" spans="1:11" ht="35.1" customHeight="1" x14ac:dyDescent="0.2">
      <c r="A287" s="390" t="s">
        <v>305</v>
      </c>
      <c r="B287" s="391" t="s">
        <v>240</v>
      </c>
      <c r="C287" s="391"/>
      <c r="D287" s="391"/>
      <c r="E287" s="7" t="s">
        <v>249</v>
      </c>
      <c r="F287" s="3" t="s">
        <v>59</v>
      </c>
      <c r="G287" s="441" t="s">
        <v>245</v>
      </c>
      <c r="H287" s="442"/>
      <c r="I287" s="442"/>
      <c r="J287" s="443"/>
      <c r="K287" s="11" t="s">
        <v>252</v>
      </c>
    </row>
    <row r="288" spans="1:11" ht="26.1" customHeight="1" x14ac:dyDescent="0.2">
      <c r="A288" s="390"/>
      <c r="B288" s="373" t="str">
        <f>"1-"&amp;TEXT('Parts 1 2 3 4'!A$78,"0")</f>
        <v>1-47</v>
      </c>
      <c r="C288" s="373"/>
      <c r="D288" s="373"/>
      <c r="E288" s="9" t="s">
        <v>260</v>
      </c>
      <c r="F288" s="100"/>
      <c r="G288" s="270" t="s">
        <v>244</v>
      </c>
      <c r="H288" s="372"/>
      <c r="I288" s="372"/>
      <c r="J288" s="255"/>
      <c r="K288" s="75" t="str">
        <f t="shared" ref="K288:K293" si="3">B288</f>
        <v>1-47</v>
      </c>
    </row>
    <row r="289" spans="1:11" ht="26.1" customHeight="1" x14ac:dyDescent="0.2">
      <c r="A289" s="390"/>
      <c r="B289" s="373" t="str">
        <f>"1-"&amp;TEXT('Parts 1 2 3 4'!A$78,"0")</f>
        <v>1-47</v>
      </c>
      <c r="C289" s="373"/>
      <c r="D289" s="373"/>
      <c r="E289" s="9" t="s">
        <v>261</v>
      </c>
      <c r="F289" s="100"/>
      <c r="G289" s="270" t="s">
        <v>244</v>
      </c>
      <c r="H289" s="372"/>
      <c r="I289" s="372"/>
      <c r="J289" s="255"/>
      <c r="K289" s="75" t="str">
        <f t="shared" si="3"/>
        <v>1-47</v>
      </c>
    </row>
    <row r="290" spans="1:11" ht="26.1" customHeight="1" x14ac:dyDescent="0.2">
      <c r="A290" s="390"/>
      <c r="B290" s="373" t="str">
        <f>"1-"&amp;TEXT('Parts 1 2 3 4'!A$97,"0")</f>
        <v>1-66</v>
      </c>
      <c r="C290" s="373"/>
      <c r="D290" s="373"/>
      <c r="E290" s="9" t="s">
        <v>262</v>
      </c>
      <c r="F290" s="100"/>
      <c r="G290" s="270" t="s">
        <v>243</v>
      </c>
      <c r="H290" s="372"/>
      <c r="I290" s="372"/>
      <c r="J290" s="255"/>
      <c r="K290" s="75" t="str">
        <f t="shared" si="3"/>
        <v>1-66</v>
      </c>
    </row>
    <row r="291" spans="1:11" ht="26.1" customHeight="1" x14ac:dyDescent="0.2">
      <c r="A291" s="390"/>
      <c r="B291" s="373" t="str">
        <f>"1-"&amp;TEXT('Parts 1 2 3 4'!A$97,"0")</f>
        <v>1-66</v>
      </c>
      <c r="C291" s="373"/>
      <c r="D291" s="373"/>
      <c r="E291" s="9" t="s">
        <v>263</v>
      </c>
      <c r="F291" s="100"/>
      <c r="G291" s="270" t="s">
        <v>243</v>
      </c>
      <c r="H291" s="372"/>
      <c r="I291" s="372"/>
      <c r="J291" s="255"/>
      <c r="K291" s="75" t="str">
        <f t="shared" si="3"/>
        <v>1-66</v>
      </c>
    </row>
    <row r="292" spans="1:11" ht="26.1" customHeight="1" x14ac:dyDescent="0.2">
      <c r="A292" s="390"/>
      <c r="B292" s="373" t="str">
        <f>"2-"&amp;TEXT('Parts 1 2 3 4'!A$199,"0")</f>
        <v>2-59</v>
      </c>
      <c r="C292" s="373"/>
      <c r="D292" s="373"/>
      <c r="E292" s="9" t="s">
        <v>242</v>
      </c>
      <c r="F292" s="100"/>
      <c r="G292" s="270" t="s">
        <v>250</v>
      </c>
      <c r="H292" s="372"/>
      <c r="I292" s="372"/>
      <c r="J292" s="255"/>
      <c r="K292" s="75" t="str">
        <f t="shared" si="3"/>
        <v>2-59</v>
      </c>
    </row>
    <row r="293" spans="1:11" ht="26.1" customHeight="1" x14ac:dyDescent="0.2">
      <c r="A293" s="390"/>
      <c r="B293" s="373" t="str">
        <f>"3-"&amp;TEXT('Parts 1 2 3 4'!A$261,"0")</f>
        <v>3-33</v>
      </c>
      <c r="C293" s="373"/>
      <c r="D293" s="373"/>
      <c r="E293" s="9" t="s">
        <v>241</v>
      </c>
      <c r="F293" s="100"/>
      <c r="G293" s="270" t="s">
        <v>251</v>
      </c>
      <c r="H293" s="372"/>
      <c r="I293" s="372"/>
      <c r="J293" s="255"/>
      <c r="K293" s="75" t="str">
        <f t="shared" si="3"/>
        <v>3-33</v>
      </c>
    </row>
    <row r="294" spans="1:11" ht="5.0999999999999996" customHeight="1" x14ac:dyDescent="0.2">
      <c r="A294" s="381"/>
      <c r="B294" s="381"/>
      <c r="C294" s="381"/>
      <c r="D294" s="381"/>
      <c r="E294" s="381"/>
      <c r="F294" s="381"/>
      <c r="G294" s="381"/>
      <c r="H294" s="381"/>
      <c r="I294" s="381"/>
      <c r="J294" s="381"/>
      <c r="K294" s="381"/>
    </row>
    <row r="295" spans="1:11" ht="35.1" customHeight="1" x14ac:dyDescent="0.2">
      <c r="A295" s="390" t="s">
        <v>306</v>
      </c>
      <c r="B295" s="391" t="s">
        <v>240</v>
      </c>
      <c r="C295" s="391"/>
      <c r="D295" s="391"/>
      <c r="E295" s="7" t="s">
        <v>253</v>
      </c>
      <c r="F295" s="3" t="s">
        <v>59</v>
      </c>
      <c r="G295" s="441" t="s">
        <v>245</v>
      </c>
      <c r="H295" s="442"/>
      <c r="I295" s="442"/>
      <c r="J295" s="443"/>
      <c r="K295" s="11" t="s">
        <v>252</v>
      </c>
    </row>
    <row r="296" spans="1:11" ht="26.1" customHeight="1" x14ac:dyDescent="0.2">
      <c r="A296" s="390"/>
      <c r="B296" s="373" t="str">
        <f>"1-"&amp;TEXT('Parts 1 2 3 4'!A$78,"0")</f>
        <v>1-47</v>
      </c>
      <c r="C296" s="373"/>
      <c r="D296" s="373"/>
      <c r="E296" s="9" t="s">
        <v>260</v>
      </c>
      <c r="F296" s="100"/>
      <c r="G296" s="270" t="s">
        <v>244</v>
      </c>
      <c r="H296" s="372"/>
      <c r="I296" s="372"/>
      <c r="J296" s="255"/>
      <c r="K296" s="75" t="str">
        <f t="shared" ref="K296:K301" si="4">B296</f>
        <v>1-47</v>
      </c>
    </row>
    <row r="297" spans="1:11" ht="26.1" customHeight="1" x14ac:dyDescent="0.2">
      <c r="A297" s="390"/>
      <c r="B297" s="373" t="str">
        <f>"1-"&amp;TEXT('Parts 1 2 3 4'!A$78,"0")</f>
        <v>1-47</v>
      </c>
      <c r="C297" s="373"/>
      <c r="D297" s="373"/>
      <c r="E297" s="9" t="s">
        <v>261</v>
      </c>
      <c r="F297" s="100"/>
      <c r="G297" s="270" t="s">
        <v>244</v>
      </c>
      <c r="H297" s="372"/>
      <c r="I297" s="372"/>
      <c r="J297" s="255"/>
      <c r="K297" s="75" t="str">
        <f t="shared" si="4"/>
        <v>1-47</v>
      </c>
    </row>
    <row r="298" spans="1:11" ht="26.1" customHeight="1" x14ac:dyDescent="0.2">
      <c r="A298" s="390"/>
      <c r="B298" s="373" t="str">
        <f>"1-"&amp;TEXT('Parts 1 2 3 4'!A$97,"0")</f>
        <v>1-66</v>
      </c>
      <c r="C298" s="373"/>
      <c r="D298" s="373"/>
      <c r="E298" s="9" t="s">
        <v>262</v>
      </c>
      <c r="F298" s="100"/>
      <c r="G298" s="270" t="s">
        <v>243</v>
      </c>
      <c r="H298" s="372"/>
      <c r="I298" s="372"/>
      <c r="J298" s="255"/>
      <c r="K298" s="75" t="str">
        <f t="shared" si="4"/>
        <v>1-66</v>
      </c>
    </row>
    <row r="299" spans="1:11" ht="26.1" customHeight="1" x14ac:dyDescent="0.2">
      <c r="A299" s="390"/>
      <c r="B299" s="373" t="str">
        <f>"1-"&amp;TEXT('Parts 1 2 3 4'!A$97,"0")</f>
        <v>1-66</v>
      </c>
      <c r="C299" s="373"/>
      <c r="D299" s="373"/>
      <c r="E299" s="9" t="s">
        <v>263</v>
      </c>
      <c r="F299" s="100"/>
      <c r="G299" s="270" t="s">
        <v>243</v>
      </c>
      <c r="H299" s="372"/>
      <c r="I299" s="372"/>
      <c r="J299" s="255"/>
      <c r="K299" s="75" t="str">
        <f t="shared" si="4"/>
        <v>1-66</v>
      </c>
    </row>
    <row r="300" spans="1:11" ht="26.1" customHeight="1" x14ac:dyDescent="0.2">
      <c r="A300" s="390"/>
      <c r="B300" s="373" t="str">
        <f>"2-"&amp;TEXT('Parts 1 2 3 4'!A$199,"0")</f>
        <v>2-59</v>
      </c>
      <c r="C300" s="373"/>
      <c r="D300" s="373"/>
      <c r="E300" s="9" t="s">
        <v>242</v>
      </c>
      <c r="F300" s="100"/>
      <c r="G300" s="270" t="s">
        <v>250</v>
      </c>
      <c r="H300" s="372"/>
      <c r="I300" s="372"/>
      <c r="J300" s="255"/>
      <c r="K300" s="75" t="str">
        <f t="shared" si="4"/>
        <v>2-59</v>
      </c>
    </row>
    <row r="301" spans="1:11" ht="26.1" customHeight="1" x14ac:dyDescent="0.2">
      <c r="A301" s="390"/>
      <c r="B301" s="373" t="str">
        <f>"3-"&amp;TEXT('Parts 1 2 3 4'!A$261,"0")</f>
        <v>3-33</v>
      </c>
      <c r="C301" s="373"/>
      <c r="D301" s="373"/>
      <c r="E301" s="9" t="s">
        <v>241</v>
      </c>
      <c r="F301" s="100"/>
      <c r="G301" s="270" t="s">
        <v>251</v>
      </c>
      <c r="H301" s="372"/>
      <c r="I301" s="372"/>
      <c r="J301" s="255"/>
      <c r="K301" s="75" t="str">
        <f t="shared" si="4"/>
        <v>3-33</v>
      </c>
    </row>
    <row r="302" spans="1:11" ht="9.9499999999999993" customHeight="1" x14ac:dyDescent="0.2">
      <c r="A302" s="381"/>
      <c r="B302" s="381"/>
      <c r="C302" s="381"/>
      <c r="D302" s="381"/>
      <c r="E302" s="381"/>
      <c r="F302" s="381"/>
      <c r="G302" s="381"/>
      <c r="H302" s="381"/>
      <c r="I302" s="381"/>
      <c r="J302" s="381"/>
      <c r="K302" s="381"/>
    </row>
    <row r="303" spans="1:11" ht="12.75" customHeight="1" x14ac:dyDescent="0.25">
      <c r="A303" s="423" t="s">
        <v>25</v>
      </c>
      <c r="B303" s="423"/>
      <c r="C303" s="423"/>
      <c r="D303" s="423"/>
      <c r="E303" s="423"/>
      <c r="F303" s="423"/>
      <c r="G303" s="423"/>
      <c r="H303" s="424" t="s">
        <v>280</v>
      </c>
      <c r="I303" s="424"/>
      <c r="J303" s="424"/>
      <c r="K303" s="424"/>
    </row>
    <row r="304" spans="1:11" ht="12.75" customHeight="1" x14ac:dyDescent="0.25">
      <c r="A304" s="386" t="s">
        <v>128</v>
      </c>
      <c r="B304" s="386"/>
      <c r="C304" s="386"/>
      <c r="D304" s="386"/>
      <c r="E304" s="386"/>
      <c r="F304" s="386"/>
      <c r="G304" s="386"/>
      <c r="H304" s="386"/>
      <c r="I304" s="386"/>
      <c r="J304" s="386"/>
      <c r="K304" s="387"/>
    </row>
    <row r="305" spans="1:11" ht="12.75" customHeight="1" x14ac:dyDescent="0.2">
      <c r="A305" s="110" t="str">
        <f>"Development Name: "&amp;IF('Parts 1 2 3 4'!B$5="","",'Parts 1 2 3 4'!B$5)</f>
        <v xml:space="preserve">Development Name: </v>
      </c>
      <c r="B305" s="111"/>
      <c r="C305" s="111"/>
      <c r="D305" s="111"/>
      <c r="E305" s="111"/>
      <c r="F305" s="111"/>
      <c r="G305" s="111"/>
      <c r="H305" s="111"/>
      <c r="I305" s="111"/>
      <c r="J305" s="111"/>
      <c r="K305" s="114" t="str">
        <f>"Reporting Year: "&amp;IF('Parts 1 2 3 4'!D$5="","",'Parts 1 2 3 4'!D$5)</f>
        <v xml:space="preserve">Reporting Year: </v>
      </c>
    </row>
    <row r="306" spans="1:11" ht="12.75" customHeight="1" x14ac:dyDescent="0.2">
      <c r="A306" s="398" t="s">
        <v>329</v>
      </c>
      <c r="B306" s="398"/>
      <c r="C306" s="398"/>
      <c r="D306" s="398"/>
      <c r="E306" s="398"/>
      <c r="F306" s="398"/>
      <c r="G306" s="398"/>
      <c r="H306" s="398"/>
      <c r="I306" s="398"/>
      <c r="J306" s="398"/>
      <c r="K306" s="438"/>
    </row>
    <row r="307" spans="1:11" ht="24" customHeight="1" x14ac:dyDescent="0.2">
      <c r="A307" s="378" t="s">
        <v>311</v>
      </c>
      <c r="B307" s="379"/>
      <c r="C307" s="379"/>
      <c r="D307" s="380" t="str">
        <f>"Detailed list of all items included in Part 1, Line "&amp;TEXT('Parts 1 2 3 4'!A34,"0")&amp;" and "&amp;TEXT('Parts 1 2 3 4'!A54,"0")&amp;".  Provide additional pages if necessary."</f>
        <v>Detailed list of all items included in Part 1, Line 13 and 33.  Provide additional pages if necessary.</v>
      </c>
      <c r="E307" s="380"/>
      <c r="F307" s="380"/>
      <c r="G307" s="380"/>
      <c r="H307" s="380"/>
      <c r="I307" s="380"/>
      <c r="J307" s="380"/>
      <c r="K307" s="380"/>
    </row>
    <row r="308" spans="1:11" ht="12.75" customHeight="1" x14ac:dyDescent="0.2">
      <c r="A308" s="379"/>
      <c r="B308" s="379"/>
      <c r="C308" s="379"/>
      <c r="D308" s="380" t="s">
        <v>284</v>
      </c>
      <c r="E308" s="380"/>
      <c r="F308" s="380"/>
      <c r="G308" s="380"/>
      <c r="H308" s="380"/>
      <c r="I308" s="380"/>
      <c r="J308" s="380"/>
      <c r="K308" s="380"/>
    </row>
    <row r="309" spans="1:11" ht="5.0999999999999996" customHeight="1" x14ac:dyDescent="0.2">
      <c r="A309" s="379"/>
      <c r="B309" s="379"/>
      <c r="C309" s="379"/>
      <c r="D309" s="380"/>
      <c r="E309" s="380"/>
      <c r="F309" s="380"/>
      <c r="G309" s="380"/>
      <c r="H309" s="380"/>
      <c r="I309" s="380"/>
      <c r="J309" s="380"/>
      <c r="K309" s="380"/>
    </row>
    <row r="310" spans="1:11" ht="17.100000000000001" customHeight="1" x14ac:dyDescent="0.2">
      <c r="A310" s="379"/>
      <c r="B310" s="379"/>
      <c r="C310" s="379"/>
      <c r="D310" s="374" t="s">
        <v>331</v>
      </c>
      <c r="E310" s="375"/>
      <c r="F310" s="419" t="s">
        <v>59</v>
      </c>
      <c r="G310" s="421" t="s">
        <v>254</v>
      </c>
      <c r="H310" s="422"/>
      <c r="I310" s="422"/>
      <c r="J310" s="422"/>
      <c r="K310" s="388" t="s">
        <v>252</v>
      </c>
    </row>
    <row r="311" spans="1:11" ht="17.100000000000001" customHeight="1" x14ac:dyDescent="0.2">
      <c r="A311" s="379"/>
      <c r="B311" s="379"/>
      <c r="C311" s="379"/>
      <c r="D311" s="376"/>
      <c r="E311" s="377"/>
      <c r="F311" s="420"/>
      <c r="G311" s="72" t="str">
        <f>"Line 1-"&amp;TEXT('Parts 1 2 3 4'!$A34,"0")</f>
        <v>Line 1-13</v>
      </c>
      <c r="H311" s="74" t="str">
        <f>"Line1-"&amp;TEXT('Parts 1 2 3 4'!$A34,"0")</f>
        <v>Line1-13</v>
      </c>
      <c r="I311" s="72" t="str">
        <f>"Line 1-"&amp;TEXT('Parts 1 2 3 4'!$A54,"0")</f>
        <v>Line 1-33</v>
      </c>
      <c r="J311" s="74" t="str">
        <f>"Line1-"&amp;TEXT('Parts 1 2 3 4'!$A54,"0")</f>
        <v>Line1-33</v>
      </c>
      <c r="K311" s="389"/>
    </row>
    <row r="312" spans="1:11" ht="15" customHeight="1" x14ac:dyDescent="0.2">
      <c r="A312" s="379"/>
      <c r="B312" s="379"/>
      <c r="C312" s="379"/>
      <c r="D312" s="5">
        <v>1</v>
      </c>
      <c r="E312" s="99"/>
      <c r="F312" s="100"/>
      <c r="G312" s="115"/>
      <c r="H312" s="117"/>
      <c r="I312" s="115"/>
      <c r="J312" s="117"/>
      <c r="K312" s="113" t="str">
        <f>"1-"&amp;TEXT('Parts 1 2 3 4'!A34,"0")</f>
        <v>1-13</v>
      </c>
    </row>
    <row r="313" spans="1:11" ht="15" customHeight="1" x14ac:dyDescent="0.2">
      <c r="A313" s="379"/>
      <c r="B313" s="379"/>
      <c r="C313" s="379"/>
      <c r="D313" s="5">
        <f>MAX(D312:D$312)+1</f>
        <v>2</v>
      </c>
      <c r="E313" s="99"/>
      <c r="F313" s="100"/>
      <c r="G313" s="115"/>
      <c r="H313" s="117"/>
      <c r="I313" s="115"/>
      <c r="J313" s="117"/>
      <c r="K313" s="113" t="str">
        <f>"1-"&amp;TEXT('Parts 1 2 3 4'!A54,"0")</f>
        <v>1-33</v>
      </c>
    </row>
    <row r="314" spans="1:11" ht="15" customHeight="1" x14ac:dyDescent="0.2">
      <c r="A314" s="379"/>
      <c r="B314" s="379"/>
      <c r="C314" s="379"/>
      <c r="D314" s="5">
        <f>MAX(D$312:D313)+1</f>
        <v>3</v>
      </c>
      <c r="E314" s="99"/>
      <c r="F314" s="100"/>
      <c r="G314" s="115"/>
      <c r="H314" s="117"/>
      <c r="I314" s="115"/>
      <c r="J314" s="117"/>
      <c r="K314" s="119"/>
    </row>
    <row r="315" spans="1:11" ht="15" customHeight="1" x14ac:dyDescent="0.2">
      <c r="A315" s="379"/>
      <c r="B315" s="379"/>
      <c r="C315" s="379"/>
      <c r="D315" s="5">
        <f>MAX(D$312:D314)+1</f>
        <v>4</v>
      </c>
      <c r="E315" s="99"/>
      <c r="F315" s="100"/>
      <c r="G315" s="115"/>
      <c r="H315" s="117"/>
      <c r="I315" s="115"/>
      <c r="J315" s="117"/>
      <c r="K315" s="119"/>
    </row>
    <row r="316" spans="1:11" ht="15" customHeight="1" x14ac:dyDescent="0.2">
      <c r="A316" s="379"/>
      <c r="B316" s="379"/>
      <c r="C316" s="379"/>
      <c r="D316" s="5">
        <f>MAX(D$312:D315)+1</f>
        <v>5</v>
      </c>
      <c r="E316" s="99"/>
      <c r="F316" s="100"/>
      <c r="G316" s="115"/>
      <c r="H316" s="117"/>
      <c r="I316" s="115"/>
      <c r="J316" s="117"/>
      <c r="K316" s="119"/>
    </row>
    <row r="317" spans="1:11" ht="15" customHeight="1" x14ac:dyDescent="0.2">
      <c r="A317" s="379"/>
      <c r="B317" s="379"/>
      <c r="C317" s="379"/>
      <c r="D317" s="5">
        <f>MAX(D$312:D316)+1</f>
        <v>6</v>
      </c>
      <c r="E317" s="99"/>
      <c r="F317" s="100"/>
      <c r="G317" s="115"/>
      <c r="H317" s="117"/>
      <c r="I317" s="115"/>
      <c r="J317" s="117"/>
      <c r="K317" s="119"/>
    </row>
    <row r="318" spans="1:11" ht="15" customHeight="1" x14ac:dyDescent="0.2">
      <c r="A318" s="379"/>
      <c r="B318" s="379"/>
      <c r="C318" s="379"/>
      <c r="D318" s="5">
        <f>MAX(D$312:D317)+1</f>
        <v>7</v>
      </c>
      <c r="E318" s="99"/>
      <c r="F318" s="100"/>
      <c r="G318" s="115"/>
      <c r="H318" s="117"/>
      <c r="I318" s="115"/>
      <c r="J318" s="117"/>
      <c r="K318" s="119"/>
    </row>
    <row r="319" spans="1:11" ht="15" customHeight="1" x14ac:dyDescent="0.2">
      <c r="A319" s="379"/>
      <c r="B319" s="379"/>
      <c r="C319" s="379"/>
      <c r="D319" s="5">
        <f>MAX(D$312:D318)+1</f>
        <v>8</v>
      </c>
      <c r="E319" s="99"/>
      <c r="F319" s="100"/>
      <c r="G319" s="115"/>
      <c r="H319" s="117"/>
      <c r="I319" s="115"/>
      <c r="J319" s="117"/>
      <c r="K319" s="119"/>
    </row>
    <row r="320" spans="1:11" ht="15" customHeight="1" x14ac:dyDescent="0.2">
      <c r="A320" s="379"/>
      <c r="B320" s="379"/>
      <c r="C320" s="379"/>
      <c r="D320" s="5">
        <f>MAX(D$312:D319)+1</f>
        <v>9</v>
      </c>
      <c r="E320" s="99"/>
      <c r="F320" s="100"/>
      <c r="G320" s="115"/>
      <c r="H320" s="117"/>
      <c r="I320" s="115"/>
      <c r="J320" s="117"/>
      <c r="K320" s="119"/>
    </row>
    <row r="321" spans="1:11" ht="15" customHeight="1" x14ac:dyDescent="0.2">
      <c r="A321" s="379"/>
      <c r="B321" s="379"/>
      <c r="C321" s="379"/>
      <c r="D321" s="5">
        <f>MAX(D$312:D320)+1</f>
        <v>10</v>
      </c>
      <c r="E321" s="99"/>
      <c r="F321" s="100"/>
      <c r="G321" s="115"/>
      <c r="H321" s="117"/>
      <c r="I321" s="115"/>
      <c r="J321" s="117"/>
      <c r="K321" s="119"/>
    </row>
    <row r="322" spans="1:11" ht="15" customHeight="1" x14ac:dyDescent="0.2">
      <c r="A322" s="379"/>
      <c r="B322" s="379"/>
      <c r="C322" s="379"/>
      <c r="D322" s="5">
        <f>MAX(D$312:D321)+1</f>
        <v>11</v>
      </c>
      <c r="E322" s="99"/>
      <c r="F322" s="100"/>
      <c r="G322" s="115"/>
      <c r="H322" s="117"/>
      <c r="I322" s="115"/>
      <c r="J322" s="117"/>
      <c r="K322" s="119"/>
    </row>
    <row r="323" spans="1:11" ht="15" customHeight="1" x14ac:dyDescent="0.2">
      <c r="A323" s="379"/>
      <c r="B323" s="379"/>
      <c r="C323" s="379"/>
      <c r="D323" s="5">
        <f>MAX(D$312:D322)+1</f>
        <v>12</v>
      </c>
      <c r="E323" s="99"/>
      <c r="F323" s="100"/>
      <c r="G323" s="115"/>
      <c r="H323" s="117"/>
      <c r="I323" s="115"/>
      <c r="J323" s="117"/>
      <c r="K323" s="120"/>
    </row>
    <row r="324" spans="1:11" ht="24.95" hidden="1" customHeight="1" x14ac:dyDescent="0.2">
      <c r="A324" s="108"/>
      <c r="B324" s="108"/>
      <c r="C324" s="108"/>
      <c r="D324" s="54"/>
      <c r="E324" s="56" t="s">
        <v>259</v>
      </c>
      <c r="F324" s="55"/>
      <c r="G324" s="57">
        <f>SUMIF(G312:G323,"=x",$F312:$F323)</f>
        <v>0</v>
      </c>
      <c r="H324" s="68">
        <f>SUMIF(H312:H323,"=x",$F312:$F323)</f>
        <v>0</v>
      </c>
      <c r="I324" s="57">
        <f>SUMIF(I312:I323,"=x",$F312:$F323)</f>
        <v>0</v>
      </c>
      <c r="J324" s="68">
        <f>SUMIF(J312:J323,"=x",$F312:$F323)</f>
        <v>0</v>
      </c>
      <c r="K324" s="58"/>
    </row>
    <row r="325" spans="1:11" ht="9.9499999999999993" customHeight="1" x14ac:dyDescent="0.2">
      <c r="A325" s="109"/>
      <c r="B325" s="109"/>
      <c r="C325" s="109"/>
      <c r="D325" s="109"/>
      <c r="E325" s="109"/>
      <c r="F325" s="109"/>
      <c r="G325" s="109"/>
      <c r="H325" s="109"/>
      <c r="I325" s="109"/>
      <c r="J325" s="109"/>
      <c r="K325" s="109"/>
    </row>
    <row r="326" spans="1:11" ht="24" customHeight="1" x14ac:dyDescent="0.2">
      <c r="A326" s="378" t="s">
        <v>312</v>
      </c>
      <c r="B326" s="379"/>
      <c r="C326" s="379"/>
      <c r="D326" s="380" t="str">
        <f>"Detailed list of all items included in Part 1, Lines "&amp;TEXT('Parts 1 2 3 4'!A72,"0")&amp;" and "&amp;TEXT('Parts 1 2 3 4'!A80,"0")&amp;".  Provide additional pages if necessary."</f>
        <v>Detailed list of all items included in Part 1, Lines 41 and 49.  Provide additional pages if necessary.</v>
      </c>
      <c r="E326" s="380"/>
      <c r="F326" s="380"/>
      <c r="G326" s="380"/>
      <c r="H326" s="380"/>
      <c r="I326" s="380"/>
      <c r="J326" s="380"/>
      <c r="K326" s="380"/>
    </row>
    <row r="327" spans="1:11" x14ac:dyDescent="0.2">
      <c r="A327" s="379"/>
      <c r="B327" s="379"/>
      <c r="C327" s="379"/>
      <c r="D327" s="380" t="s">
        <v>277</v>
      </c>
      <c r="E327" s="380"/>
      <c r="F327" s="380"/>
      <c r="G327" s="380"/>
      <c r="H327" s="380"/>
      <c r="I327" s="380"/>
      <c r="J327" s="380"/>
      <c r="K327" s="380"/>
    </row>
    <row r="328" spans="1:11" ht="5.0999999999999996" customHeight="1" x14ac:dyDescent="0.2">
      <c r="A328" s="379"/>
      <c r="B328" s="379"/>
      <c r="C328" s="379"/>
      <c r="D328" s="380"/>
      <c r="E328" s="380"/>
      <c r="F328" s="380"/>
      <c r="G328" s="380"/>
      <c r="H328" s="380"/>
      <c r="I328" s="380"/>
      <c r="J328" s="380"/>
      <c r="K328" s="380"/>
    </row>
    <row r="329" spans="1:11" ht="17.100000000000001" customHeight="1" x14ac:dyDescent="0.2">
      <c r="A329" s="379"/>
      <c r="B329" s="379"/>
      <c r="C329" s="379"/>
      <c r="D329" s="418" t="s">
        <v>278</v>
      </c>
      <c r="E329" s="375"/>
      <c r="F329" s="419" t="s">
        <v>59</v>
      </c>
      <c r="G329" s="421" t="s">
        <v>254</v>
      </c>
      <c r="H329" s="422"/>
      <c r="I329" s="422"/>
      <c r="J329" s="437"/>
      <c r="K329" s="388" t="s">
        <v>252</v>
      </c>
    </row>
    <row r="330" spans="1:11" ht="17.100000000000001" customHeight="1" x14ac:dyDescent="0.2">
      <c r="A330" s="379"/>
      <c r="B330" s="379"/>
      <c r="C330" s="379"/>
      <c r="D330" s="376"/>
      <c r="E330" s="377"/>
      <c r="F330" s="420"/>
      <c r="G330" s="66" t="str">
        <f>"Line 1-"&amp;TEXT('Parts 1 2 3 4'!$A72,"0")</f>
        <v>Line 1-41</v>
      </c>
      <c r="H330" s="67" t="str">
        <f>"Line 1-"&amp;TEXT('Parts 1 2 3 4'!$A72,"0")</f>
        <v>Line 1-41</v>
      </c>
      <c r="I330" s="66" t="str">
        <f>"Line 1-"&amp;TEXT('Parts 1 2 3 4'!$A80,"0")</f>
        <v>Line 1-49</v>
      </c>
      <c r="J330" s="67" t="str">
        <f>"Line 1-"&amp;TEXT('Parts 1 2 3 4'!$A80,"0")</f>
        <v>Line 1-49</v>
      </c>
      <c r="K330" s="389"/>
    </row>
    <row r="331" spans="1:11" ht="15" customHeight="1" x14ac:dyDescent="0.2">
      <c r="A331" s="379"/>
      <c r="B331" s="379"/>
      <c r="C331" s="379"/>
      <c r="D331" s="5">
        <v>1</v>
      </c>
      <c r="E331" s="99"/>
      <c r="F331" s="100"/>
      <c r="G331" s="115"/>
      <c r="H331" s="117"/>
      <c r="I331" s="115"/>
      <c r="J331" s="117"/>
      <c r="K331" s="113" t="str">
        <f>"1-"&amp;TEXT('Parts 1 2 3 4'!A72,"0")</f>
        <v>1-41</v>
      </c>
    </row>
    <row r="332" spans="1:11" ht="15" customHeight="1" x14ac:dyDescent="0.2">
      <c r="A332" s="379"/>
      <c r="B332" s="379"/>
      <c r="C332" s="379"/>
      <c r="D332" s="5">
        <f>MAX(D$331:D331)+1</f>
        <v>2</v>
      </c>
      <c r="E332" s="99"/>
      <c r="F332" s="100"/>
      <c r="G332" s="115"/>
      <c r="H332" s="117"/>
      <c r="I332" s="115"/>
      <c r="J332" s="117"/>
      <c r="K332" s="113" t="str">
        <f>"1-"&amp;TEXT('Parts 1 2 3 4'!A80,"0")</f>
        <v>1-49</v>
      </c>
    </row>
    <row r="333" spans="1:11" ht="15" customHeight="1" x14ac:dyDescent="0.2">
      <c r="A333" s="379"/>
      <c r="B333" s="379"/>
      <c r="C333" s="379"/>
      <c r="D333" s="5">
        <f>MAX(D$331:D332)+1</f>
        <v>3</v>
      </c>
      <c r="E333" s="99"/>
      <c r="F333" s="100"/>
      <c r="G333" s="115"/>
      <c r="H333" s="117"/>
      <c r="I333" s="115"/>
      <c r="J333" s="117"/>
      <c r="K333" s="425"/>
    </row>
    <row r="334" spans="1:11" ht="15" customHeight="1" x14ac:dyDescent="0.2">
      <c r="A334" s="379"/>
      <c r="B334" s="379"/>
      <c r="C334" s="379"/>
      <c r="D334" s="5">
        <f>MAX(D$331:D333)+1</f>
        <v>4</v>
      </c>
      <c r="E334" s="99"/>
      <c r="F334" s="100"/>
      <c r="G334" s="115"/>
      <c r="H334" s="117"/>
      <c r="I334" s="115"/>
      <c r="J334" s="117"/>
      <c r="K334" s="426"/>
    </row>
    <row r="335" spans="1:11" ht="15" customHeight="1" x14ac:dyDescent="0.2">
      <c r="A335" s="379"/>
      <c r="B335" s="379"/>
      <c r="C335" s="379"/>
      <c r="D335" s="5">
        <f>MAX(D$331:D334)+1</f>
        <v>5</v>
      </c>
      <c r="E335" s="99"/>
      <c r="F335" s="100"/>
      <c r="G335" s="115"/>
      <c r="H335" s="117"/>
      <c r="I335" s="115"/>
      <c r="J335" s="117"/>
      <c r="K335" s="426"/>
    </row>
    <row r="336" spans="1:11" ht="15" customHeight="1" x14ac:dyDescent="0.2">
      <c r="A336" s="379"/>
      <c r="B336" s="379"/>
      <c r="C336" s="379"/>
      <c r="D336" s="5">
        <f>MAX(D$331:D335)+1</f>
        <v>6</v>
      </c>
      <c r="E336" s="99"/>
      <c r="F336" s="100"/>
      <c r="G336" s="115"/>
      <c r="H336" s="117"/>
      <c r="I336" s="115"/>
      <c r="J336" s="117"/>
      <c r="K336" s="426"/>
    </row>
    <row r="337" spans="1:11" ht="15" customHeight="1" x14ac:dyDescent="0.2">
      <c r="A337" s="379"/>
      <c r="B337" s="379"/>
      <c r="C337" s="379"/>
      <c r="D337" s="5">
        <f>MAX(D$331:D336)+1</f>
        <v>7</v>
      </c>
      <c r="E337" s="99"/>
      <c r="F337" s="100"/>
      <c r="G337" s="115"/>
      <c r="H337" s="117"/>
      <c r="I337" s="115"/>
      <c r="J337" s="117"/>
      <c r="K337" s="426"/>
    </row>
    <row r="338" spans="1:11" ht="15" customHeight="1" x14ac:dyDescent="0.2">
      <c r="A338" s="379"/>
      <c r="B338" s="379"/>
      <c r="C338" s="379"/>
      <c r="D338" s="5">
        <f>MAX(D$331:D337)+1</f>
        <v>8</v>
      </c>
      <c r="E338" s="99"/>
      <c r="F338" s="100"/>
      <c r="G338" s="115"/>
      <c r="H338" s="117"/>
      <c r="I338" s="115"/>
      <c r="J338" s="117"/>
      <c r="K338" s="426"/>
    </row>
    <row r="339" spans="1:11" ht="15" customHeight="1" x14ac:dyDescent="0.2">
      <c r="A339" s="379"/>
      <c r="B339" s="379"/>
      <c r="C339" s="379"/>
      <c r="D339" s="5">
        <f>MAX(D$331:D338)+1</f>
        <v>9</v>
      </c>
      <c r="E339" s="99"/>
      <c r="F339" s="100"/>
      <c r="G339" s="115"/>
      <c r="H339" s="117"/>
      <c r="I339" s="115"/>
      <c r="J339" s="117"/>
      <c r="K339" s="426"/>
    </row>
    <row r="340" spans="1:11" ht="15" customHeight="1" x14ac:dyDescent="0.2">
      <c r="A340" s="379"/>
      <c r="B340" s="379"/>
      <c r="C340" s="379"/>
      <c r="D340" s="5">
        <f>MAX(D$331:D339)+1</f>
        <v>10</v>
      </c>
      <c r="E340" s="99"/>
      <c r="F340" s="100"/>
      <c r="G340" s="115"/>
      <c r="H340" s="117"/>
      <c r="I340" s="115"/>
      <c r="J340" s="117"/>
      <c r="K340" s="426"/>
    </row>
    <row r="341" spans="1:11" ht="15" customHeight="1" x14ac:dyDescent="0.2">
      <c r="A341" s="379"/>
      <c r="B341" s="379"/>
      <c r="C341" s="379"/>
      <c r="D341" s="5">
        <f>MAX(D$331:D340)+1</f>
        <v>11</v>
      </c>
      <c r="E341" s="99"/>
      <c r="F341" s="100"/>
      <c r="G341" s="115"/>
      <c r="H341" s="117"/>
      <c r="I341" s="115"/>
      <c r="J341" s="117"/>
      <c r="K341" s="426"/>
    </row>
    <row r="342" spans="1:11" ht="15" customHeight="1" x14ac:dyDescent="0.2">
      <c r="A342" s="379"/>
      <c r="B342" s="379"/>
      <c r="C342" s="379"/>
      <c r="D342" s="5">
        <f>MAX(D$331:D341)+1</f>
        <v>12</v>
      </c>
      <c r="E342" s="99"/>
      <c r="F342" s="100"/>
      <c r="G342" s="115"/>
      <c r="H342" s="117"/>
      <c r="I342" s="115"/>
      <c r="J342" s="117"/>
      <c r="K342" s="427"/>
    </row>
    <row r="343" spans="1:11" ht="24.95" hidden="1" customHeight="1" x14ac:dyDescent="0.2">
      <c r="A343" s="12"/>
      <c r="B343" s="12"/>
      <c r="C343" s="6"/>
      <c r="D343" s="54"/>
      <c r="E343" s="56" t="s">
        <v>259</v>
      </c>
      <c r="F343" s="55"/>
      <c r="G343" s="57">
        <f>SUMIF(G331:G342,"=x",$F331:$F342)</f>
        <v>0</v>
      </c>
      <c r="H343" s="68">
        <f>SUMIF(H331:H342,"=x",$F331:$F342)</f>
        <v>0</v>
      </c>
      <c r="I343" s="57">
        <f>SUMIF(I331:I342,"=x",$F331:$F342)</f>
        <v>0</v>
      </c>
      <c r="J343" s="68">
        <f>SUMIF(J331:J342,"=x",$F331:$F342)</f>
        <v>0</v>
      </c>
      <c r="K343" s="58"/>
    </row>
    <row r="344" spans="1:11" ht="9.9499999999999993" customHeight="1" x14ac:dyDescent="0.2">
      <c r="A344" s="417"/>
      <c r="B344" s="417"/>
      <c r="C344" s="417"/>
      <c r="D344" s="417"/>
      <c r="E344" s="417"/>
      <c r="F344" s="417"/>
      <c r="G344" s="417"/>
      <c r="H344" s="417"/>
      <c r="I344" s="417"/>
      <c r="J344" s="417"/>
      <c r="K344" s="417"/>
    </row>
    <row r="345" spans="1:11" ht="24" customHeight="1" x14ac:dyDescent="0.2">
      <c r="A345" s="378" t="s">
        <v>313</v>
      </c>
      <c r="B345" s="379"/>
      <c r="C345" s="379"/>
      <c r="D345" s="380" t="str">
        <f>"Detailed list of all items included in Part 1, Line "&amp;TEXT('Parts 1 2 3 4'!A100,"0")&amp;".  Provide additional pages if necessary."</f>
        <v>Detailed list of all items included in Part 1, Line 69.  Provide additional pages if necessary.</v>
      </c>
      <c r="E345" s="380"/>
      <c r="F345" s="380"/>
      <c r="G345" s="380"/>
      <c r="H345" s="380"/>
      <c r="I345" s="380"/>
      <c r="J345" s="380"/>
      <c r="K345" s="380"/>
    </row>
    <row r="346" spans="1:11" x14ac:dyDescent="0.2">
      <c r="A346" s="379"/>
      <c r="B346" s="379"/>
      <c r="C346" s="379"/>
      <c r="D346" s="380" t="s">
        <v>284</v>
      </c>
      <c r="E346" s="380"/>
      <c r="F346" s="380"/>
      <c r="G346" s="380"/>
      <c r="H346" s="380"/>
      <c r="I346" s="380"/>
      <c r="J346" s="380"/>
      <c r="K346" s="380"/>
    </row>
    <row r="347" spans="1:11" ht="5.0999999999999996" customHeight="1" x14ac:dyDescent="0.2">
      <c r="A347" s="379"/>
      <c r="B347" s="379"/>
      <c r="C347" s="379"/>
      <c r="D347" s="380"/>
      <c r="E347" s="380"/>
      <c r="F347" s="380"/>
      <c r="G347" s="380"/>
      <c r="H347" s="380"/>
      <c r="I347" s="380"/>
      <c r="J347" s="380"/>
      <c r="K347" s="380"/>
    </row>
    <row r="348" spans="1:11" ht="17.100000000000001" customHeight="1" x14ac:dyDescent="0.2">
      <c r="A348" s="379"/>
      <c r="B348" s="379"/>
      <c r="C348" s="379"/>
      <c r="D348" s="418" t="s">
        <v>279</v>
      </c>
      <c r="E348" s="375"/>
      <c r="F348" s="419" t="s">
        <v>59</v>
      </c>
      <c r="G348" s="421" t="s">
        <v>254</v>
      </c>
      <c r="H348" s="422"/>
      <c r="I348" s="422"/>
      <c r="J348" s="422"/>
      <c r="K348" s="388" t="s">
        <v>252</v>
      </c>
    </row>
    <row r="349" spans="1:11" ht="17.100000000000001" customHeight="1" x14ac:dyDescent="0.2">
      <c r="A349" s="379"/>
      <c r="B349" s="379"/>
      <c r="C349" s="379"/>
      <c r="D349" s="376"/>
      <c r="E349" s="377"/>
      <c r="F349" s="420"/>
      <c r="G349" s="72" t="str">
        <f>"Line 1-"&amp;TEXT('Parts 1 2 3 4'!$A100,"0")</f>
        <v>Line 1-69</v>
      </c>
      <c r="H349" s="74" t="str">
        <f>"Line1-"&amp;TEXT('Parts 1 2 3 4'!$A100,"0")</f>
        <v>Line1-69</v>
      </c>
      <c r="I349" s="434"/>
      <c r="J349" s="434"/>
      <c r="K349" s="389"/>
    </row>
    <row r="350" spans="1:11" ht="15" customHeight="1" x14ac:dyDescent="0.2">
      <c r="A350" s="379"/>
      <c r="B350" s="379"/>
      <c r="C350" s="379"/>
      <c r="D350" s="5">
        <v>1</v>
      </c>
      <c r="E350" s="99"/>
      <c r="F350" s="100"/>
      <c r="G350" s="115"/>
      <c r="H350" s="117"/>
      <c r="I350" s="435"/>
      <c r="J350" s="435"/>
      <c r="K350" s="113" t="str">
        <f>"1-"&amp;TEXT('Parts 1 2 3 4'!A100,"0")</f>
        <v>1-69</v>
      </c>
    </row>
    <row r="351" spans="1:11" ht="15" customHeight="1" x14ac:dyDescent="0.2">
      <c r="A351" s="379"/>
      <c r="B351" s="379"/>
      <c r="C351" s="379"/>
      <c r="D351" s="5">
        <f>MAX(D$350:D350)+1</f>
        <v>2</v>
      </c>
      <c r="E351" s="99"/>
      <c r="F351" s="100"/>
      <c r="G351" s="115"/>
      <c r="H351" s="117"/>
      <c r="I351" s="435"/>
      <c r="J351" s="435"/>
      <c r="K351" s="428"/>
    </row>
    <row r="352" spans="1:11" ht="15" customHeight="1" x14ac:dyDescent="0.2">
      <c r="A352" s="379"/>
      <c r="B352" s="379"/>
      <c r="C352" s="379"/>
      <c r="D352" s="5">
        <f>MAX(D$350:D351)+1</f>
        <v>3</v>
      </c>
      <c r="E352" s="99"/>
      <c r="F352" s="100"/>
      <c r="G352" s="115"/>
      <c r="H352" s="117"/>
      <c r="I352" s="435"/>
      <c r="J352" s="435"/>
      <c r="K352" s="429"/>
    </row>
    <row r="353" spans="1:11" ht="15" customHeight="1" x14ac:dyDescent="0.2">
      <c r="A353" s="379"/>
      <c r="B353" s="379"/>
      <c r="C353" s="379"/>
      <c r="D353" s="5">
        <f>MAX(D$350:D352)+1</f>
        <v>4</v>
      </c>
      <c r="E353" s="99"/>
      <c r="F353" s="100"/>
      <c r="G353" s="115"/>
      <c r="H353" s="117"/>
      <c r="I353" s="435"/>
      <c r="J353" s="435"/>
      <c r="K353" s="429"/>
    </row>
    <row r="354" spans="1:11" ht="15" customHeight="1" x14ac:dyDescent="0.2">
      <c r="A354" s="379"/>
      <c r="B354" s="379"/>
      <c r="C354" s="379"/>
      <c r="D354" s="5">
        <v>5</v>
      </c>
      <c r="E354" s="99"/>
      <c r="F354" s="100"/>
      <c r="G354" s="115"/>
      <c r="H354" s="117"/>
      <c r="I354" s="435"/>
      <c r="J354" s="435"/>
      <c r="K354" s="429"/>
    </row>
    <row r="355" spans="1:11" ht="15" customHeight="1" x14ac:dyDescent="0.2">
      <c r="A355" s="379"/>
      <c r="B355" s="379"/>
      <c r="C355" s="379"/>
      <c r="D355" s="5">
        <v>6</v>
      </c>
      <c r="E355" s="99"/>
      <c r="F355" s="100"/>
      <c r="G355" s="115"/>
      <c r="H355" s="117"/>
      <c r="I355" s="435"/>
      <c r="J355" s="435"/>
      <c r="K355" s="429"/>
    </row>
    <row r="356" spans="1:11" ht="15" customHeight="1" x14ac:dyDescent="0.2">
      <c r="A356" s="379"/>
      <c r="B356" s="379"/>
      <c r="C356" s="379"/>
      <c r="D356" s="5">
        <v>7</v>
      </c>
      <c r="E356" s="99"/>
      <c r="F356" s="100"/>
      <c r="G356" s="115"/>
      <c r="H356" s="117"/>
      <c r="I356" s="435"/>
      <c r="J356" s="435"/>
      <c r="K356" s="429"/>
    </row>
    <row r="357" spans="1:11" ht="15" customHeight="1" x14ac:dyDescent="0.2">
      <c r="A357" s="379"/>
      <c r="B357" s="379"/>
      <c r="C357" s="379"/>
      <c r="D357" s="5">
        <v>8</v>
      </c>
      <c r="E357" s="99"/>
      <c r="F357" s="100"/>
      <c r="G357" s="115"/>
      <c r="H357" s="117"/>
      <c r="I357" s="435"/>
      <c r="J357" s="435"/>
      <c r="K357" s="429"/>
    </row>
    <row r="358" spans="1:11" ht="15" customHeight="1" x14ac:dyDescent="0.2">
      <c r="A358" s="379"/>
      <c r="B358" s="379"/>
      <c r="C358" s="379"/>
      <c r="D358" s="5">
        <v>9</v>
      </c>
      <c r="E358" s="99"/>
      <c r="F358" s="100"/>
      <c r="G358" s="115"/>
      <c r="H358" s="117"/>
      <c r="I358" s="435"/>
      <c r="J358" s="435"/>
      <c r="K358" s="429"/>
    </row>
    <row r="359" spans="1:11" ht="15" customHeight="1" x14ac:dyDescent="0.2">
      <c r="A359" s="379"/>
      <c r="B359" s="379"/>
      <c r="C359" s="379"/>
      <c r="D359" s="5">
        <v>10</v>
      </c>
      <c r="E359" s="99"/>
      <c r="F359" s="100"/>
      <c r="G359" s="115"/>
      <c r="H359" s="117"/>
      <c r="I359" s="435"/>
      <c r="J359" s="435"/>
      <c r="K359" s="429"/>
    </row>
    <row r="360" spans="1:11" ht="15" customHeight="1" x14ac:dyDescent="0.2">
      <c r="A360" s="379"/>
      <c r="B360" s="379"/>
      <c r="C360" s="379"/>
      <c r="D360" s="5">
        <v>11</v>
      </c>
      <c r="E360" s="99"/>
      <c r="F360" s="100"/>
      <c r="G360" s="115"/>
      <c r="H360" s="117"/>
      <c r="I360" s="435"/>
      <c r="J360" s="435"/>
      <c r="K360" s="429"/>
    </row>
    <row r="361" spans="1:11" ht="15" customHeight="1" x14ac:dyDescent="0.2">
      <c r="A361" s="379"/>
      <c r="B361" s="379"/>
      <c r="C361" s="379"/>
      <c r="D361" s="5">
        <v>12</v>
      </c>
      <c r="E361" s="99"/>
      <c r="F361" s="100"/>
      <c r="G361" s="115"/>
      <c r="H361" s="117"/>
      <c r="I361" s="436"/>
      <c r="J361" s="436"/>
      <c r="K361" s="430"/>
    </row>
    <row r="362" spans="1:11" ht="24.95" hidden="1" customHeight="1" x14ac:dyDescent="0.2">
      <c r="A362" s="12"/>
      <c r="B362" s="12"/>
      <c r="C362" s="6"/>
      <c r="D362" s="54"/>
      <c r="E362" s="56" t="s">
        <v>259</v>
      </c>
      <c r="F362" s="55"/>
      <c r="G362" s="57">
        <f>SUMIF(G350:G361,"=x",$F350:$F361)</f>
        <v>0</v>
      </c>
      <c r="H362" s="68">
        <f>SUMIF(H350:H361,"=x",$F350:$F361)</f>
        <v>0</v>
      </c>
      <c r="I362" s="57">
        <f>SUMIF(I350:I361,"=x",$F350:$F361)</f>
        <v>0</v>
      </c>
      <c r="J362" s="68">
        <f>SUMIF(J350:J361,"=x",$F350:$F361)</f>
        <v>0</v>
      </c>
      <c r="K362" s="58"/>
    </row>
    <row r="363" spans="1:11" ht="9.9499999999999993" customHeight="1" x14ac:dyDescent="0.2">
      <c r="A363" s="417"/>
      <c r="B363" s="417"/>
      <c r="C363" s="417"/>
      <c r="D363" s="417"/>
      <c r="E363" s="417"/>
      <c r="F363" s="417"/>
      <c r="G363" s="417"/>
      <c r="H363" s="417"/>
      <c r="I363" s="417"/>
      <c r="J363" s="417"/>
      <c r="K363" s="417"/>
    </row>
    <row r="364" spans="1:11" ht="24" customHeight="1" x14ac:dyDescent="0.2">
      <c r="A364" s="378" t="s">
        <v>314</v>
      </c>
      <c r="B364" s="379"/>
      <c r="C364" s="379"/>
      <c r="D364" s="380" t="str">
        <f>"Detailed list of all items included in Part 2, Lines "&amp;TEXT('Parts 1 2 3 4'!A160,"0")&amp;", "&amp;TEXT('Parts 1 2 3 4'!A203,"0")&amp;", "&amp;TEXT('Parts 1 2 3 4'!A206,"0")&amp;", and "&amp;TEXT('Parts 1 2 3 4'!A214,"0")&amp;".  Provide additional pages if necessary."</f>
        <v>Detailed list of all items included in Part 2, Lines 30, 63, 66, and 74.  Provide additional pages if necessary.</v>
      </c>
      <c r="E364" s="380"/>
      <c r="F364" s="380"/>
      <c r="G364" s="380"/>
      <c r="H364" s="380"/>
      <c r="I364" s="380"/>
      <c r="J364" s="380"/>
      <c r="K364" s="380"/>
    </row>
    <row r="365" spans="1:11" ht="5.0999999999999996" customHeight="1" x14ac:dyDescent="0.2">
      <c r="A365" s="379"/>
      <c r="B365" s="379"/>
      <c r="C365" s="379"/>
      <c r="D365" s="380"/>
      <c r="E365" s="380"/>
      <c r="F365" s="380"/>
      <c r="G365" s="380"/>
      <c r="H365" s="380"/>
      <c r="I365" s="380"/>
      <c r="J365" s="380"/>
      <c r="K365" s="380"/>
    </row>
    <row r="366" spans="1:11" ht="17.100000000000001" customHeight="1" x14ac:dyDescent="0.2">
      <c r="A366" s="379"/>
      <c r="B366" s="379"/>
      <c r="C366" s="379"/>
      <c r="D366" s="418" t="s">
        <v>135</v>
      </c>
      <c r="E366" s="375"/>
      <c r="F366" s="419" t="s">
        <v>59</v>
      </c>
      <c r="G366" s="421" t="s">
        <v>254</v>
      </c>
      <c r="H366" s="422"/>
      <c r="I366" s="422"/>
      <c r="J366" s="422"/>
      <c r="K366" s="388" t="s">
        <v>252</v>
      </c>
    </row>
    <row r="367" spans="1:11" ht="17.100000000000001" customHeight="1" x14ac:dyDescent="0.2">
      <c r="A367" s="379"/>
      <c r="B367" s="379"/>
      <c r="C367" s="379"/>
      <c r="D367" s="376"/>
      <c r="E367" s="377"/>
      <c r="F367" s="420"/>
      <c r="G367" s="72" t="str">
        <f>"Line 2-"&amp;TEXT('Parts 1 2 3 4'!$A160,"0")</f>
        <v>Line 2-30</v>
      </c>
      <c r="H367" s="73" t="str">
        <f>"Line 2-"&amp;TEXT('Parts 1 2 3 4'!$A203,"0")</f>
        <v>Line 2-63</v>
      </c>
      <c r="I367" s="73" t="str">
        <f>"Line 2-"&amp;TEXT('Parts 1 2 3 4'!$A206,"0")</f>
        <v>Line 2-66</v>
      </c>
      <c r="J367" s="73" t="str">
        <f>"Line 2-"&amp;TEXT('Parts 1 2 3 4'!$A214,"0")</f>
        <v>Line 2-74</v>
      </c>
      <c r="K367" s="389"/>
    </row>
    <row r="368" spans="1:11" ht="15" customHeight="1" x14ac:dyDescent="0.2">
      <c r="A368" s="379"/>
      <c r="B368" s="379"/>
      <c r="C368" s="379"/>
      <c r="D368" s="5">
        <v>1</v>
      </c>
      <c r="E368" s="99"/>
      <c r="F368" s="100"/>
      <c r="G368" s="115"/>
      <c r="H368" s="116"/>
      <c r="I368" s="116"/>
      <c r="J368" s="117"/>
      <c r="K368" s="113" t="str">
        <f>"2-"&amp;TEXT('Parts 1 2 3 4'!A160,"0")</f>
        <v>2-30</v>
      </c>
    </row>
    <row r="369" spans="1:15" ht="15" customHeight="1" x14ac:dyDescent="0.2">
      <c r="A369" s="379"/>
      <c r="B369" s="379"/>
      <c r="C369" s="379"/>
      <c r="D369" s="5">
        <f>MAX(D$368:D368)+1</f>
        <v>2</v>
      </c>
      <c r="E369" s="99"/>
      <c r="F369" s="100"/>
      <c r="G369" s="115"/>
      <c r="H369" s="116"/>
      <c r="I369" s="116"/>
      <c r="J369" s="117"/>
      <c r="K369" s="113" t="str">
        <f>"2-"&amp;TEXT('Parts 1 2 3 4'!A203,"0")</f>
        <v>2-63</v>
      </c>
    </row>
    <row r="370" spans="1:15" ht="15" customHeight="1" x14ac:dyDescent="0.2">
      <c r="A370" s="379"/>
      <c r="B370" s="379"/>
      <c r="C370" s="379"/>
      <c r="D370" s="5">
        <f>MAX(D$368:D369)+1</f>
        <v>3</v>
      </c>
      <c r="E370" s="99"/>
      <c r="F370" s="100"/>
      <c r="G370" s="115"/>
      <c r="H370" s="116"/>
      <c r="I370" s="116"/>
      <c r="J370" s="117"/>
      <c r="K370" s="113" t="str">
        <f>"2-"&amp;TEXT('Parts 1 2 3 4'!A206,"0")</f>
        <v>2-66</v>
      </c>
    </row>
    <row r="371" spans="1:15" ht="15" customHeight="1" x14ac:dyDescent="0.2">
      <c r="A371" s="379"/>
      <c r="B371" s="379"/>
      <c r="C371" s="379"/>
      <c r="D371" s="5">
        <f>MAX(D$368:D370)+1</f>
        <v>4</v>
      </c>
      <c r="E371" s="99"/>
      <c r="F371" s="100"/>
      <c r="G371" s="115"/>
      <c r="H371" s="116"/>
      <c r="I371" s="116"/>
      <c r="J371" s="117"/>
      <c r="K371" s="113" t="str">
        <f>"2-"&amp;TEXT('Parts 1 2 3 4'!A214,"0")</f>
        <v>2-74</v>
      </c>
      <c r="O371" s="76"/>
    </row>
    <row r="372" spans="1:15" ht="15" customHeight="1" x14ac:dyDescent="0.2">
      <c r="A372" s="379"/>
      <c r="B372" s="379"/>
      <c r="C372" s="379"/>
      <c r="D372" s="5">
        <f>MAX(D$368:D371)+1</f>
        <v>5</v>
      </c>
      <c r="E372" s="99"/>
      <c r="F372" s="100"/>
      <c r="G372" s="115"/>
      <c r="H372" s="116"/>
      <c r="I372" s="116"/>
      <c r="J372" s="117"/>
      <c r="K372" s="439"/>
    </row>
    <row r="373" spans="1:15" ht="15" customHeight="1" x14ac:dyDescent="0.2">
      <c r="A373" s="379"/>
      <c r="B373" s="379"/>
      <c r="C373" s="379"/>
      <c r="D373" s="5">
        <f>MAX(D$368:D372)+1</f>
        <v>6</v>
      </c>
      <c r="E373" s="99"/>
      <c r="F373" s="100"/>
      <c r="G373" s="115"/>
      <c r="H373" s="116"/>
      <c r="I373" s="116"/>
      <c r="J373" s="117"/>
      <c r="K373" s="439"/>
    </row>
    <row r="374" spans="1:15" ht="15" customHeight="1" x14ac:dyDescent="0.2">
      <c r="A374" s="379"/>
      <c r="B374" s="379"/>
      <c r="C374" s="379"/>
      <c r="D374" s="5">
        <f>MAX(D$368:D373)+1</f>
        <v>7</v>
      </c>
      <c r="E374" s="99"/>
      <c r="F374" s="100"/>
      <c r="G374" s="115"/>
      <c r="H374" s="116"/>
      <c r="I374" s="116"/>
      <c r="J374" s="117"/>
      <c r="K374" s="439"/>
    </row>
    <row r="375" spans="1:15" ht="15" customHeight="1" x14ac:dyDescent="0.2">
      <c r="A375" s="379"/>
      <c r="B375" s="379"/>
      <c r="C375" s="379"/>
      <c r="D375" s="5">
        <f>MAX(D$368:D374)+1</f>
        <v>8</v>
      </c>
      <c r="E375" s="99"/>
      <c r="F375" s="100"/>
      <c r="G375" s="115"/>
      <c r="H375" s="116"/>
      <c r="I375" s="116"/>
      <c r="J375" s="117"/>
      <c r="K375" s="439"/>
    </row>
    <row r="376" spans="1:15" ht="15" customHeight="1" x14ac:dyDescent="0.2">
      <c r="A376" s="379"/>
      <c r="B376" s="379"/>
      <c r="C376" s="379"/>
      <c r="D376" s="5">
        <v>9</v>
      </c>
      <c r="E376" s="99"/>
      <c r="F376" s="100"/>
      <c r="G376" s="115"/>
      <c r="H376" s="116"/>
      <c r="I376" s="116"/>
      <c r="J376" s="117"/>
      <c r="K376" s="439"/>
    </row>
    <row r="377" spans="1:15" ht="15" customHeight="1" x14ac:dyDescent="0.2">
      <c r="A377" s="379"/>
      <c r="B377" s="379"/>
      <c r="C377" s="379"/>
      <c r="D377" s="5">
        <v>10</v>
      </c>
      <c r="E377" s="99"/>
      <c r="F377" s="100"/>
      <c r="G377" s="115"/>
      <c r="H377" s="116"/>
      <c r="I377" s="116"/>
      <c r="J377" s="117"/>
      <c r="K377" s="439"/>
    </row>
    <row r="378" spans="1:15" ht="15" customHeight="1" x14ac:dyDescent="0.2">
      <c r="A378" s="379"/>
      <c r="B378" s="379"/>
      <c r="C378" s="379"/>
      <c r="D378" s="5">
        <v>11</v>
      </c>
      <c r="E378" s="99"/>
      <c r="F378" s="100"/>
      <c r="G378" s="115"/>
      <c r="H378" s="116"/>
      <c r="I378" s="116"/>
      <c r="J378" s="117"/>
      <c r="K378" s="439"/>
    </row>
    <row r="379" spans="1:15" ht="15" customHeight="1" x14ac:dyDescent="0.2">
      <c r="A379" s="379"/>
      <c r="B379" s="379"/>
      <c r="C379" s="379"/>
      <c r="D379" s="5">
        <v>12</v>
      </c>
      <c r="E379" s="99"/>
      <c r="F379" s="100"/>
      <c r="G379" s="115"/>
      <c r="H379" s="116"/>
      <c r="I379" s="116"/>
      <c r="J379" s="117"/>
      <c r="K379" s="440"/>
    </row>
    <row r="380" spans="1:15" hidden="1" x14ac:dyDescent="0.2">
      <c r="A380" s="379"/>
      <c r="B380" s="379"/>
      <c r="C380" s="379"/>
      <c r="D380" s="54"/>
      <c r="E380" s="56" t="s">
        <v>259</v>
      </c>
      <c r="F380" s="55"/>
      <c r="G380" s="70">
        <f>SUMIF(G368:G379,"=x",$F368:$F379)</f>
        <v>0</v>
      </c>
      <c r="H380" s="71">
        <f>SUMIF(H368:H379,"=x",$F368:$F379)</f>
        <v>0</v>
      </c>
      <c r="I380" s="71">
        <f>SUMIF(I368:I379,"=x",$F368:$F379)</f>
        <v>0</v>
      </c>
      <c r="J380" s="68">
        <f>SUMIF(J368:J379,"=x",$F368:$F379)</f>
        <v>0</v>
      </c>
      <c r="K380" s="69"/>
    </row>
    <row r="381" spans="1:15" ht="9.9499999999999993" customHeight="1" x14ac:dyDescent="0.2">
      <c r="A381" s="417"/>
      <c r="B381" s="417"/>
      <c r="C381" s="417"/>
      <c r="D381" s="417"/>
      <c r="E381" s="417"/>
      <c r="F381" s="417"/>
      <c r="G381" s="417"/>
      <c r="H381" s="417"/>
      <c r="I381" s="417"/>
      <c r="J381" s="417"/>
      <c r="K381" s="417"/>
    </row>
    <row r="382" spans="1:15" ht="12.75" customHeight="1" x14ac:dyDescent="0.25">
      <c r="A382" s="423" t="s">
        <v>25</v>
      </c>
      <c r="B382" s="423"/>
      <c r="C382" s="423"/>
      <c r="D382" s="423"/>
      <c r="E382" s="423"/>
      <c r="F382" s="423"/>
      <c r="G382" s="423"/>
      <c r="H382" s="424" t="s">
        <v>368</v>
      </c>
      <c r="I382" s="424"/>
      <c r="J382" s="424"/>
      <c r="K382" s="424"/>
    </row>
    <row r="383" spans="1:15" ht="12.75" customHeight="1" x14ac:dyDescent="0.25">
      <c r="A383" s="386" t="s">
        <v>128</v>
      </c>
      <c r="B383" s="386"/>
      <c r="C383" s="386"/>
      <c r="D383" s="386"/>
      <c r="E383" s="386"/>
      <c r="F383" s="386"/>
      <c r="G383" s="386"/>
      <c r="H383" s="386"/>
      <c r="I383" s="386"/>
      <c r="J383" s="386"/>
      <c r="K383" s="387"/>
    </row>
    <row r="384" spans="1:15" ht="12.75" customHeight="1" x14ac:dyDescent="0.2">
      <c r="A384" s="110" t="str">
        <f>"Development Name: "&amp;IF('Parts 1 2 3 4'!B$5="","",'Parts 1 2 3 4'!B$5)</f>
        <v xml:space="preserve">Development Name: </v>
      </c>
      <c r="B384" s="111"/>
      <c r="C384" s="111"/>
      <c r="D384" s="111"/>
      <c r="E384" s="111"/>
      <c r="F384" s="111"/>
      <c r="G384" s="111"/>
      <c r="H384" s="111"/>
      <c r="I384" s="111"/>
      <c r="J384" s="111"/>
      <c r="K384" s="114" t="str">
        <f>"Reporting Year: "&amp;IF('Parts 1 2 3 4'!D$5="","",'Parts 1 2 3 4'!D$5)</f>
        <v xml:space="preserve">Reporting Year: </v>
      </c>
    </row>
    <row r="385" spans="1:11" ht="12.75" customHeight="1" x14ac:dyDescent="0.2">
      <c r="A385" s="398" t="s">
        <v>329</v>
      </c>
      <c r="B385" s="398"/>
      <c r="C385" s="398"/>
      <c r="D385" s="398"/>
      <c r="E385" s="398"/>
      <c r="F385" s="398"/>
      <c r="G385" s="398"/>
      <c r="H385" s="398"/>
      <c r="I385" s="398"/>
      <c r="J385" s="398"/>
      <c r="K385" s="438"/>
    </row>
    <row r="386" spans="1:11" ht="24" customHeight="1" x14ac:dyDescent="0.2">
      <c r="A386" s="378" t="s">
        <v>308</v>
      </c>
      <c r="B386" s="379"/>
      <c r="C386" s="379"/>
      <c r="D386" s="380" t="str">
        <f>"Detailed list of all items included in Part 3, Lines "&amp;TEXT('Parts 1 2 3 4'!A239,"0")&amp;", "&amp;TEXT('Parts 1 2 3 4'!A247,"0")&amp;", "&amp;TEXT('Parts 1 2 3 4'!A254,"0")&amp;", and "&amp;TEXT('Parts 1 2 3 4'!A270,"0")&amp;".  Provide additional pages if necessary."</f>
        <v>Detailed list of all items included in Part 3, Lines 11, 19, 26, and 42.  Provide additional pages if necessary.</v>
      </c>
      <c r="E386" s="380"/>
      <c r="F386" s="380"/>
      <c r="G386" s="380"/>
      <c r="H386" s="380"/>
      <c r="I386" s="380"/>
      <c r="J386" s="380"/>
      <c r="K386" s="380"/>
    </row>
    <row r="387" spans="1:11" ht="5.0999999999999996" customHeight="1" x14ac:dyDescent="0.2">
      <c r="A387" s="379"/>
      <c r="B387" s="379"/>
      <c r="C387" s="379"/>
      <c r="D387" s="380"/>
      <c r="E387" s="380"/>
      <c r="F387" s="380"/>
      <c r="G387" s="380"/>
      <c r="H387" s="380"/>
      <c r="I387" s="380"/>
      <c r="J387" s="380"/>
      <c r="K387" s="380"/>
    </row>
    <row r="388" spans="1:11" ht="17.100000000000001" customHeight="1" x14ac:dyDescent="0.2">
      <c r="A388" s="379"/>
      <c r="B388" s="379"/>
      <c r="C388" s="379"/>
      <c r="D388" s="418" t="s">
        <v>258</v>
      </c>
      <c r="E388" s="375"/>
      <c r="F388" s="419" t="s">
        <v>59</v>
      </c>
      <c r="G388" s="421" t="s">
        <v>254</v>
      </c>
      <c r="H388" s="422"/>
      <c r="I388" s="422"/>
      <c r="J388" s="422"/>
      <c r="K388" s="388" t="s">
        <v>252</v>
      </c>
    </row>
    <row r="389" spans="1:11" ht="17.100000000000001" customHeight="1" x14ac:dyDescent="0.2">
      <c r="A389" s="379"/>
      <c r="B389" s="379"/>
      <c r="C389" s="379"/>
      <c r="D389" s="376"/>
      <c r="E389" s="377"/>
      <c r="F389" s="420"/>
      <c r="G389" s="72" t="str">
        <f>"Line 3-"&amp;TEXT('Parts 1 2 3 4'!$A239,"0")</f>
        <v>Line 3-11</v>
      </c>
      <c r="H389" s="73" t="str">
        <f>"Line 3-"&amp;TEXT('Parts 1 2 3 4'!$A247,"0")</f>
        <v>Line 3-19</v>
      </c>
      <c r="I389" s="73" t="str">
        <f>"Line 3-"&amp;TEXT('Parts 1 2 3 4'!$A254,"0")</f>
        <v>Line 3-26</v>
      </c>
      <c r="J389" s="74" t="str">
        <f>"Line 3-"&amp;TEXT('Parts 1 2 3 4'!$A270,"0")</f>
        <v>Line 3-42</v>
      </c>
      <c r="K389" s="389"/>
    </row>
    <row r="390" spans="1:11" ht="15" customHeight="1" x14ac:dyDescent="0.2">
      <c r="A390" s="379"/>
      <c r="B390" s="379"/>
      <c r="C390" s="379"/>
      <c r="D390" s="5">
        <v>1</v>
      </c>
      <c r="E390" s="99"/>
      <c r="F390" s="100"/>
      <c r="G390" s="115"/>
      <c r="H390" s="116"/>
      <c r="I390" s="116"/>
      <c r="J390" s="117"/>
      <c r="K390" s="113" t="str">
        <f>"3-"&amp;TEXT('Parts 1 2 3 4'!A239,"0")</f>
        <v>3-11</v>
      </c>
    </row>
    <row r="391" spans="1:11" ht="15" customHeight="1" x14ac:dyDescent="0.2">
      <c r="A391" s="379"/>
      <c r="B391" s="379"/>
      <c r="C391" s="379"/>
      <c r="D391" s="5">
        <f>MAX(D$390:D390)+1</f>
        <v>2</v>
      </c>
      <c r="E391" s="99"/>
      <c r="F391" s="100"/>
      <c r="G391" s="115"/>
      <c r="H391" s="116"/>
      <c r="I391" s="116"/>
      <c r="J391" s="117"/>
      <c r="K391" s="113" t="str">
        <f>"3-"&amp;TEXT('Parts 1 2 3 4'!A247,"0")</f>
        <v>3-19</v>
      </c>
    </row>
    <row r="392" spans="1:11" ht="15" customHeight="1" x14ac:dyDescent="0.2">
      <c r="A392" s="379"/>
      <c r="B392" s="379"/>
      <c r="C392" s="379"/>
      <c r="D392" s="5">
        <f>MAX(D$390:D391)+1</f>
        <v>3</v>
      </c>
      <c r="E392" s="99"/>
      <c r="F392" s="100"/>
      <c r="G392" s="115"/>
      <c r="H392" s="116"/>
      <c r="I392" s="116"/>
      <c r="J392" s="117"/>
      <c r="K392" s="113" t="str">
        <f>"3-"&amp;TEXT('Parts 1 2 3 4'!A254,"0")</f>
        <v>3-26</v>
      </c>
    </row>
    <row r="393" spans="1:11" ht="15" customHeight="1" x14ac:dyDescent="0.2">
      <c r="A393" s="379"/>
      <c r="B393" s="379"/>
      <c r="C393" s="379"/>
      <c r="D393" s="5">
        <f>MAX(D$390:D392)+1</f>
        <v>4</v>
      </c>
      <c r="E393" s="99"/>
      <c r="F393" s="100"/>
      <c r="G393" s="115"/>
      <c r="H393" s="116"/>
      <c r="I393" s="116"/>
      <c r="J393" s="117"/>
      <c r="K393" s="113" t="str">
        <f>"3-"&amp;TEXT('Parts 1 2 3 4'!A270,"0")</f>
        <v>3-42</v>
      </c>
    </row>
    <row r="394" spans="1:11" ht="15" customHeight="1" x14ac:dyDescent="0.2">
      <c r="A394" s="379"/>
      <c r="B394" s="379"/>
      <c r="C394" s="379"/>
      <c r="D394" s="5">
        <f>MAX(D$390:D393)+1</f>
        <v>5</v>
      </c>
      <c r="E394" s="99"/>
      <c r="F394" s="100"/>
      <c r="G394" s="115"/>
      <c r="H394" s="116"/>
      <c r="I394" s="116"/>
      <c r="J394" s="117"/>
      <c r="K394" s="431"/>
    </row>
    <row r="395" spans="1:11" ht="15" customHeight="1" x14ac:dyDescent="0.2">
      <c r="A395" s="379"/>
      <c r="B395" s="379"/>
      <c r="C395" s="379"/>
      <c r="D395" s="5">
        <f>MAX(D$390:D394)+1</f>
        <v>6</v>
      </c>
      <c r="E395" s="99"/>
      <c r="F395" s="100"/>
      <c r="G395" s="115"/>
      <c r="H395" s="116"/>
      <c r="I395" s="116"/>
      <c r="J395" s="117"/>
      <c r="K395" s="432"/>
    </row>
    <row r="396" spans="1:11" ht="15" customHeight="1" x14ac:dyDescent="0.2">
      <c r="A396" s="379"/>
      <c r="B396" s="379"/>
      <c r="C396" s="379"/>
      <c r="D396" s="5">
        <f>MAX(D$390:D395)+1</f>
        <v>7</v>
      </c>
      <c r="E396" s="99"/>
      <c r="F396" s="100"/>
      <c r="G396" s="115"/>
      <c r="H396" s="116"/>
      <c r="I396" s="116"/>
      <c r="J396" s="117"/>
      <c r="K396" s="432"/>
    </row>
    <row r="397" spans="1:11" ht="15" customHeight="1" x14ac:dyDescent="0.2">
      <c r="A397" s="379"/>
      <c r="B397" s="379"/>
      <c r="C397" s="379"/>
      <c r="D397" s="5">
        <f>MAX(D$390:D396)+1</f>
        <v>8</v>
      </c>
      <c r="E397" s="99"/>
      <c r="F397" s="100"/>
      <c r="G397" s="115"/>
      <c r="H397" s="116"/>
      <c r="I397" s="116"/>
      <c r="J397" s="117"/>
      <c r="K397" s="432"/>
    </row>
    <row r="398" spans="1:11" ht="15" customHeight="1" x14ac:dyDescent="0.2">
      <c r="A398" s="379"/>
      <c r="B398" s="379"/>
      <c r="C398" s="379"/>
      <c r="D398" s="5">
        <f>MAX(D$390:D397)+1</f>
        <v>9</v>
      </c>
      <c r="E398" s="99"/>
      <c r="F398" s="100"/>
      <c r="G398" s="115"/>
      <c r="H398" s="116"/>
      <c r="I398" s="116"/>
      <c r="J398" s="117"/>
      <c r="K398" s="432"/>
    </row>
    <row r="399" spans="1:11" ht="15" customHeight="1" x14ac:dyDescent="0.2">
      <c r="A399" s="379"/>
      <c r="B399" s="379"/>
      <c r="C399" s="379"/>
      <c r="D399" s="5">
        <f>MAX(D$390:D398)+1</f>
        <v>10</v>
      </c>
      <c r="E399" s="99"/>
      <c r="F399" s="100"/>
      <c r="G399" s="115"/>
      <c r="H399" s="116"/>
      <c r="I399" s="116"/>
      <c r="J399" s="117"/>
      <c r="K399" s="432"/>
    </row>
    <row r="400" spans="1:11" ht="15" customHeight="1" x14ac:dyDescent="0.2">
      <c r="A400" s="379"/>
      <c r="B400" s="379"/>
      <c r="C400" s="379"/>
      <c r="D400" s="5">
        <f>MAX(D$390:D399)+1</f>
        <v>11</v>
      </c>
      <c r="E400" s="99"/>
      <c r="F400" s="100"/>
      <c r="G400" s="115"/>
      <c r="H400" s="116"/>
      <c r="I400" s="116"/>
      <c r="J400" s="117"/>
      <c r="K400" s="432"/>
    </row>
    <row r="401" spans="1:11" ht="15" customHeight="1" x14ac:dyDescent="0.2">
      <c r="A401" s="379"/>
      <c r="B401" s="379"/>
      <c r="C401" s="379"/>
      <c r="D401" s="5">
        <f>MAX(D$390:D400)+1</f>
        <v>12</v>
      </c>
      <c r="E401" s="99"/>
      <c r="F401" s="100"/>
      <c r="G401" s="115"/>
      <c r="H401" s="116"/>
      <c r="I401" s="116"/>
      <c r="J401" s="117"/>
      <c r="K401" s="433"/>
    </row>
    <row r="402" spans="1:11" ht="24.95" hidden="1" customHeight="1" x14ac:dyDescent="0.2">
      <c r="A402" s="12"/>
      <c r="B402" s="12"/>
      <c r="C402" s="6"/>
      <c r="D402" s="54"/>
      <c r="E402" s="56" t="s">
        <v>259</v>
      </c>
      <c r="F402" s="55"/>
      <c r="G402" s="70">
        <f>SUMIF(G390:G401,"=x",$F390:$F401)</f>
        <v>0</v>
      </c>
      <c r="H402" s="71">
        <f>SUMIF(H390:H401,"=x",$F390:$F401)</f>
        <v>0</v>
      </c>
      <c r="I402" s="71">
        <f>SUMIF(I390:I401,"=x",$F390:$F401)</f>
        <v>0</v>
      </c>
      <c r="J402" s="68">
        <f>SUMIF(J390:J401,"=x",$F390:$F401)</f>
        <v>0</v>
      </c>
      <c r="K402" s="58"/>
    </row>
    <row r="403" spans="1:11" ht="9.9499999999999993" customHeight="1" x14ac:dyDescent="0.2">
      <c r="A403" s="417"/>
      <c r="B403" s="417"/>
      <c r="C403" s="417"/>
      <c r="D403" s="417"/>
      <c r="E403" s="417"/>
      <c r="F403" s="417"/>
      <c r="G403" s="417"/>
      <c r="H403" s="417"/>
      <c r="I403" s="417"/>
      <c r="J403" s="417"/>
      <c r="K403" s="417"/>
    </row>
    <row r="404" spans="1:11" ht="24" customHeight="1" x14ac:dyDescent="0.2">
      <c r="A404" s="378" t="s">
        <v>309</v>
      </c>
      <c r="B404" s="379"/>
      <c r="C404" s="379"/>
      <c r="D404" s="380" t="str">
        <f>"Detailed list of all 'Other' items included in Part 4, Lines "&amp;TEXT('Parts 1 2 3 4'!A305,"0")&amp;", "&amp;TEXT('Parts 1 2 3 4'!A316,"0")&amp;" and "&amp;TEXT('Parts 1 2 3 4'!A326,"0")&amp;".  Provide additional pages if necessary."</f>
        <v>Detailed list of all 'Other' items included in Part 4, Lines 20, 31 and 41.  Provide additional pages if necessary.</v>
      </c>
      <c r="E404" s="380"/>
      <c r="F404" s="380"/>
      <c r="G404" s="380"/>
      <c r="H404" s="380"/>
      <c r="I404" s="380"/>
      <c r="J404" s="380"/>
      <c r="K404" s="380"/>
    </row>
    <row r="405" spans="1:11" ht="5.0999999999999996" customHeight="1" x14ac:dyDescent="0.2">
      <c r="A405" s="379"/>
      <c r="B405" s="379"/>
      <c r="C405" s="379"/>
      <c r="D405" s="380"/>
      <c r="E405" s="380"/>
      <c r="F405" s="380"/>
      <c r="G405" s="380"/>
      <c r="H405" s="380"/>
      <c r="I405" s="380"/>
      <c r="J405" s="380"/>
      <c r="K405" s="380"/>
    </row>
    <row r="406" spans="1:11" ht="17.100000000000001" customHeight="1" x14ac:dyDescent="0.2">
      <c r="A406" s="379"/>
      <c r="B406" s="379"/>
      <c r="C406" s="379"/>
      <c r="D406" s="418" t="s">
        <v>258</v>
      </c>
      <c r="E406" s="375"/>
      <c r="F406" s="419" t="s">
        <v>59</v>
      </c>
      <c r="G406" s="421" t="s">
        <v>254</v>
      </c>
      <c r="H406" s="422"/>
      <c r="I406" s="422"/>
      <c r="J406" s="422"/>
      <c r="K406" s="388" t="s">
        <v>252</v>
      </c>
    </row>
    <row r="407" spans="1:11" ht="17.100000000000001" customHeight="1" x14ac:dyDescent="0.2">
      <c r="A407" s="379"/>
      <c r="B407" s="379"/>
      <c r="C407" s="379"/>
      <c r="D407" s="376"/>
      <c r="E407" s="377"/>
      <c r="F407" s="420"/>
      <c r="G407" s="72" t="str">
        <f>"Line 4-"&amp;TEXT('Parts 1 2 3 4'!$A305,"0")</f>
        <v>Line 4-20</v>
      </c>
      <c r="H407" s="73" t="str">
        <f>"Line 4-"&amp;TEXT('Parts 1 2 3 4'!$A316,"0")</f>
        <v>Line 4-31</v>
      </c>
      <c r="I407" s="74" t="str">
        <f>"Line 4-"&amp;TEXT('Parts 1 2 3 4'!$A326,"0")</f>
        <v>Line 4-41</v>
      </c>
      <c r="J407" s="192"/>
      <c r="K407" s="389"/>
    </row>
    <row r="408" spans="1:11" ht="15" customHeight="1" x14ac:dyDescent="0.2">
      <c r="A408" s="379"/>
      <c r="B408" s="379"/>
      <c r="C408" s="379"/>
      <c r="D408" s="5">
        <v>1</v>
      </c>
      <c r="E408" s="99"/>
      <c r="F408" s="100"/>
      <c r="G408" s="115"/>
      <c r="H408" s="116"/>
      <c r="I408" s="117"/>
      <c r="J408" s="193"/>
      <c r="K408" s="113" t="str">
        <f>"4-"&amp;TEXT('Parts 1 2 3 4'!A305,"0")</f>
        <v>4-20</v>
      </c>
    </row>
    <row r="409" spans="1:11" ht="15" customHeight="1" x14ac:dyDescent="0.2">
      <c r="A409" s="379"/>
      <c r="B409" s="379"/>
      <c r="C409" s="379"/>
      <c r="D409" s="5">
        <f>MAX(D$408:D408)+1</f>
        <v>2</v>
      </c>
      <c r="E409" s="99"/>
      <c r="F409" s="100"/>
      <c r="G409" s="115"/>
      <c r="H409" s="116"/>
      <c r="I409" s="117"/>
      <c r="J409" s="193"/>
      <c r="K409" s="113" t="str">
        <f>"4-"&amp;TEXT('Parts 1 2 3 4'!A316,"0")</f>
        <v>4-31</v>
      </c>
    </row>
    <row r="410" spans="1:11" ht="15" customHeight="1" x14ac:dyDescent="0.2">
      <c r="A410" s="379"/>
      <c r="B410" s="379"/>
      <c r="C410" s="379"/>
      <c r="D410" s="5">
        <f>MAX(D$408:D409)+1</f>
        <v>3</v>
      </c>
      <c r="E410" s="99"/>
      <c r="F410" s="100"/>
      <c r="G410" s="115"/>
      <c r="H410" s="116"/>
      <c r="I410" s="117"/>
      <c r="J410" s="193"/>
      <c r="K410" s="113" t="str">
        <f>"4-"&amp;TEXT('Parts 1 2 3 4'!A326,"0")</f>
        <v>4-41</v>
      </c>
    </row>
    <row r="411" spans="1:11" ht="15" customHeight="1" x14ac:dyDescent="0.2">
      <c r="A411" s="379"/>
      <c r="B411" s="379"/>
      <c r="C411" s="379"/>
      <c r="D411" s="5">
        <f>MAX(D$408:D410)+1</f>
        <v>4</v>
      </c>
      <c r="E411" s="99"/>
      <c r="F411" s="100"/>
      <c r="G411" s="115"/>
      <c r="H411" s="116"/>
      <c r="I411" s="117"/>
      <c r="J411" s="193"/>
      <c r="K411" s="190"/>
    </row>
    <row r="412" spans="1:11" ht="15" customHeight="1" x14ac:dyDescent="0.2">
      <c r="A412" s="379"/>
      <c r="B412" s="379"/>
      <c r="C412" s="379"/>
      <c r="D412" s="5">
        <f>MAX(D$408:D411)+1</f>
        <v>5</v>
      </c>
      <c r="E412" s="99"/>
      <c r="F412" s="100"/>
      <c r="G412" s="115"/>
      <c r="H412" s="116"/>
      <c r="I412" s="117"/>
      <c r="J412" s="193"/>
      <c r="K412" s="190"/>
    </row>
    <row r="413" spans="1:11" ht="15" customHeight="1" x14ac:dyDescent="0.2">
      <c r="A413" s="379"/>
      <c r="B413" s="379"/>
      <c r="C413" s="379"/>
      <c r="D413" s="5">
        <f>MAX(D$408:D412)+1</f>
        <v>6</v>
      </c>
      <c r="E413" s="99"/>
      <c r="F413" s="100"/>
      <c r="G413" s="115"/>
      <c r="H413" s="116"/>
      <c r="I413" s="117"/>
      <c r="J413" s="193"/>
      <c r="K413" s="190"/>
    </row>
    <row r="414" spans="1:11" ht="15" customHeight="1" x14ac:dyDescent="0.2">
      <c r="A414" s="379"/>
      <c r="B414" s="379"/>
      <c r="C414" s="379"/>
      <c r="D414" s="5">
        <f>MAX(D$408:D413)+1</f>
        <v>7</v>
      </c>
      <c r="E414" s="99"/>
      <c r="F414" s="100"/>
      <c r="G414" s="115"/>
      <c r="H414" s="116"/>
      <c r="I414" s="117"/>
      <c r="J414" s="193"/>
      <c r="K414" s="190"/>
    </row>
    <row r="415" spans="1:11" ht="15" customHeight="1" x14ac:dyDescent="0.2">
      <c r="A415" s="379"/>
      <c r="B415" s="379"/>
      <c r="C415" s="379"/>
      <c r="D415" s="5">
        <f>MAX(D$408:D414)+1</f>
        <v>8</v>
      </c>
      <c r="E415" s="99"/>
      <c r="F415" s="100"/>
      <c r="G415" s="115"/>
      <c r="H415" s="116"/>
      <c r="I415" s="117"/>
      <c r="J415" s="193"/>
      <c r="K415" s="190"/>
    </row>
    <row r="416" spans="1:11" ht="15" customHeight="1" x14ac:dyDescent="0.2">
      <c r="A416" s="379"/>
      <c r="B416" s="379"/>
      <c r="C416" s="379"/>
      <c r="D416" s="5">
        <f>MAX(D$408:D415)+1</f>
        <v>9</v>
      </c>
      <c r="E416" s="99"/>
      <c r="F416" s="100"/>
      <c r="G416" s="115"/>
      <c r="H416" s="116"/>
      <c r="I416" s="117"/>
      <c r="J416" s="193"/>
      <c r="K416" s="190"/>
    </row>
    <row r="417" spans="1:11" ht="15" customHeight="1" x14ac:dyDescent="0.2">
      <c r="A417" s="379"/>
      <c r="B417" s="379"/>
      <c r="C417" s="379"/>
      <c r="D417" s="5">
        <f>MAX(D$408:D416)+1</f>
        <v>10</v>
      </c>
      <c r="E417" s="99"/>
      <c r="F417" s="100"/>
      <c r="G417" s="115"/>
      <c r="H417" s="116"/>
      <c r="I417" s="117"/>
      <c r="J417" s="193"/>
      <c r="K417" s="190"/>
    </row>
    <row r="418" spans="1:11" ht="15" customHeight="1" x14ac:dyDescent="0.2">
      <c r="A418" s="379"/>
      <c r="B418" s="379"/>
      <c r="C418" s="379"/>
      <c r="D418" s="5">
        <f>MAX(D$408:D417)+1</f>
        <v>11</v>
      </c>
      <c r="E418" s="99"/>
      <c r="F418" s="100"/>
      <c r="G418" s="115"/>
      <c r="H418" s="116"/>
      <c r="I418" s="117"/>
      <c r="J418" s="193"/>
      <c r="K418" s="190"/>
    </row>
    <row r="419" spans="1:11" x14ac:dyDescent="0.2">
      <c r="A419" s="379"/>
      <c r="B419" s="379"/>
      <c r="C419" s="379"/>
      <c r="D419" s="5">
        <f>MAX(D$408:D418)+1</f>
        <v>12</v>
      </c>
      <c r="E419" s="99"/>
      <c r="F419" s="100"/>
      <c r="G419" s="115"/>
      <c r="H419" s="116"/>
      <c r="I419" s="117"/>
      <c r="J419" s="194"/>
      <c r="K419" s="191"/>
    </row>
    <row r="420" spans="1:11" hidden="1" x14ac:dyDescent="0.2">
      <c r="A420" s="12"/>
      <c r="B420" s="12"/>
      <c r="C420" s="6"/>
      <c r="D420" s="54"/>
      <c r="E420" s="56" t="s">
        <v>259</v>
      </c>
      <c r="F420" s="55"/>
      <c r="G420" s="70">
        <f>SUMIF(G408:G419,"=x",$F408:$F419)</f>
        <v>0</v>
      </c>
      <c r="H420" s="68">
        <f>SUMIF(H408:H419,"=x",$F408:$F419)</f>
        <v>0</v>
      </c>
      <c r="I420" s="68">
        <f>SUMIF(I408:I419,"=x",$F408:$F419)</f>
        <v>0</v>
      </c>
      <c r="J420" s="57"/>
      <c r="K420" s="69"/>
    </row>
    <row r="421" spans="1:11" ht="9.75" customHeight="1" x14ac:dyDescent="0.2">
      <c r="A421" s="417"/>
      <c r="B421" s="417"/>
      <c r="C421" s="417"/>
      <c r="D421" s="417"/>
      <c r="E421" s="417"/>
      <c r="F421" s="417"/>
      <c r="G421" s="417"/>
      <c r="H421" s="417"/>
      <c r="I421" s="417"/>
      <c r="J421" s="417"/>
      <c r="K421" s="417"/>
    </row>
    <row r="422" spans="1:11" ht="24" customHeight="1" x14ac:dyDescent="0.2">
      <c r="A422" s="498" t="s">
        <v>315</v>
      </c>
      <c r="B422" s="499"/>
      <c r="C422" s="499"/>
      <c r="D422" s="500" t="s">
        <v>373</v>
      </c>
      <c r="E422" s="501"/>
      <c r="F422" s="501"/>
      <c r="G422" s="501"/>
      <c r="H422" s="501"/>
      <c r="I422" s="501"/>
      <c r="J422" s="501"/>
      <c r="K422" s="501"/>
    </row>
    <row r="423" spans="1:11" ht="5.0999999999999996" customHeight="1" x14ac:dyDescent="0.2">
      <c r="A423" s="499"/>
      <c r="B423" s="499"/>
      <c r="C423" s="499"/>
      <c r="D423" s="501"/>
      <c r="E423" s="501"/>
      <c r="F423" s="501"/>
      <c r="G423" s="501"/>
      <c r="H423" s="501"/>
      <c r="I423" s="501"/>
      <c r="J423" s="501"/>
      <c r="K423" s="501"/>
    </row>
    <row r="424" spans="1:11" ht="17.100000000000001" customHeight="1" x14ac:dyDescent="0.2">
      <c r="A424" s="499"/>
      <c r="B424" s="499"/>
      <c r="C424" s="499"/>
      <c r="D424" s="502" t="s">
        <v>258</v>
      </c>
      <c r="E424" s="503"/>
      <c r="F424" s="509" t="s">
        <v>59</v>
      </c>
      <c r="G424" s="490"/>
      <c r="H424" s="491"/>
      <c r="I424" s="491"/>
      <c r="J424" s="491"/>
      <c r="K424" s="511" t="s">
        <v>252</v>
      </c>
    </row>
    <row r="425" spans="1:11" ht="17.100000000000001" customHeight="1" x14ac:dyDescent="0.2">
      <c r="A425" s="499"/>
      <c r="B425" s="499"/>
      <c r="C425" s="499"/>
      <c r="D425" s="504"/>
      <c r="E425" s="505"/>
      <c r="F425" s="510"/>
      <c r="G425" s="492"/>
      <c r="H425" s="493"/>
      <c r="I425" s="493"/>
      <c r="J425" s="493"/>
      <c r="K425" s="512"/>
    </row>
    <row r="426" spans="1:11" ht="24.75" customHeight="1" x14ac:dyDescent="0.2">
      <c r="A426" s="499"/>
      <c r="B426" s="499"/>
      <c r="C426" s="499"/>
      <c r="D426" s="102">
        <v>1</v>
      </c>
      <c r="E426" s="199" t="s">
        <v>367</v>
      </c>
      <c r="F426" s="204"/>
      <c r="G426" s="492"/>
      <c r="H426" s="493"/>
      <c r="I426" s="493"/>
      <c r="J426" s="493"/>
      <c r="K426" s="113" t="str">
        <f>"2-"&amp;TEXT('Parts 1 2 3 4'!A182,"0")</f>
        <v>2-42</v>
      </c>
    </row>
    <row r="427" spans="1:11" ht="24.75" customHeight="1" x14ac:dyDescent="0.2">
      <c r="A427" s="499"/>
      <c r="B427" s="499"/>
      <c r="C427" s="499"/>
      <c r="D427" s="102">
        <f>MAX(D$426:D426)+1</f>
        <v>2</v>
      </c>
      <c r="E427" s="101" t="s">
        <v>158</v>
      </c>
      <c r="F427" s="204"/>
      <c r="G427" s="492"/>
      <c r="H427" s="493"/>
      <c r="I427" s="493"/>
      <c r="J427" s="493"/>
      <c r="K427" s="496"/>
    </row>
    <row r="428" spans="1:11" ht="24.75" customHeight="1" x14ac:dyDescent="0.2">
      <c r="A428" s="499"/>
      <c r="B428" s="499"/>
      <c r="C428" s="499"/>
      <c r="D428" s="102">
        <f>MAX(D$426:D427)+1</f>
        <v>3</v>
      </c>
      <c r="E428" s="101" t="s">
        <v>316</v>
      </c>
      <c r="F428" s="204"/>
      <c r="G428" s="492"/>
      <c r="H428" s="493"/>
      <c r="I428" s="493"/>
      <c r="J428" s="493"/>
      <c r="K428" s="496"/>
    </row>
    <row r="429" spans="1:11" ht="24.75" customHeight="1" x14ac:dyDescent="0.2">
      <c r="A429" s="499"/>
      <c r="B429" s="499"/>
      <c r="C429" s="499"/>
      <c r="D429" s="102">
        <f>MAX(D$426:D428)+1</f>
        <v>4</v>
      </c>
      <c r="E429" s="101" t="s">
        <v>317</v>
      </c>
      <c r="F429" s="205"/>
      <c r="G429" s="492"/>
      <c r="H429" s="493"/>
      <c r="I429" s="493"/>
      <c r="J429" s="493"/>
      <c r="K429" s="496"/>
    </row>
    <row r="430" spans="1:11" ht="24.75" customHeight="1" x14ac:dyDescent="0.2">
      <c r="A430" s="499"/>
      <c r="B430" s="499"/>
      <c r="C430" s="499"/>
      <c r="D430" s="102">
        <f>MAX(D$426:D429)+1</f>
        <v>5</v>
      </c>
      <c r="E430" s="198" t="s">
        <v>287</v>
      </c>
      <c r="F430" s="205"/>
      <c r="G430" s="492"/>
      <c r="H430" s="493"/>
      <c r="I430" s="493"/>
      <c r="J430" s="493"/>
      <c r="K430" s="496"/>
    </row>
    <row r="431" spans="1:11" ht="24.75" customHeight="1" x14ac:dyDescent="0.2">
      <c r="A431" s="499"/>
      <c r="B431" s="499"/>
      <c r="C431" s="499"/>
      <c r="D431" s="102">
        <f>MAX(D$426:D430)+1</f>
        <v>6</v>
      </c>
      <c r="E431" s="198" t="s">
        <v>288</v>
      </c>
      <c r="F431" s="205"/>
      <c r="G431" s="492"/>
      <c r="H431" s="493"/>
      <c r="I431" s="493"/>
      <c r="J431" s="493"/>
      <c r="K431" s="496"/>
    </row>
    <row r="432" spans="1:11" ht="24.75" customHeight="1" x14ac:dyDescent="0.2">
      <c r="A432" s="499"/>
      <c r="B432" s="499"/>
      <c r="C432" s="499"/>
      <c r="D432" s="102">
        <f>MAX(D$426:D431)+1</f>
        <v>7</v>
      </c>
      <c r="E432" s="198" t="s">
        <v>289</v>
      </c>
      <c r="F432" s="205"/>
      <c r="G432" s="492"/>
      <c r="H432" s="493"/>
      <c r="I432" s="493"/>
      <c r="J432" s="493"/>
      <c r="K432" s="496"/>
    </row>
    <row r="433" spans="1:11" ht="24.75" customHeight="1" x14ac:dyDescent="0.2">
      <c r="A433" s="499"/>
      <c r="B433" s="499"/>
      <c r="C433" s="499"/>
      <c r="D433" s="102">
        <f>MAX(D$426:D432)+1</f>
        <v>8</v>
      </c>
      <c r="E433" s="103" t="str">
        <f>"Total All Management Fees ("&amp;TEXT(IF('Parts 1 2 3 4'!D155=0,0,F433/'Parts 1 2 3 4'!D155),"0.00%")&amp;" of Eff. Gross Op. Rev.)"</f>
        <v>Total All Management Fees (0.00% of Eff. Gross Op. Rev.)</v>
      </c>
      <c r="F433" s="104">
        <f>SUM(F426:F432)</f>
        <v>0</v>
      </c>
      <c r="G433" s="494"/>
      <c r="H433" s="495"/>
      <c r="I433" s="495"/>
      <c r="J433" s="495"/>
      <c r="K433" s="497"/>
    </row>
    <row r="434" spans="1:11" ht="5.0999999999999996" customHeight="1" x14ac:dyDescent="0.2"/>
  </sheetData>
  <sheetProtection algorithmName="SHA-512" hashValue="YeEp8EAPmDRaCXYJct/rgbMZzwzaowaOvAZljkFS4qBzx3lYz2I7xzwNd6PpFCmAYCif32IesB65AK70RWkMOQ==" saltValue="xOqtJIAmqPHNs4bd6v3w8A==" spinCount="100000" sheet="1" objects="1" scenarios="1"/>
  <mergeCells count="586">
    <mergeCell ref="A194:B194"/>
    <mergeCell ref="G202:K202"/>
    <mergeCell ref="D196:E196"/>
    <mergeCell ref="G240:J240"/>
    <mergeCell ref="G241:J241"/>
    <mergeCell ref="G242:J242"/>
    <mergeCell ref="G243:J243"/>
    <mergeCell ref="G244:J244"/>
    <mergeCell ref="C238:J238"/>
    <mergeCell ref="G200:K200"/>
    <mergeCell ref="D212:E212"/>
    <mergeCell ref="G201:K201"/>
    <mergeCell ref="C194:K194"/>
    <mergeCell ref="A195:K195"/>
    <mergeCell ref="G197:K197"/>
    <mergeCell ref="G198:K198"/>
    <mergeCell ref="G199:K199"/>
    <mergeCell ref="G203:K203"/>
    <mergeCell ref="A208:K208"/>
    <mergeCell ref="A212:C222"/>
    <mergeCell ref="G205:K205"/>
    <mergeCell ref="C209:K209"/>
    <mergeCell ref="A207:K207"/>
    <mergeCell ref="G206:K206"/>
    <mergeCell ref="C210:K210"/>
    <mergeCell ref="G217:K217"/>
    <mergeCell ref="A196:C206"/>
    <mergeCell ref="A211:K211"/>
    <mergeCell ref="G196:K196"/>
    <mergeCell ref="G204:K204"/>
    <mergeCell ref="G213:K213"/>
    <mergeCell ref="G214:K214"/>
    <mergeCell ref="G215:K215"/>
    <mergeCell ref="G216:K216"/>
    <mergeCell ref="G212:K212"/>
    <mergeCell ref="F424:F425"/>
    <mergeCell ref="K424:K425"/>
    <mergeCell ref="A237:B237"/>
    <mergeCell ref="C237:K237"/>
    <mergeCell ref="A248:K248"/>
    <mergeCell ref="E242:F242"/>
    <mergeCell ref="A240:C244"/>
    <mergeCell ref="B245:K245"/>
    <mergeCell ref="A246:K246"/>
    <mergeCell ref="B273:D273"/>
    <mergeCell ref="G273:J273"/>
    <mergeCell ref="G263:J263"/>
    <mergeCell ref="B272:D272"/>
    <mergeCell ref="G269:J269"/>
    <mergeCell ref="G276:J276"/>
    <mergeCell ref="B276:D276"/>
    <mergeCell ref="G277:J277"/>
    <mergeCell ref="B275:D275"/>
    <mergeCell ref="G255:K255"/>
    <mergeCell ref="C252:F252"/>
    <mergeCell ref="A252:B252"/>
    <mergeCell ref="G252:K252"/>
    <mergeCell ref="H251:K251"/>
    <mergeCell ref="E244:F244"/>
    <mergeCell ref="C179:K179"/>
    <mergeCell ref="C178:K178"/>
    <mergeCell ref="A229:C235"/>
    <mergeCell ref="A227:B227"/>
    <mergeCell ref="G424:J433"/>
    <mergeCell ref="K427:K433"/>
    <mergeCell ref="A422:C433"/>
    <mergeCell ref="D422:K422"/>
    <mergeCell ref="D423:K423"/>
    <mergeCell ref="D424:E425"/>
    <mergeCell ref="A238:B238"/>
    <mergeCell ref="C193:K193"/>
    <mergeCell ref="G189:K189"/>
    <mergeCell ref="G190:K190"/>
    <mergeCell ref="A193:B193"/>
    <mergeCell ref="G191:K191"/>
    <mergeCell ref="G188:K188"/>
    <mergeCell ref="A192:K192"/>
    <mergeCell ref="A179:B179"/>
    <mergeCell ref="A181:C191"/>
    <mergeCell ref="G182:K182"/>
    <mergeCell ref="G183:K183"/>
    <mergeCell ref="G187:K187"/>
    <mergeCell ref="D181:E181"/>
    <mergeCell ref="H1:K1"/>
    <mergeCell ref="A1:G1"/>
    <mergeCell ref="F19:K19"/>
    <mergeCell ref="A10:D10"/>
    <mergeCell ref="F20:K20"/>
    <mergeCell ref="A174:G174"/>
    <mergeCell ref="H174:K174"/>
    <mergeCell ref="F17:K17"/>
    <mergeCell ref="F26:K26"/>
    <mergeCell ref="F54:K54"/>
    <mergeCell ref="A38:D38"/>
    <mergeCell ref="A48:D48"/>
    <mergeCell ref="F14:K14"/>
    <mergeCell ref="F15:K15"/>
    <mergeCell ref="F16:K16"/>
    <mergeCell ref="F18:K18"/>
    <mergeCell ref="A25:D25"/>
    <mergeCell ref="A26:D26"/>
    <mergeCell ref="A17:D17"/>
    <mergeCell ref="F24:K24"/>
    <mergeCell ref="F23:K23"/>
    <mergeCell ref="A18:D18"/>
    <mergeCell ref="A19:D19"/>
    <mergeCell ref="A20:D20"/>
    <mergeCell ref="A177:K177"/>
    <mergeCell ref="F172:K172"/>
    <mergeCell ref="F169:K169"/>
    <mergeCell ref="F170:K170"/>
    <mergeCell ref="A166:D166"/>
    <mergeCell ref="A167:D167"/>
    <mergeCell ref="F167:K167"/>
    <mergeCell ref="F166:K166"/>
    <mergeCell ref="A170:D170"/>
    <mergeCell ref="A168:D168"/>
    <mergeCell ref="A169:D169"/>
    <mergeCell ref="F168:K168"/>
    <mergeCell ref="A175:K175"/>
    <mergeCell ref="F156:K156"/>
    <mergeCell ref="F163:K163"/>
    <mergeCell ref="A162:D162"/>
    <mergeCell ref="F162:K162"/>
    <mergeCell ref="A156:D156"/>
    <mergeCell ref="A161:D161"/>
    <mergeCell ref="F158:K158"/>
    <mergeCell ref="A163:D163"/>
    <mergeCell ref="A157:D157"/>
    <mergeCell ref="F160:K160"/>
    <mergeCell ref="A160:D160"/>
    <mergeCell ref="A159:D159"/>
    <mergeCell ref="A158:D158"/>
    <mergeCell ref="F164:K164"/>
    <mergeCell ref="F154:K154"/>
    <mergeCell ref="A150:D150"/>
    <mergeCell ref="F87:K87"/>
    <mergeCell ref="A165:D165"/>
    <mergeCell ref="F149:K149"/>
    <mergeCell ref="F159:K159"/>
    <mergeCell ref="A155:D155"/>
    <mergeCell ref="F161:K161"/>
    <mergeCell ref="F157:K157"/>
    <mergeCell ref="F152:K152"/>
    <mergeCell ref="A145:D145"/>
    <mergeCell ref="A146:D146"/>
    <mergeCell ref="A148:K148"/>
    <mergeCell ref="A143:D143"/>
    <mergeCell ref="F150:K150"/>
    <mergeCell ref="F145:K145"/>
    <mergeCell ref="A142:D142"/>
    <mergeCell ref="A88:D88"/>
    <mergeCell ref="F93:K93"/>
    <mergeCell ref="A133:D133"/>
    <mergeCell ref="F127:K127"/>
    <mergeCell ref="A129:D129"/>
    <mergeCell ref="A132:D132"/>
    <mergeCell ref="A81:D81"/>
    <mergeCell ref="A82:D82"/>
    <mergeCell ref="A86:D86"/>
    <mergeCell ref="A84:D84"/>
    <mergeCell ref="A85:D85"/>
    <mergeCell ref="A125:D125"/>
    <mergeCell ref="A141:D141"/>
    <mergeCell ref="A152:D152"/>
    <mergeCell ref="A107:D107"/>
    <mergeCell ref="A89:K89"/>
    <mergeCell ref="F82:K82"/>
    <mergeCell ref="F85:K85"/>
    <mergeCell ref="F88:K88"/>
    <mergeCell ref="A87:D87"/>
    <mergeCell ref="A92:D92"/>
    <mergeCell ref="A98:D98"/>
    <mergeCell ref="A97:D97"/>
    <mergeCell ref="F97:K97"/>
    <mergeCell ref="F101:K101"/>
    <mergeCell ref="A96:D96"/>
    <mergeCell ref="A99:D99"/>
    <mergeCell ref="F99:K99"/>
    <mergeCell ref="F92:K92"/>
    <mergeCell ref="A91:D91"/>
    <mergeCell ref="F86:K86"/>
    <mergeCell ref="A100:D100"/>
    <mergeCell ref="F107:K107"/>
    <mergeCell ref="A95:D95"/>
    <mergeCell ref="F95:K95"/>
    <mergeCell ref="A103:D103"/>
    <mergeCell ref="F109:K109"/>
    <mergeCell ref="H116:K116"/>
    <mergeCell ref="F125:K125"/>
    <mergeCell ref="A121:K121"/>
    <mergeCell ref="A109:D109"/>
    <mergeCell ref="F103:K103"/>
    <mergeCell ref="A106:D106"/>
    <mergeCell ref="F106:K106"/>
    <mergeCell ref="A110:D110"/>
    <mergeCell ref="F91:K91"/>
    <mergeCell ref="A93:D93"/>
    <mergeCell ref="A94:D94"/>
    <mergeCell ref="F10:K10"/>
    <mergeCell ref="A12:D12"/>
    <mergeCell ref="F11:K11"/>
    <mergeCell ref="A11:D11"/>
    <mergeCell ref="F12:K12"/>
    <mergeCell ref="A131:D131"/>
    <mergeCell ref="A57:K57"/>
    <mergeCell ref="F124:K124"/>
    <mergeCell ref="F114:K114"/>
    <mergeCell ref="A117:K117"/>
    <mergeCell ref="A122:K122"/>
    <mergeCell ref="F123:K123"/>
    <mergeCell ref="A24:D24"/>
    <mergeCell ref="A31:K31"/>
    <mergeCell ref="A46:D46"/>
    <mergeCell ref="A51:D51"/>
    <mergeCell ref="F51:K51"/>
    <mergeCell ref="F84:K84"/>
    <mergeCell ref="A90:K90"/>
    <mergeCell ref="F108:K108"/>
    <mergeCell ref="F110:K110"/>
    <mergeCell ref="A128:D128"/>
    <mergeCell ref="F96:K96"/>
    <mergeCell ref="A126:D126"/>
    <mergeCell ref="F135:K135"/>
    <mergeCell ref="F133:K133"/>
    <mergeCell ref="F94:K94"/>
    <mergeCell ref="A119:K119"/>
    <mergeCell ref="A104:D104"/>
    <mergeCell ref="F104:K104"/>
    <mergeCell ref="F102:K102"/>
    <mergeCell ref="F100:K100"/>
    <mergeCell ref="A101:D101"/>
    <mergeCell ref="A102:D102"/>
    <mergeCell ref="F112:K112"/>
    <mergeCell ref="A105:D105"/>
    <mergeCell ref="F105:K105"/>
    <mergeCell ref="F126:K126"/>
    <mergeCell ref="A120:D120"/>
    <mergeCell ref="E120:K120"/>
    <mergeCell ref="F65:K65"/>
    <mergeCell ref="A67:D67"/>
    <mergeCell ref="F67:K67"/>
    <mergeCell ref="F13:K13"/>
    <mergeCell ref="A56:D56"/>
    <mergeCell ref="A47:D47"/>
    <mergeCell ref="A50:D50"/>
    <mergeCell ref="A22:D22"/>
    <mergeCell ref="A16:D16"/>
    <mergeCell ref="A23:D23"/>
    <mergeCell ref="F21:K21"/>
    <mergeCell ref="A21:D21"/>
    <mergeCell ref="F22:K22"/>
    <mergeCell ref="A14:D14"/>
    <mergeCell ref="A15:D15"/>
    <mergeCell ref="A65:D65"/>
    <mergeCell ref="A13:D13"/>
    <mergeCell ref="F56:K56"/>
    <mergeCell ref="A54:D54"/>
    <mergeCell ref="F52:K52"/>
    <mergeCell ref="F25:K25"/>
    <mergeCell ref="A64:K64"/>
    <mergeCell ref="F27:K27"/>
    <mergeCell ref="A27:D27"/>
    <mergeCell ref="A2:K2"/>
    <mergeCell ref="A4:K4"/>
    <mergeCell ref="A7:K7"/>
    <mergeCell ref="F8:K8"/>
    <mergeCell ref="A5:D5"/>
    <mergeCell ref="A8:D8"/>
    <mergeCell ref="A6:K6"/>
    <mergeCell ref="E5:K5"/>
    <mergeCell ref="A9:D9"/>
    <mergeCell ref="F9:K9"/>
    <mergeCell ref="F155:K155"/>
    <mergeCell ref="F146:K146"/>
    <mergeCell ref="F144:K144"/>
    <mergeCell ref="F153:K153"/>
    <mergeCell ref="F136:K136"/>
    <mergeCell ref="F140:K140"/>
    <mergeCell ref="F138:K138"/>
    <mergeCell ref="A130:D130"/>
    <mergeCell ref="A127:D127"/>
    <mergeCell ref="F128:K128"/>
    <mergeCell ref="A138:D138"/>
    <mergeCell ref="F143:K143"/>
    <mergeCell ref="A154:D154"/>
    <mergeCell ref="A136:D136"/>
    <mergeCell ref="A137:D137"/>
    <mergeCell ref="A140:D140"/>
    <mergeCell ref="A144:D144"/>
    <mergeCell ref="A153:D153"/>
    <mergeCell ref="A151:D151"/>
    <mergeCell ref="F137:K137"/>
    <mergeCell ref="F129:K129"/>
    <mergeCell ref="F130:K130"/>
    <mergeCell ref="F142:K142"/>
    <mergeCell ref="F134:K134"/>
    <mergeCell ref="F80:K80"/>
    <mergeCell ref="F81:K81"/>
    <mergeCell ref="F83:K83"/>
    <mergeCell ref="F113:K113"/>
    <mergeCell ref="F79:K79"/>
    <mergeCell ref="F68:K68"/>
    <mergeCell ref="A34:D34"/>
    <mergeCell ref="F28:K28"/>
    <mergeCell ref="A29:D29"/>
    <mergeCell ref="F29:K29"/>
    <mergeCell ref="F33:K33"/>
    <mergeCell ref="F55:K55"/>
    <mergeCell ref="F50:K50"/>
    <mergeCell ref="F44:K44"/>
    <mergeCell ref="F53:K53"/>
    <mergeCell ref="A58:G58"/>
    <mergeCell ref="A59:K59"/>
    <mergeCell ref="A61:K61"/>
    <mergeCell ref="H58:K58"/>
    <mergeCell ref="A53:D53"/>
    <mergeCell ref="A55:D55"/>
    <mergeCell ref="E62:K62"/>
    <mergeCell ref="A45:D45"/>
    <mergeCell ref="A43:D43"/>
    <mergeCell ref="E240:F240"/>
    <mergeCell ref="A239:K239"/>
    <mergeCell ref="G230:K230"/>
    <mergeCell ref="G235:K235"/>
    <mergeCell ref="C227:K227"/>
    <mergeCell ref="G181:K181"/>
    <mergeCell ref="A44:D44"/>
    <mergeCell ref="A28:D28"/>
    <mergeCell ref="F37:K37"/>
    <mergeCell ref="F38:K38"/>
    <mergeCell ref="A36:D36"/>
    <mergeCell ref="A83:D83"/>
    <mergeCell ref="A180:K180"/>
    <mergeCell ref="A68:D68"/>
    <mergeCell ref="A52:D52"/>
    <mergeCell ref="F151:K151"/>
    <mergeCell ref="A134:D134"/>
    <mergeCell ref="A123:D123"/>
    <mergeCell ref="A116:G116"/>
    <mergeCell ref="A124:D124"/>
    <mergeCell ref="A139:D139"/>
    <mergeCell ref="F74:K74"/>
    <mergeCell ref="F76:K76"/>
    <mergeCell ref="A80:D80"/>
    <mergeCell ref="A226:K226"/>
    <mergeCell ref="A228:K228"/>
    <mergeCell ref="G233:K233"/>
    <mergeCell ref="D229:E229"/>
    <mergeCell ref="G221:K221"/>
    <mergeCell ref="G220:K220"/>
    <mergeCell ref="G234:K234"/>
    <mergeCell ref="G231:K231"/>
    <mergeCell ref="G232:K232"/>
    <mergeCell ref="B268:D268"/>
    <mergeCell ref="F98:K98"/>
    <mergeCell ref="A261:B261"/>
    <mergeCell ref="C261:K261"/>
    <mergeCell ref="A115:K115"/>
    <mergeCell ref="A111:D111"/>
    <mergeCell ref="F111:K111"/>
    <mergeCell ref="A114:D114"/>
    <mergeCell ref="F132:K132"/>
    <mergeCell ref="B266:D266"/>
    <mergeCell ref="G265:J265"/>
    <mergeCell ref="A258:K258"/>
    <mergeCell ref="A260:K260"/>
    <mergeCell ref="G264:J264"/>
    <mergeCell ref="G266:J266"/>
    <mergeCell ref="A263:A269"/>
    <mergeCell ref="C251:F251"/>
    <mergeCell ref="A251:B251"/>
    <mergeCell ref="A249:K249"/>
    <mergeCell ref="A223:G223"/>
    <mergeCell ref="H223:K223"/>
    <mergeCell ref="G184:K184"/>
    <mergeCell ref="G185:K185"/>
    <mergeCell ref="G186:K186"/>
    <mergeCell ref="A270:K270"/>
    <mergeCell ref="B269:D269"/>
    <mergeCell ref="G272:J272"/>
    <mergeCell ref="B280:D280"/>
    <mergeCell ref="B288:D288"/>
    <mergeCell ref="B289:D289"/>
    <mergeCell ref="B277:D277"/>
    <mergeCell ref="B274:D274"/>
    <mergeCell ref="G274:J274"/>
    <mergeCell ref="A278:K278"/>
    <mergeCell ref="A271:A277"/>
    <mergeCell ref="B271:D271"/>
    <mergeCell ref="G271:J271"/>
    <mergeCell ref="G285:J285"/>
    <mergeCell ref="A287:A293"/>
    <mergeCell ref="B292:D292"/>
    <mergeCell ref="B283:D283"/>
    <mergeCell ref="G284:J284"/>
    <mergeCell ref="B285:D285"/>
    <mergeCell ref="G283:J283"/>
    <mergeCell ref="B287:D287"/>
    <mergeCell ref="B291:D291"/>
    <mergeCell ref="G275:J275"/>
    <mergeCell ref="G279:J279"/>
    <mergeCell ref="G280:J280"/>
    <mergeCell ref="B282:D282"/>
    <mergeCell ref="G282:J282"/>
    <mergeCell ref="G281:J281"/>
    <mergeCell ref="G289:J289"/>
    <mergeCell ref="B279:D279"/>
    <mergeCell ref="B284:D284"/>
    <mergeCell ref="G287:J287"/>
    <mergeCell ref="B281:D281"/>
    <mergeCell ref="D327:K327"/>
    <mergeCell ref="D308:K308"/>
    <mergeCell ref="H303:K303"/>
    <mergeCell ref="B299:D299"/>
    <mergeCell ref="A302:K302"/>
    <mergeCell ref="G310:J310"/>
    <mergeCell ref="D326:K326"/>
    <mergeCell ref="F310:F311"/>
    <mergeCell ref="A303:G303"/>
    <mergeCell ref="A306:K306"/>
    <mergeCell ref="G301:J301"/>
    <mergeCell ref="G299:J299"/>
    <mergeCell ref="A295:A301"/>
    <mergeCell ref="B300:D300"/>
    <mergeCell ref="G300:J300"/>
    <mergeCell ref="B297:D297"/>
    <mergeCell ref="G298:J298"/>
    <mergeCell ref="G296:J296"/>
    <mergeCell ref="B295:D295"/>
    <mergeCell ref="G295:J295"/>
    <mergeCell ref="I349:J361"/>
    <mergeCell ref="G329:J329"/>
    <mergeCell ref="A382:G382"/>
    <mergeCell ref="K348:K349"/>
    <mergeCell ref="A385:K385"/>
    <mergeCell ref="G388:J388"/>
    <mergeCell ref="K388:K389"/>
    <mergeCell ref="A345:C361"/>
    <mergeCell ref="F388:F389"/>
    <mergeCell ref="D364:K364"/>
    <mergeCell ref="K372:K379"/>
    <mergeCell ref="D328:K328"/>
    <mergeCell ref="A344:K344"/>
    <mergeCell ref="D346:K346"/>
    <mergeCell ref="A326:C342"/>
    <mergeCell ref="A383:K383"/>
    <mergeCell ref="K329:K330"/>
    <mergeCell ref="K333:K342"/>
    <mergeCell ref="G348:J348"/>
    <mergeCell ref="A404:C419"/>
    <mergeCell ref="D404:K404"/>
    <mergeCell ref="K351:K361"/>
    <mergeCell ref="H382:K382"/>
    <mergeCell ref="K406:K407"/>
    <mergeCell ref="D365:K365"/>
    <mergeCell ref="D347:K347"/>
    <mergeCell ref="D329:E330"/>
    <mergeCell ref="F329:F330"/>
    <mergeCell ref="K394:K401"/>
    <mergeCell ref="A381:K381"/>
    <mergeCell ref="D366:E367"/>
    <mergeCell ref="D345:K345"/>
    <mergeCell ref="A363:K363"/>
    <mergeCell ref="F366:F367"/>
    <mergeCell ref="A364:C380"/>
    <mergeCell ref="A421:K421"/>
    <mergeCell ref="D348:E349"/>
    <mergeCell ref="F348:F349"/>
    <mergeCell ref="D406:E407"/>
    <mergeCell ref="G366:J366"/>
    <mergeCell ref="K366:K367"/>
    <mergeCell ref="F45:K45"/>
    <mergeCell ref="F34:K34"/>
    <mergeCell ref="A262:K262"/>
    <mergeCell ref="A108:D108"/>
    <mergeCell ref="F139:K139"/>
    <mergeCell ref="F141:K141"/>
    <mergeCell ref="A257:G257"/>
    <mergeCell ref="F131:K131"/>
    <mergeCell ref="H257:K257"/>
    <mergeCell ref="A112:D112"/>
    <mergeCell ref="D405:K405"/>
    <mergeCell ref="D386:K386"/>
    <mergeCell ref="D387:K387"/>
    <mergeCell ref="F406:F407"/>
    <mergeCell ref="A386:C401"/>
    <mergeCell ref="A403:K403"/>
    <mergeCell ref="D388:E389"/>
    <mergeCell ref="G406:J406"/>
    <mergeCell ref="F41:K41"/>
    <mergeCell ref="A41:D41"/>
    <mergeCell ref="A39:D39"/>
    <mergeCell ref="A35:D35"/>
    <mergeCell ref="A63:K63"/>
    <mergeCell ref="A32:K32"/>
    <mergeCell ref="A30:D30"/>
    <mergeCell ref="F46:K46"/>
    <mergeCell ref="F47:K47"/>
    <mergeCell ref="A62:D62"/>
    <mergeCell ref="A37:D37"/>
    <mergeCell ref="F43:K43"/>
    <mergeCell ref="A49:D49"/>
    <mergeCell ref="F42:K42"/>
    <mergeCell ref="F49:K49"/>
    <mergeCell ref="F39:K39"/>
    <mergeCell ref="F40:K40"/>
    <mergeCell ref="F48:K48"/>
    <mergeCell ref="A40:D40"/>
    <mergeCell ref="A42:D42"/>
    <mergeCell ref="F30:K30"/>
    <mergeCell ref="A33:D33"/>
    <mergeCell ref="F35:K35"/>
    <mergeCell ref="F36:K36"/>
    <mergeCell ref="G267:J267"/>
    <mergeCell ref="A164:D164"/>
    <mergeCell ref="A79:D79"/>
    <mergeCell ref="A71:D71"/>
    <mergeCell ref="F70:K70"/>
    <mergeCell ref="A76:D76"/>
    <mergeCell ref="A66:D66"/>
    <mergeCell ref="A70:D70"/>
    <mergeCell ref="A73:D73"/>
    <mergeCell ref="F73:K73"/>
    <mergeCell ref="A74:D74"/>
    <mergeCell ref="F78:K78"/>
    <mergeCell ref="A78:D78"/>
    <mergeCell ref="A77:D77"/>
    <mergeCell ref="F77:K77"/>
    <mergeCell ref="F72:K72"/>
    <mergeCell ref="A72:D72"/>
    <mergeCell ref="A69:D69"/>
    <mergeCell ref="F69:K69"/>
    <mergeCell ref="A75:D75"/>
    <mergeCell ref="F75:K75"/>
    <mergeCell ref="F66:K66"/>
    <mergeCell ref="F71:K71"/>
    <mergeCell ref="E241:F241"/>
    <mergeCell ref="B263:D263"/>
    <mergeCell ref="B264:D264"/>
    <mergeCell ref="B265:D265"/>
    <mergeCell ref="A135:D135"/>
    <mergeCell ref="A250:K250"/>
    <mergeCell ref="A210:B210"/>
    <mergeCell ref="F165:K165"/>
    <mergeCell ref="A149:D149"/>
    <mergeCell ref="G222:K222"/>
    <mergeCell ref="G218:K218"/>
    <mergeCell ref="G219:K219"/>
    <mergeCell ref="A171:D171"/>
    <mergeCell ref="A172:D172"/>
    <mergeCell ref="F171:K171"/>
    <mergeCell ref="A178:B178"/>
    <mergeCell ref="A209:B209"/>
    <mergeCell ref="A247:K247"/>
    <mergeCell ref="A253:K253"/>
    <mergeCell ref="B255:F255"/>
    <mergeCell ref="B254:H254"/>
    <mergeCell ref="I254:K254"/>
    <mergeCell ref="A236:K236"/>
    <mergeCell ref="G229:K229"/>
    <mergeCell ref="A224:K224"/>
    <mergeCell ref="G268:J268"/>
    <mergeCell ref="B296:D296"/>
    <mergeCell ref="D310:E311"/>
    <mergeCell ref="A307:C323"/>
    <mergeCell ref="D307:K307"/>
    <mergeCell ref="A286:K286"/>
    <mergeCell ref="E243:F243"/>
    <mergeCell ref="A113:D113"/>
    <mergeCell ref="A304:K304"/>
    <mergeCell ref="D309:K309"/>
    <mergeCell ref="K310:K311"/>
    <mergeCell ref="B301:D301"/>
    <mergeCell ref="B293:D293"/>
    <mergeCell ref="G292:J292"/>
    <mergeCell ref="B290:D290"/>
    <mergeCell ref="G290:J290"/>
    <mergeCell ref="B298:D298"/>
    <mergeCell ref="G297:J297"/>
    <mergeCell ref="G291:J291"/>
    <mergeCell ref="G293:J293"/>
    <mergeCell ref="A294:K294"/>
    <mergeCell ref="A279:A285"/>
    <mergeCell ref="G288:J288"/>
    <mergeCell ref="B267:D267"/>
  </mergeCells>
  <phoneticPr fontId="3" type="noConversion"/>
  <conditionalFormatting sqref="G312:G323 G331:G342 G368:G379 G390:G401">
    <cfRule type="expression" dxfId="9" priority="10" stopIfTrue="1">
      <formula>IF(OR(J312="x",H312="x",I312="x"),TRUE,FALSE)</formula>
    </cfRule>
  </conditionalFormatting>
  <conditionalFormatting sqref="H312:H323 H331:H342 H368:H379 H390:H401">
    <cfRule type="expression" dxfId="8" priority="9" stopIfTrue="1">
      <formula>IF(OR(G312="x",J312="x",I312="x"),TRUE,FALSE)</formula>
    </cfRule>
  </conditionalFormatting>
  <conditionalFormatting sqref="I312:I323 I331:I342 I368:I379 I390:I401">
    <cfRule type="expression" dxfId="7" priority="8" stopIfTrue="1">
      <formula>IF(OR(G312="x",J312="x",H312="x"),TRUE,FALSE)</formula>
    </cfRule>
  </conditionalFormatting>
  <conditionalFormatting sqref="J312:J323 J331:J342 J368:J379 J390:J401">
    <cfRule type="expression" dxfId="6" priority="7" stopIfTrue="1">
      <formula>IF(OR(G312="x",H312="x",I312="x"),TRUE,FALSE)</formula>
    </cfRule>
  </conditionalFormatting>
  <conditionalFormatting sqref="G350:G361 G408:G419">
    <cfRule type="expression" dxfId="5" priority="3">
      <formula>IF(I350="x",TRUE,FALSE)</formula>
    </cfRule>
    <cfRule type="expression" dxfId="4" priority="6" stopIfTrue="1">
      <formula>IF(H350="x",TRUE,FALSE)</formula>
    </cfRule>
  </conditionalFormatting>
  <conditionalFormatting sqref="H350:H361 H408:H419">
    <cfRule type="expression" dxfId="3" priority="2">
      <formula>IF(I350="x",TRUE,FALSE)</formula>
    </cfRule>
    <cfRule type="expression" dxfId="2" priority="5" stopIfTrue="1">
      <formula>IF(G350="x",TRUE,FALSE)</formula>
    </cfRule>
  </conditionalFormatting>
  <conditionalFormatting sqref="I408:I419">
    <cfRule type="expression" dxfId="1" priority="1">
      <formula>IF(G408="x",TRUE,FALSE)</formula>
    </cfRule>
    <cfRule type="expression" dxfId="0" priority="4">
      <formula>IF(H408="x",TRUE,FALSE)</formula>
    </cfRule>
  </conditionalFormatting>
  <dataValidations count="4">
    <dataValidation type="list" operator="equal" allowBlank="1" showInputMessage="1" showErrorMessage="1" error="Your input must be either a simple &quot;x&quot; or nothing." promptTitle="Applicable Indicator" prompt="Please input an &quot;x&quot; in this column if you wish to have the dollar amount indicated to the left associated with this Line # for the fiscal year being reported." sqref="G390:J401 I312:I323 G312:G323 I331:I342 G331:G342 G350:G361 G368:J379 G408:I419">
      <formula1>$N$249</formula1>
    </dataValidation>
    <dataValidation type="list" operator="equal" allowBlank="1" showInputMessage="1" showErrorMessage="1" error="Your input must be either a simple &quot;x&quot; or nothing." promptTitle="Applicable Indicator" prompt="Please input an &quot;x&quot; in this column if you wish to have the dollar amount indicated to the left associated with this Line # for the fiscal year prior to the current year being reported." sqref="H350:H361 J312:J323 H312:H323 J331:J342 H331:H342">
      <formula1>$N$249</formula1>
    </dataValidation>
    <dataValidation errorStyle="information" allowBlank="1" showInputMessage="1" showErrorMessage="1" promptTitle="Other Management Fee" prompt="Please enter the name of the actual Managment Fee in this cell associated with the amount indicated to the right." sqref="E430:E432"/>
    <dataValidation errorStyle="information" allowBlank="1" showInputMessage="1" showErrorMessage="1" promptTitle="Payment Amount - Mortgage/Note" prompt="Please input the total fixed amount of the Principal and Interest payments due each pay period." sqref="F20:K20 F136:K136 F46:K46 F78:K78 F104:K104 F162:K162"/>
  </dataValidations>
  <hyperlinks>
    <hyperlink ref="K264" location="'Parts 1 2 3 4'!A75" display="'Parts 1 2 3 4'!A75"/>
    <hyperlink ref="K265" location="'Parts 1 2 3 4'!A75" display="'Parts 1 2 3 4'!A75"/>
    <hyperlink ref="K266" location="'Parts 1 2 3 4'!A94" display="'Parts 1 2 3 4'!A94"/>
    <hyperlink ref="K267" location="'Parts 1 2 3 4'!A94" display="'Parts 1 2 3 4'!A94"/>
    <hyperlink ref="K268" location="'Parts 1 2 3 4'!A196" display="'Parts 1 2 3 4'!A196"/>
    <hyperlink ref="K269" location="'Parts 1 2 3 4'!A258" display="'Parts 1 2 3 4'!A258"/>
    <hyperlink ref="K350" location="'Parts 1 2 3 4'!A97" display="'Parts 1 2 3 4'!A97"/>
    <hyperlink ref="K332" location="'Parts 1 2 3 4'!A77" display="'Parts 1 2 3 4'!A77"/>
    <hyperlink ref="K331" location="'Parts 1 2 3 4'!A69" display="'Parts 1 2 3 4'!A69"/>
    <hyperlink ref="K312" location="'Parts 1 2 3 4'!A31" display="'Parts 1 2 3 4'!A31"/>
    <hyperlink ref="K368" location="'Parts 1 2 3 4'!A157" display="'Parts 1 2 3 4'!A157"/>
    <hyperlink ref="K369" location="'Parts 1 2 3 4'!A200" display="'Parts 1 2 3 4'!A200"/>
    <hyperlink ref="K370" location="'Parts 1 2 3 4'!A203" display="'Parts 1 2 3 4'!A203"/>
    <hyperlink ref="K371" location="'Parts 1 2 3 4'!A211" display="'Parts 1 2 3 4'!A211"/>
    <hyperlink ref="K390" location="'Parts 1 2 3 4'!A236" display="'Parts 1 2 3 4'!A236"/>
    <hyperlink ref="K391" location="'Parts 1 2 3 4'!A244" display="'Parts 1 2 3 4'!A244"/>
    <hyperlink ref="K392" location="'Parts 1 2 3 4'!A251" display="'Parts 1 2 3 4'!A251"/>
    <hyperlink ref="K393" location="'Parts 1 2 3 4'!A267" display="'Parts 1 2 3 4'!A267"/>
    <hyperlink ref="K408" location="'Parts 1 2 3 4'!A301" display="'Parts 1 2 3 4'!A301"/>
    <hyperlink ref="K409" location="'Parts 1 2 3 4'!A312" display="'Parts 1 2 3 4'!A312"/>
    <hyperlink ref="K272" location="'Parts 1 2 3 4'!A75" display="'Parts 1 2 3 4'!A75"/>
    <hyperlink ref="K273" location="'Parts 1 2 3 4'!A75" display="'Parts 1 2 3 4'!A75"/>
    <hyperlink ref="K274" location="'Parts 1 2 3 4'!A94" display="'Parts 1 2 3 4'!A94"/>
    <hyperlink ref="K275" location="'Parts 1 2 3 4'!A94" display="'Parts 1 2 3 4'!A94"/>
    <hyperlink ref="K276" location="'Parts 1 2 3 4'!A196" display="'Parts 1 2 3 4'!A196"/>
    <hyperlink ref="K277" location="'Parts 1 2 3 4'!A258" display="'Parts 1 2 3 4'!A258"/>
    <hyperlink ref="K280" location="'Parts 1 2 3 4'!A75" display="'Parts 1 2 3 4'!A75"/>
    <hyperlink ref="K281" location="'Parts 1 2 3 4'!A75" display="'Parts 1 2 3 4'!A75"/>
    <hyperlink ref="K282" location="'Parts 1 2 3 4'!A94" display="'Parts 1 2 3 4'!A94"/>
    <hyperlink ref="K283" location="'Parts 1 2 3 4'!A94" display="'Parts 1 2 3 4'!A94"/>
    <hyperlink ref="K284" location="'Parts 1 2 3 4'!A196" display="'Parts 1 2 3 4'!A196"/>
    <hyperlink ref="K285" location="'Parts 1 2 3 4'!A258" display="'Parts 1 2 3 4'!A258"/>
    <hyperlink ref="K288" location="'Parts 1 2 3 4'!A75" display="'Parts 1 2 3 4'!A75"/>
    <hyperlink ref="K289" location="'Parts 1 2 3 4'!A75" display="'Parts 1 2 3 4'!A75"/>
    <hyperlink ref="K290" location="'Parts 1 2 3 4'!A94" display="'Parts 1 2 3 4'!A94"/>
    <hyperlink ref="K291" location="'Parts 1 2 3 4'!A94" display="'Parts 1 2 3 4'!A94"/>
    <hyperlink ref="K292" location="'Parts 1 2 3 4'!A196" display="'Parts 1 2 3 4'!A196"/>
    <hyperlink ref="K293" location="'Parts 1 2 3 4'!A258" display="'Parts 1 2 3 4'!A258"/>
    <hyperlink ref="K296" location="'Parts 1 2 3 4'!A75" display="'Parts 1 2 3 4'!A75"/>
    <hyperlink ref="K297" location="'Parts 1 2 3 4'!A75" display="'Parts 1 2 3 4'!A75"/>
    <hyperlink ref="K298" location="'Parts 1 2 3 4'!A94" display="'Parts 1 2 3 4'!A94"/>
    <hyperlink ref="K299" location="'Parts 1 2 3 4'!A94" display="'Parts 1 2 3 4'!A94"/>
    <hyperlink ref="K300" location="'Parts 1 2 3 4'!A196" display="'Parts 1 2 3 4'!A196"/>
    <hyperlink ref="K301" location="'Parts 1 2 3 4'!A258" display="'Parts 1 2 3 4'!A258"/>
    <hyperlink ref="K426" location="'Parts 1 2 3 4'!A179" display="'Parts 1 2 3 4'!A179"/>
    <hyperlink ref="K313" location="'Parts 1 2 3 4'!A51" display="'Parts 1 2 3 4'!A51"/>
    <hyperlink ref="K410" location="'Parts 1 2 3 4'!A322" display="'Parts 1 2 3 4'!A322"/>
    <hyperlink ref="K243" location="'Parts 1 2 3 4'!A321" display="'Parts 1 2 3 4'!A321"/>
    <hyperlink ref="K244" location="'Parts 1 2 3 4'!A322" display="'Parts 1 2 3 4'!A322"/>
  </hyperlinks>
  <printOptions horizontalCentered="1"/>
  <pageMargins left="0.5" right="0.5" top="0.5" bottom="0.75" header="0.5" footer="0.5"/>
  <pageSetup scale="65" orientation="portrait" blackAndWhite="1" cellComments="asDisplayed" r:id="rId1"/>
  <headerFooter>
    <oddFooter>&amp;L&amp;"Arial,Bold"Florida Housing Finance Corporation&amp;"Arial,Bold Italic"
&amp;"Arial,Regular"Rule Ch. 67-21, 67-48, F.A.C.&amp;R&amp;"Arial,Bold"Financial Reporting Form (SR-1) (Rev. 05/14)&amp;"Arial,Regular"
Return Completed Form to financial.reporting@floridahousing.org</oddFooter>
  </headerFooter>
  <rowBreaks count="7" manualBreakCount="7">
    <brk id="57" max="16383" man="1"/>
    <brk id="115" max="16383" man="1"/>
    <brk id="173" max="16383" man="1"/>
    <brk id="222" max="16383" man="1"/>
    <brk id="256" max="16383" man="1"/>
    <brk id="302" max="16383" man="1"/>
    <brk id="38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ltText="Check this box if the Lender has a LURA on this property.">
                <anchor moveWithCells="1">
                  <from>
                    <xdr:col>5</xdr:col>
                    <xdr:colOff>9525</xdr:colOff>
                    <xdr:row>22</xdr:row>
                    <xdr:rowOff>19050</xdr:rowOff>
                  </from>
                  <to>
                    <xdr:col>9</xdr:col>
                    <xdr:colOff>390525</xdr:colOff>
                    <xdr:row>22</xdr:row>
                    <xdr:rowOff>200025</xdr:rowOff>
                  </to>
                </anchor>
              </controlPr>
            </control>
          </mc:Choice>
        </mc:AlternateContent>
        <mc:AlternateContent xmlns:mc="http://schemas.openxmlformats.org/markup-compatibility/2006">
          <mc:Choice Requires="x14">
            <control shapeId="1046" r:id="rId5" name="Check Box 22">
              <controlPr defaultSize="0" autoFill="0" autoLine="0" autoPict="0" altText="Check this box if the Lender is a related entity.">
                <anchor moveWithCells="1">
                  <from>
                    <xdr:col>5</xdr:col>
                    <xdr:colOff>9525</xdr:colOff>
                    <xdr:row>24</xdr:row>
                    <xdr:rowOff>19050</xdr:rowOff>
                  </from>
                  <to>
                    <xdr:col>9</xdr:col>
                    <xdr:colOff>390525</xdr:colOff>
                    <xdr:row>24</xdr:row>
                    <xdr:rowOff>333375</xdr:rowOff>
                  </to>
                </anchor>
              </controlPr>
            </control>
          </mc:Choice>
        </mc:AlternateContent>
        <mc:AlternateContent xmlns:mc="http://schemas.openxmlformats.org/markup-compatibility/2006">
          <mc:Choice Requires="x14">
            <control shapeId="1079" r:id="rId6" name="Check Box 55">
              <controlPr defaultSize="0" autoFill="0" autoLine="0" autoPict="0">
                <anchor moveWithCells="1">
                  <from>
                    <xdr:col>6</xdr:col>
                    <xdr:colOff>19050</xdr:colOff>
                    <xdr:row>212</xdr:row>
                    <xdr:rowOff>19050</xdr:rowOff>
                  </from>
                  <to>
                    <xdr:col>10</xdr:col>
                    <xdr:colOff>0</xdr:colOff>
                    <xdr:row>212</xdr:row>
                    <xdr:rowOff>304800</xdr:rowOff>
                  </to>
                </anchor>
              </controlPr>
            </control>
          </mc:Choice>
        </mc:AlternateContent>
        <mc:AlternateContent xmlns:mc="http://schemas.openxmlformats.org/markup-compatibility/2006">
          <mc:Choice Requires="x14">
            <control shapeId="1092" r:id="rId7" name="Check Box 68">
              <controlPr defaultSize="0" autoFill="0" autoLine="0" autoPict="0" altText="Check this box if the Lender has a LURA on this property.">
                <anchor moveWithCells="1">
                  <from>
                    <xdr:col>5</xdr:col>
                    <xdr:colOff>9525</xdr:colOff>
                    <xdr:row>48</xdr:row>
                    <xdr:rowOff>28575</xdr:rowOff>
                  </from>
                  <to>
                    <xdr:col>9</xdr:col>
                    <xdr:colOff>390525</xdr:colOff>
                    <xdr:row>48</xdr:row>
                    <xdr:rowOff>209550</xdr:rowOff>
                  </to>
                </anchor>
              </controlPr>
            </control>
          </mc:Choice>
        </mc:AlternateContent>
        <mc:AlternateContent xmlns:mc="http://schemas.openxmlformats.org/markup-compatibility/2006">
          <mc:Choice Requires="x14">
            <control shapeId="1093" r:id="rId8" name="Check Box 69">
              <controlPr defaultSize="0" autoFill="0" autoLine="0" autoPict="0" altText="Check this box if the Lender is a related entity.">
                <anchor moveWithCells="1">
                  <from>
                    <xdr:col>5</xdr:col>
                    <xdr:colOff>9525</xdr:colOff>
                    <xdr:row>50</xdr:row>
                    <xdr:rowOff>19050</xdr:rowOff>
                  </from>
                  <to>
                    <xdr:col>9</xdr:col>
                    <xdr:colOff>390525</xdr:colOff>
                    <xdr:row>50</xdr:row>
                    <xdr:rowOff>342900</xdr:rowOff>
                  </to>
                </anchor>
              </controlPr>
            </control>
          </mc:Choice>
        </mc:AlternateContent>
        <mc:AlternateContent xmlns:mc="http://schemas.openxmlformats.org/markup-compatibility/2006">
          <mc:Choice Requires="x14">
            <control shapeId="1094" r:id="rId9" name="Check Box 70">
              <controlPr defaultSize="0" autoFill="0" autoLine="0" autoPict="0">
                <anchor moveWithCells="1">
                  <from>
                    <xdr:col>5</xdr:col>
                    <xdr:colOff>0</xdr:colOff>
                    <xdr:row>54</xdr:row>
                    <xdr:rowOff>19050</xdr:rowOff>
                  </from>
                  <to>
                    <xdr:col>9</xdr:col>
                    <xdr:colOff>381000</xdr:colOff>
                    <xdr:row>54</xdr:row>
                    <xdr:rowOff>219075</xdr:rowOff>
                  </to>
                </anchor>
              </controlPr>
            </control>
          </mc:Choice>
        </mc:AlternateContent>
        <mc:AlternateContent xmlns:mc="http://schemas.openxmlformats.org/markup-compatibility/2006">
          <mc:Choice Requires="x14">
            <control shapeId="1095" r:id="rId10" name="Check Box 71">
              <controlPr defaultSize="0" autoFill="0" autoLine="0" autoPict="0" altText="Check this box if the Lender has a LURA on this property.">
                <anchor moveWithCells="1">
                  <from>
                    <xdr:col>5</xdr:col>
                    <xdr:colOff>9525</xdr:colOff>
                    <xdr:row>80</xdr:row>
                    <xdr:rowOff>19050</xdr:rowOff>
                  </from>
                  <to>
                    <xdr:col>9</xdr:col>
                    <xdr:colOff>390525</xdr:colOff>
                    <xdr:row>80</xdr:row>
                    <xdr:rowOff>219075</xdr:rowOff>
                  </to>
                </anchor>
              </controlPr>
            </control>
          </mc:Choice>
        </mc:AlternateContent>
        <mc:AlternateContent xmlns:mc="http://schemas.openxmlformats.org/markup-compatibility/2006">
          <mc:Choice Requires="x14">
            <control shapeId="1096" r:id="rId11" name="Check Box 72">
              <controlPr defaultSize="0" autoFill="0" autoLine="0" autoPict="0" altText="Check this box if the Lender is a related entity.">
                <anchor moveWithCells="1">
                  <from>
                    <xdr:col>5</xdr:col>
                    <xdr:colOff>9525</xdr:colOff>
                    <xdr:row>82</xdr:row>
                    <xdr:rowOff>19050</xdr:rowOff>
                  </from>
                  <to>
                    <xdr:col>9</xdr:col>
                    <xdr:colOff>390525</xdr:colOff>
                    <xdr:row>82</xdr:row>
                    <xdr:rowOff>323850</xdr:rowOff>
                  </to>
                </anchor>
              </controlPr>
            </control>
          </mc:Choice>
        </mc:AlternateContent>
        <mc:AlternateContent xmlns:mc="http://schemas.openxmlformats.org/markup-compatibility/2006">
          <mc:Choice Requires="x14">
            <control shapeId="1097" r:id="rId12" name="Check Box 73">
              <controlPr defaultSize="0" autoFill="0" autoLine="0" autoPict="0">
                <anchor moveWithCells="1">
                  <from>
                    <xdr:col>5</xdr:col>
                    <xdr:colOff>0</xdr:colOff>
                    <xdr:row>86</xdr:row>
                    <xdr:rowOff>19050</xdr:rowOff>
                  </from>
                  <to>
                    <xdr:col>9</xdr:col>
                    <xdr:colOff>381000</xdr:colOff>
                    <xdr:row>86</xdr:row>
                    <xdr:rowOff>219075</xdr:rowOff>
                  </to>
                </anchor>
              </controlPr>
            </control>
          </mc:Choice>
        </mc:AlternateContent>
        <mc:AlternateContent xmlns:mc="http://schemas.openxmlformats.org/markup-compatibility/2006">
          <mc:Choice Requires="x14">
            <control shapeId="1098" r:id="rId13" name="Check Box 74">
              <controlPr defaultSize="0" autoFill="0" autoLine="0" autoPict="0" altText="Check this box if the Lender has a LURA on this property.">
                <anchor moveWithCells="1">
                  <from>
                    <xdr:col>5</xdr:col>
                    <xdr:colOff>9525</xdr:colOff>
                    <xdr:row>106</xdr:row>
                    <xdr:rowOff>19050</xdr:rowOff>
                  </from>
                  <to>
                    <xdr:col>9</xdr:col>
                    <xdr:colOff>390525</xdr:colOff>
                    <xdr:row>106</xdr:row>
                    <xdr:rowOff>219075</xdr:rowOff>
                  </to>
                </anchor>
              </controlPr>
            </control>
          </mc:Choice>
        </mc:AlternateContent>
        <mc:AlternateContent xmlns:mc="http://schemas.openxmlformats.org/markup-compatibility/2006">
          <mc:Choice Requires="x14">
            <control shapeId="1099" r:id="rId14" name="Check Box 75">
              <controlPr defaultSize="0" autoFill="0" autoLine="0" autoPict="0" altText="Check this box if the Lender is a related entity.">
                <anchor moveWithCells="1">
                  <from>
                    <xdr:col>5</xdr:col>
                    <xdr:colOff>9525</xdr:colOff>
                    <xdr:row>108</xdr:row>
                    <xdr:rowOff>19050</xdr:rowOff>
                  </from>
                  <to>
                    <xdr:col>9</xdr:col>
                    <xdr:colOff>390525</xdr:colOff>
                    <xdr:row>108</xdr:row>
                    <xdr:rowOff>333375</xdr:rowOff>
                  </to>
                </anchor>
              </controlPr>
            </control>
          </mc:Choice>
        </mc:AlternateContent>
        <mc:AlternateContent xmlns:mc="http://schemas.openxmlformats.org/markup-compatibility/2006">
          <mc:Choice Requires="x14">
            <control shapeId="1100" r:id="rId15" name="Check Box 76">
              <controlPr defaultSize="0" autoFill="0" autoLine="0" autoPict="0">
                <anchor moveWithCells="1">
                  <from>
                    <xdr:col>5</xdr:col>
                    <xdr:colOff>0</xdr:colOff>
                    <xdr:row>112</xdr:row>
                    <xdr:rowOff>19050</xdr:rowOff>
                  </from>
                  <to>
                    <xdr:col>9</xdr:col>
                    <xdr:colOff>381000</xdr:colOff>
                    <xdr:row>112</xdr:row>
                    <xdr:rowOff>209550</xdr:rowOff>
                  </to>
                </anchor>
              </controlPr>
            </control>
          </mc:Choice>
        </mc:AlternateContent>
        <mc:AlternateContent xmlns:mc="http://schemas.openxmlformats.org/markup-compatibility/2006">
          <mc:Choice Requires="x14">
            <control shapeId="1101" r:id="rId16" name="Check Box 77">
              <controlPr defaultSize="0" autoFill="0" autoLine="0" autoPict="0" altText="Check this box if the Lender has a LURA on this property.">
                <anchor moveWithCells="1">
                  <from>
                    <xdr:col>5</xdr:col>
                    <xdr:colOff>9525</xdr:colOff>
                    <xdr:row>138</xdr:row>
                    <xdr:rowOff>19050</xdr:rowOff>
                  </from>
                  <to>
                    <xdr:col>9</xdr:col>
                    <xdr:colOff>390525</xdr:colOff>
                    <xdr:row>138</xdr:row>
                    <xdr:rowOff>219075</xdr:rowOff>
                  </to>
                </anchor>
              </controlPr>
            </control>
          </mc:Choice>
        </mc:AlternateContent>
        <mc:AlternateContent xmlns:mc="http://schemas.openxmlformats.org/markup-compatibility/2006">
          <mc:Choice Requires="x14">
            <control shapeId="1102" r:id="rId17" name="Check Box 78">
              <controlPr defaultSize="0" autoFill="0" autoLine="0" autoPict="0" altText="Check this box if the Lender is a related entity.">
                <anchor moveWithCells="1">
                  <from>
                    <xdr:col>5</xdr:col>
                    <xdr:colOff>9525</xdr:colOff>
                    <xdr:row>140</xdr:row>
                    <xdr:rowOff>19050</xdr:rowOff>
                  </from>
                  <to>
                    <xdr:col>9</xdr:col>
                    <xdr:colOff>390525</xdr:colOff>
                    <xdr:row>140</xdr:row>
                    <xdr:rowOff>342900</xdr:rowOff>
                  </to>
                </anchor>
              </controlPr>
            </control>
          </mc:Choice>
        </mc:AlternateContent>
        <mc:AlternateContent xmlns:mc="http://schemas.openxmlformats.org/markup-compatibility/2006">
          <mc:Choice Requires="x14">
            <control shapeId="1103" r:id="rId18" name="Check Box 79">
              <controlPr defaultSize="0" autoFill="0" autoLine="0" autoPict="0">
                <anchor moveWithCells="1">
                  <from>
                    <xdr:col>5</xdr:col>
                    <xdr:colOff>0</xdr:colOff>
                    <xdr:row>144</xdr:row>
                    <xdr:rowOff>19050</xdr:rowOff>
                  </from>
                  <to>
                    <xdr:col>9</xdr:col>
                    <xdr:colOff>381000</xdr:colOff>
                    <xdr:row>144</xdr:row>
                    <xdr:rowOff>209550</xdr:rowOff>
                  </to>
                </anchor>
              </controlPr>
            </control>
          </mc:Choice>
        </mc:AlternateContent>
        <mc:AlternateContent xmlns:mc="http://schemas.openxmlformats.org/markup-compatibility/2006">
          <mc:Choice Requires="x14">
            <control shapeId="1104" r:id="rId19" name="Check Box 80">
              <controlPr defaultSize="0" autoFill="0" autoLine="0" autoPict="0" altText="Check this box if the Lender has a LURA on this property.">
                <anchor moveWithCells="1">
                  <from>
                    <xdr:col>5</xdr:col>
                    <xdr:colOff>9525</xdr:colOff>
                    <xdr:row>164</xdr:row>
                    <xdr:rowOff>19050</xdr:rowOff>
                  </from>
                  <to>
                    <xdr:col>9</xdr:col>
                    <xdr:colOff>390525</xdr:colOff>
                    <xdr:row>164</xdr:row>
                    <xdr:rowOff>219075</xdr:rowOff>
                  </to>
                </anchor>
              </controlPr>
            </control>
          </mc:Choice>
        </mc:AlternateContent>
        <mc:AlternateContent xmlns:mc="http://schemas.openxmlformats.org/markup-compatibility/2006">
          <mc:Choice Requires="x14">
            <control shapeId="1105" r:id="rId20" name="Check Box 81">
              <controlPr defaultSize="0" autoFill="0" autoLine="0" autoPict="0" altText="Check this box if the Lender is a related entity.">
                <anchor moveWithCells="1">
                  <from>
                    <xdr:col>5</xdr:col>
                    <xdr:colOff>9525</xdr:colOff>
                    <xdr:row>166</xdr:row>
                    <xdr:rowOff>19050</xdr:rowOff>
                  </from>
                  <to>
                    <xdr:col>9</xdr:col>
                    <xdr:colOff>390525</xdr:colOff>
                    <xdr:row>166</xdr:row>
                    <xdr:rowOff>342900</xdr:rowOff>
                  </to>
                </anchor>
              </controlPr>
            </control>
          </mc:Choice>
        </mc:AlternateContent>
        <mc:AlternateContent xmlns:mc="http://schemas.openxmlformats.org/markup-compatibility/2006">
          <mc:Choice Requires="x14">
            <control shapeId="1106" r:id="rId21" name="Check Box 82">
              <controlPr defaultSize="0" autoFill="0" autoLine="0" autoPict="0">
                <anchor moveWithCells="1">
                  <from>
                    <xdr:col>5</xdr:col>
                    <xdr:colOff>0</xdr:colOff>
                    <xdr:row>170</xdr:row>
                    <xdr:rowOff>19050</xdr:rowOff>
                  </from>
                  <to>
                    <xdr:col>9</xdr:col>
                    <xdr:colOff>381000</xdr:colOff>
                    <xdr:row>170</xdr:row>
                    <xdr:rowOff>209550</xdr:rowOff>
                  </to>
                </anchor>
              </controlPr>
            </control>
          </mc:Choice>
        </mc:AlternateContent>
        <mc:AlternateContent xmlns:mc="http://schemas.openxmlformats.org/markup-compatibility/2006">
          <mc:Choice Requires="x14">
            <control shapeId="1107" r:id="rId22" name="Check Box 83">
              <controlPr defaultSize="0" autoFill="0" autoLine="0" autoPict="0">
                <anchor moveWithCells="1">
                  <from>
                    <xdr:col>6</xdr:col>
                    <xdr:colOff>19050</xdr:colOff>
                    <xdr:row>213</xdr:row>
                    <xdr:rowOff>19050</xdr:rowOff>
                  </from>
                  <to>
                    <xdr:col>10</xdr:col>
                    <xdr:colOff>0</xdr:colOff>
                    <xdr:row>213</xdr:row>
                    <xdr:rowOff>304800</xdr:rowOff>
                  </to>
                </anchor>
              </controlPr>
            </control>
          </mc:Choice>
        </mc:AlternateContent>
        <mc:AlternateContent xmlns:mc="http://schemas.openxmlformats.org/markup-compatibility/2006">
          <mc:Choice Requires="x14">
            <control shapeId="1108" r:id="rId23" name="Check Box 84">
              <controlPr defaultSize="0" autoFill="0" autoLine="0" autoPict="0">
                <anchor moveWithCells="1">
                  <from>
                    <xdr:col>6</xdr:col>
                    <xdr:colOff>19050</xdr:colOff>
                    <xdr:row>214</xdr:row>
                    <xdr:rowOff>19050</xdr:rowOff>
                  </from>
                  <to>
                    <xdr:col>10</xdr:col>
                    <xdr:colOff>0</xdr:colOff>
                    <xdr:row>214</xdr:row>
                    <xdr:rowOff>304800</xdr:rowOff>
                  </to>
                </anchor>
              </controlPr>
            </control>
          </mc:Choice>
        </mc:AlternateContent>
        <mc:AlternateContent xmlns:mc="http://schemas.openxmlformats.org/markup-compatibility/2006">
          <mc:Choice Requires="x14">
            <control shapeId="1109" r:id="rId24" name="Check Box 85">
              <controlPr defaultSize="0" autoFill="0" autoLine="0" autoPict="0">
                <anchor moveWithCells="1">
                  <from>
                    <xdr:col>6</xdr:col>
                    <xdr:colOff>19050</xdr:colOff>
                    <xdr:row>215</xdr:row>
                    <xdr:rowOff>19050</xdr:rowOff>
                  </from>
                  <to>
                    <xdr:col>10</xdr:col>
                    <xdr:colOff>0</xdr:colOff>
                    <xdr:row>215</xdr:row>
                    <xdr:rowOff>304800</xdr:rowOff>
                  </to>
                </anchor>
              </controlPr>
            </control>
          </mc:Choice>
        </mc:AlternateContent>
        <mc:AlternateContent xmlns:mc="http://schemas.openxmlformats.org/markup-compatibility/2006">
          <mc:Choice Requires="x14">
            <control shapeId="1110" r:id="rId25" name="Check Box 86">
              <controlPr defaultSize="0" autoFill="0" autoLine="0" autoPict="0">
                <anchor moveWithCells="1">
                  <from>
                    <xdr:col>6</xdr:col>
                    <xdr:colOff>19050</xdr:colOff>
                    <xdr:row>216</xdr:row>
                    <xdr:rowOff>19050</xdr:rowOff>
                  </from>
                  <to>
                    <xdr:col>10</xdr:col>
                    <xdr:colOff>0</xdr:colOff>
                    <xdr:row>216</xdr:row>
                    <xdr:rowOff>304800</xdr:rowOff>
                  </to>
                </anchor>
              </controlPr>
            </control>
          </mc:Choice>
        </mc:AlternateContent>
        <mc:AlternateContent xmlns:mc="http://schemas.openxmlformats.org/markup-compatibility/2006">
          <mc:Choice Requires="x14">
            <control shapeId="1111" r:id="rId26" name="Check Box 87">
              <controlPr defaultSize="0" autoFill="0" autoLine="0" autoPict="0">
                <anchor moveWithCells="1">
                  <from>
                    <xdr:col>6</xdr:col>
                    <xdr:colOff>19050</xdr:colOff>
                    <xdr:row>217</xdr:row>
                    <xdr:rowOff>19050</xdr:rowOff>
                  </from>
                  <to>
                    <xdr:col>10</xdr:col>
                    <xdr:colOff>0</xdr:colOff>
                    <xdr:row>217</xdr:row>
                    <xdr:rowOff>304800</xdr:rowOff>
                  </to>
                </anchor>
              </controlPr>
            </control>
          </mc:Choice>
        </mc:AlternateContent>
        <mc:AlternateContent xmlns:mc="http://schemas.openxmlformats.org/markup-compatibility/2006">
          <mc:Choice Requires="x14">
            <control shapeId="1112" r:id="rId27" name="Check Box 88">
              <controlPr defaultSize="0" autoFill="0" autoLine="0" autoPict="0">
                <anchor moveWithCells="1">
                  <from>
                    <xdr:col>6</xdr:col>
                    <xdr:colOff>19050</xdr:colOff>
                    <xdr:row>218</xdr:row>
                    <xdr:rowOff>19050</xdr:rowOff>
                  </from>
                  <to>
                    <xdr:col>10</xdr:col>
                    <xdr:colOff>0</xdr:colOff>
                    <xdr:row>218</xdr:row>
                    <xdr:rowOff>304800</xdr:rowOff>
                  </to>
                </anchor>
              </controlPr>
            </control>
          </mc:Choice>
        </mc:AlternateContent>
        <mc:AlternateContent xmlns:mc="http://schemas.openxmlformats.org/markup-compatibility/2006">
          <mc:Choice Requires="x14">
            <control shapeId="1113" r:id="rId28" name="Check Box 89">
              <controlPr defaultSize="0" autoFill="0" autoLine="0" autoPict="0">
                <anchor moveWithCells="1">
                  <from>
                    <xdr:col>6</xdr:col>
                    <xdr:colOff>19050</xdr:colOff>
                    <xdr:row>219</xdr:row>
                    <xdr:rowOff>19050</xdr:rowOff>
                  </from>
                  <to>
                    <xdr:col>10</xdr:col>
                    <xdr:colOff>0</xdr:colOff>
                    <xdr:row>219</xdr:row>
                    <xdr:rowOff>304800</xdr:rowOff>
                  </to>
                </anchor>
              </controlPr>
            </control>
          </mc:Choice>
        </mc:AlternateContent>
        <mc:AlternateContent xmlns:mc="http://schemas.openxmlformats.org/markup-compatibility/2006">
          <mc:Choice Requires="x14">
            <control shapeId="1114" r:id="rId29" name="Check Box 90">
              <controlPr defaultSize="0" autoFill="0" autoLine="0" autoPict="0">
                <anchor moveWithCells="1">
                  <from>
                    <xdr:col>6</xdr:col>
                    <xdr:colOff>19050</xdr:colOff>
                    <xdr:row>220</xdr:row>
                    <xdr:rowOff>28575</xdr:rowOff>
                  </from>
                  <to>
                    <xdr:col>10</xdr:col>
                    <xdr:colOff>0</xdr:colOff>
                    <xdr:row>220</xdr:row>
                    <xdr:rowOff>295275</xdr:rowOff>
                  </to>
                </anchor>
              </controlPr>
            </control>
          </mc:Choice>
        </mc:AlternateContent>
        <mc:AlternateContent xmlns:mc="http://schemas.openxmlformats.org/markup-compatibility/2006">
          <mc:Choice Requires="x14">
            <control shapeId="1115" r:id="rId30" name="Check Box 91">
              <controlPr defaultSize="0" autoFill="0" autoLine="0" autoPict="0">
                <anchor moveWithCells="1">
                  <from>
                    <xdr:col>6</xdr:col>
                    <xdr:colOff>19050</xdr:colOff>
                    <xdr:row>221</xdr:row>
                    <xdr:rowOff>19050</xdr:rowOff>
                  </from>
                  <to>
                    <xdr:col>10</xdr:col>
                    <xdr:colOff>0</xdr:colOff>
                    <xdr:row>221</xdr:row>
                    <xdr:rowOff>304800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5</xdr:col>
                    <xdr:colOff>0</xdr:colOff>
                    <xdr:row>28</xdr:row>
                    <xdr:rowOff>9525</xdr:rowOff>
                  </from>
                  <to>
                    <xdr:col>9</xdr:col>
                    <xdr:colOff>381000</xdr:colOff>
                    <xdr:row>28</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workbookViewId="0">
      <selection activeCell="H20" sqref="H20"/>
    </sheetView>
  </sheetViews>
  <sheetFormatPr defaultRowHeight="12.75" x14ac:dyDescent="0.2"/>
  <cols>
    <col min="1" max="1" width="11.42578125" bestFit="1" customWidth="1"/>
    <col min="2" max="2" width="3.5703125" customWidth="1"/>
    <col min="3" max="3" width="11.7109375" bestFit="1" customWidth="1"/>
    <col min="10" max="10" width="11.7109375" bestFit="1" customWidth="1"/>
    <col min="12" max="12" width="86.7109375" bestFit="1" customWidth="1"/>
  </cols>
  <sheetData>
    <row r="1" spans="1:12" ht="13.5" thickBot="1" x14ac:dyDescent="0.25">
      <c r="A1" s="224" t="s">
        <v>475</v>
      </c>
      <c r="C1" s="224" t="s">
        <v>476</v>
      </c>
      <c r="H1" s="224" t="s">
        <v>398</v>
      </c>
    </row>
    <row r="2" spans="1:12" x14ac:dyDescent="0.2">
      <c r="A2" s="226"/>
      <c r="C2" s="229"/>
    </row>
    <row r="3" spans="1:12" x14ac:dyDescent="0.2">
      <c r="A3" s="227" t="s">
        <v>404</v>
      </c>
      <c r="C3" s="230" t="s">
        <v>477</v>
      </c>
      <c r="H3" s="189" t="s">
        <v>474</v>
      </c>
    </row>
    <row r="4" spans="1:12" x14ac:dyDescent="0.2">
      <c r="A4" s="227" t="s">
        <v>405</v>
      </c>
      <c r="C4" s="230" t="s">
        <v>478</v>
      </c>
    </row>
    <row r="5" spans="1:12" x14ac:dyDescent="0.2">
      <c r="A5" s="227" t="s">
        <v>406</v>
      </c>
      <c r="C5" s="230" t="s">
        <v>479</v>
      </c>
      <c r="H5" s="225"/>
      <c r="I5" s="225" t="s">
        <v>144</v>
      </c>
      <c r="J5" s="225" t="s">
        <v>401</v>
      </c>
      <c r="K5" s="225" t="s">
        <v>402</v>
      </c>
      <c r="L5" s="225" t="s">
        <v>403</v>
      </c>
    </row>
    <row r="6" spans="1:12" x14ac:dyDescent="0.2">
      <c r="A6" s="227" t="s">
        <v>407</v>
      </c>
      <c r="C6" s="230" t="s">
        <v>480</v>
      </c>
      <c r="H6" s="189" t="s">
        <v>399</v>
      </c>
      <c r="I6" s="223">
        <v>42123</v>
      </c>
      <c r="J6" s="189" t="s">
        <v>400</v>
      </c>
      <c r="K6" s="189"/>
      <c r="L6" s="189" t="s">
        <v>473</v>
      </c>
    </row>
    <row r="7" spans="1:12" x14ac:dyDescent="0.2">
      <c r="A7" s="227" t="s">
        <v>408</v>
      </c>
      <c r="C7" s="230" t="s">
        <v>481</v>
      </c>
      <c r="H7" s="189" t="s">
        <v>399</v>
      </c>
      <c r="I7" s="223">
        <v>42123</v>
      </c>
      <c r="J7" s="189" t="s">
        <v>400</v>
      </c>
      <c r="K7" s="189" t="s">
        <v>496</v>
      </c>
      <c r="L7" s="189" t="s">
        <v>495</v>
      </c>
    </row>
    <row r="8" spans="1:12" x14ac:dyDescent="0.2">
      <c r="A8" s="227" t="s">
        <v>409</v>
      </c>
      <c r="C8" s="231"/>
      <c r="H8" s="189" t="s">
        <v>399</v>
      </c>
      <c r="I8" s="223">
        <v>42123</v>
      </c>
      <c r="J8" s="189" t="s">
        <v>400</v>
      </c>
      <c r="K8" s="189" t="s">
        <v>482</v>
      </c>
      <c r="L8" s="189" t="s">
        <v>486</v>
      </c>
    </row>
    <row r="9" spans="1:12" x14ac:dyDescent="0.2">
      <c r="A9" s="227" t="s">
        <v>410</v>
      </c>
      <c r="C9" s="231"/>
      <c r="H9" s="189" t="s">
        <v>399</v>
      </c>
      <c r="I9" s="223">
        <v>42123</v>
      </c>
      <c r="J9" s="189" t="s">
        <v>400</v>
      </c>
      <c r="K9" s="189" t="s">
        <v>483</v>
      </c>
      <c r="L9" s="189" t="s">
        <v>485</v>
      </c>
    </row>
    <row r="10" spans="1:12" x14ac:dyDescent="0.2">
      <c r="A10" s="227" t="s">
        <v>411</v>
      </c>
      <c r="C10" s="231"/>
      <c r="H10" s="189" t="s">
        <v>399</v>
      </c>
      <c r="I10" s="223">
        <v>42123</v>
      </c>
      <c r="J10" s="189" t="s">
        <v>400</v>
      </c>
      <c r="K10" s="189" t="s">
        <v>471</v>
      </c>
      <c r="L10" s="189" t="s">
        <v>484</v>
      </c>
    </row>
    <row r="11" spans="1:12" ht="13.5" thickBot="1" x14ac:dyDescent="0.25">
      <c r="A11" s="227" t="s">
        <v>412</v>
      </c>
      <c r="C11" s="232"/>
      <c r="H11" s="189" t="s">
        <v>399</v>
      </c>
      <c r="I11" s="223">
        <v>42123</v>
      </c>
      <c r="J11" s="189" t="s">
        <v>472</v>
      </c>
      <c r="K11" s="189" t="s">
        <v>492</v>
      </c>
      <c r="L11" s="189" t="s">
        <v>487</v>
      </c>
    </row>
    <row r="12" spans="1:12" x14ac:dyDescent="0.2">
      <c r="A12" s="227" t="s">
        <v>413</v>
      </c>
      <c r="H12" s="189" t="s">
        <v>399</v>
      </c>
      <c r="I12" s="223">
        <v>42123</v>
      </c>
      <c r="J12" s="189" t="s">
        <v>472</v>
      </c>
      <c r="K12" s="189" t="s">
        <v>492</v>
      </c>
      <c r="L12" s="189" t="s">
        <v>488</v>
      </c>
    </row>
    <row r="13" spans="1:12" x14ac:dyDescent="0.2">
      <c r="A13" s="227" t="s">
        <v>414</v>
      </c>
      <c r="H13" s="189" t="s">
        <v>399</v>
      </c>
      <c r="I13" s="223">
        <v>42123</v>
      </c>
      <c r="J13" s="189" t="s">
        <v>472</v>
      </c>
      <c r="K13" s="189" t="s">
        <v>493</v>
      </c>
      <c r="L13" s="189" t="s">
        <v>489</v>
      </c>
    </row>
    <row r="14" spans="1:12" x14ac:dyDescent="0.2">
      <c r="A14" s="227" t="s">
        <v>415</v>
      </c>
      <c r="H14" s="189" t="s">
        <v>399</v>
      </c>
      <c r="I14" s="223">
        <v>42123</v>
      </c>
      <c r="J14" s="189" t="s">
        <v>472</v>
      </c>
      <c r="K14" s="189" t="s">
        <v>494</v>
      </c>
      <c r="L14" s="189" t="s">
        <v>490</v>
      </c>
    </row>
    <row r="15" spans="1:12" x14ac:dyDescent="0.2">
      <c r="A15" s="227" t="s">
        <v>416</v>
      </c>
      <c r="H15" s="189" t="s">
        <v>399</v>
      </c>
      <c r="I15" s="223">
        <v>42123</v>
      </c>
      <c r="J15" s="189" t="s">
        <v>400</v>
      </c>
      <c r="K15" s="189" t="s">
        <v>491</v>
      </c>
      <c r="L15" s="189" t="s">
        <v>497</v>
      </c>
    </row>
    <row r="16" spans="1:12" x14ac:dyDescent="0.2">
      <c r="A16" s="227" t="s">
        <v>417</v>
      </c>
      <c r="H16" s="189" t="s">
        <v>399</v>
      </c>
      <c r="I16" s="223">
        <v>42123</v>
      </c>
      <c r="J16" s="189" t="s">
        <v>400</v>
      </c>
      <c r="K16" s="189" t="s">
        <v>482</v>
      </c>
      <c r="L16" s="189" t="s">
        <v>498</v>
      </c>
    </row>
    <row r="17" spans="1:12" x14ac:dyDescent="0.2">
      <c r="A17" s="227" t="s">
        <v>418</v>
      </c>
      <c r="H17" s="189" t="s">
        <v>399</v>
      </c>
      <c r="I17" s="223">
        <v>42123</v>
      </c>
      <c r="J17" s="189" t="s">
        <v>400</v>
      </c>
      <c r="K17" s="189" t="s">
        <v>471</v>
      </c>
      <c r="L17" s="189" t="s">
        <v>499</v>
      </c>
    </row>
    <row r="18" spans="1:12" x14ac:dyDescent="0.2">
      <c r="A18" s="227" t="s">
        <v>419</v>
      </c>
      <c r="H18" s="189" t="s">
        <v>399</v>
      </c>
      <c r="I18" s="223">
        <v>42123</v>
      </c>
      <c r="J18" s="189" t="s">
        <v>400</v>
      </c>
      <c r="K18" s="189" t="s">
        <v>501</v>
      </c>
      <c r="L18" s="189" t="s">
        <v>502</v>
      </c>
    </row>
    <row r="19" spans="1:12" x14ac:dyDescent="0.2">
      <c r="A19" s="227" t="s">
        <v>420</v>
      </c>
      <c r="H19" s="189" t="s">
        <v>399</v>
      </c>
      <c r="I19" s="223">
        <v>42130</v>
      </c>
      <c r="J19" s="189" t="s">
        <v>400</v>
      </c>
      <c r="K19" s="189" t="s">
        <v>482</v>
      </c>
      <c r="L19" s="189" t="s">
        <v>512</v>
      </c>
    </row>
    <row r="20" spans="1:12" x14ac:dyDescent="0.2">
      <c r="A20" s="227" t="s">
        <v>421</v>
      </c>
    </row>
    <row r="21" spans="1:12" x14ac:dyDescent="0.2">
      <c r="A21" s="227" t="s">
        <v>422</v>
      </c>
    </row>
    <row r="22" spans="1:12" x14ac:dyDescent="0.2">
      <c r="A22" s="227" t="s">
        <v>423</v>
      </c>
    </row>
    <row r="23" spans="1:12" x14ac:dyDescent="0.2">
      <c r="A23" s="227" t="s">
        <v>424</v>
      </c>
    </row>
    <row r="24" spans="1:12" x14ac:dyDescent="0.2">
      <c r="A24" s="227" t="s">
        <v>425</v>
      </c>
    </row>
    <row r="25" spans="1:12" x14ac:dyDescent="0.2">
      <c r="A25" s="227" t="s">
        <v>426</v>
      </c>
    </row>
    <row r="26" spans="1:12" x14ac:dyDescent="0.2">
      <c r="A26" s="227" t="s">
        <v>427</v>
      </c>
    </row>
    <row r="27" spans="1:12" x14ac:dyDescent="0.2">
      <c r="A27" s="227" t="s">
        <v>428</v>
      </c>
    </row>
    <row r="28" spans="1:12" x14ac:dyDescent="0.2">
      <c r="A28" s="227" t="s">
        <v>429</v>
      </c>
    </row>
    <row r="29" spans="1:12" x14ac:dyDescent="0.2">
      <c r="A29" s="227" t="s">
        <v>430</v>
      </c>
    </row>
    <row r="30" spans="1:12" x14ac:dyDescent="0.2">
      <c r="A30" s="227" t="s">
        <v>431</v>
      </c>
    </row>
    <row r="31" spans="1:12" x14ac:dyDescent="0.2">
      <c r="A31" s="227" t="s">
        <v>432</v>
      </c>
    </row>
    <row r="32" spans="1:12" x14ac:dyDescent="0.2">
      <c r="A32" s="227" t="s">
        <v>433</v>
      </c>
    </row>
    <row r="33" spans="1:1" x14ac:dyDescent="0.2">
      <c r="A33" s="227" t="s">
        <v>434</v>
      </c>
    </row>
    <row r="34" spans="1:1" x14ac:dyDescent="0.2">
      <c r="A34" s="227" t="s">
        <v>435</v>
      </c>
    </row>
    <row r="35" spans="1:1" x14ac:dyDescent="0.2">
      <c r="A35" s="227" t="s">
        <v>436</v>
      </c>
    </row>
    <row r="36" spans="1:1" x14ac:dyDescent="0.2">
      <c r="A36" s="227" t="s">
        <v>437</v>
      </c>
    </row>
    <row r="37" spans="1:1" x14ac:dyDescent="0.2">
      <c r="A37" s="227" t="s">
        <v>438</v>
      </c>
    </row>
    <row r="38" spans="1:1" x14ac:dyDescent="0.2">
      <c r="A38" s="227" t="s">
        <v>439</v>
      </c>
    </row>
    <row r="39" spans="1:1" x14ac:dyDescent="0.2">
      <c r="A39" s="227" t="s">
        <v>440</v>
      </c>
    </row>
    <row r="40" spans="1:1" x14ac:dyDescent="0.2">
      <c r="A40" s="227" t="s">
        <v>441</v>
      </c>
    </row>
    <row r="41" spans="1:1" x14ac:dyDescent="0.2">
      <c r="A41" s="227" t="s">
        <v>442</v>
      </c>
    </row>
    <row r="42" spans="1:1" x14ac:dyDescent="0.2">
      <c r="A42" s="227" t="s">
        <v>443</v>
      </c>
    </row>
    <row r="43" spans="1:1" x14ac:dyDescent="0.2">
      <c r="A43" s="227" t="s">
        <v>444</v>
      </c>
    </row>
    <row r="44" spans="1:1" x14ac:dyDescent="0.2">
      <c r="A44" s="227" t="s">
        <v>445</v>
      </c>
    </row>
    <row r="45" spans="1:1" x14ac:dyDescent="0.2">
      <c r="A45" s="227" t="s">
        <v>446</v>
      </c>
    </row>
    <row r="46" spans="1:1" x14ac:dyDescent="0.2">
      <c r="A46" s="227" t="s">
        <v>447</v>
      </c>
    </row>
    <row r="47" spans="1:1" x14ac:dyDescent="0.2">
      <c r="A47" s="227" t="s">
        <v>448</v>
      </c>
    </row>
    <row r="48" spans="1:1" x14ac:dyDescent="0.2">
      <c r="A48" s="227" t="s">
        <v>449</v>
      </c>
    </row>
    <row r="49" spans="1:1" x14ac:dyDescent="0.2">
      <c r="A49" s="227" t="s">
        <v>450</v>
      </c>
    </row>
    <row r="50" spans="1:1" x14ac:dyDescent="0.2">
      <c r="A50" s="227" t="s">
        <v>451</v>
      </c>
    </row>
    <row r="51" spans="1:1" x14ac:dyDescent="0.2">
      <c r="A51" s="227" t="s">
        <v>452</v>
      </c>
    </row>
    <row r="52" spans="1:1" x14ac:dyDescent="0.2">
      <c r="A52" s="227" t="s">
        <v>453</v>
      </c>
    </row>
    <row r="53" spans="1:1" x14ac:dyDescent="0.2">
      <c r="A53" s="227" t="s">
        <v>454</v>
      </c>
    </row>
    <row r="54" spans="1:1" x14ac:dyDescent="0.2">
      <c r="A54" s="227" t="s">
        <v>455</v>
      </c>
    </row>
    <row r="55" spans="1:1" x14ac:dyDescent="0.2">
      <c r="A55" s="227" t="s">
        <v>456</v>
      </c>
    </row>
    <row r="56" spans="1:1" x14ac:dyDescent="0.2">
      <c r="A56" s="227" t="s">
        <v>457</v>
      </c>
    </row>
    <row r="57" spans="1:1" x14ac:dyDescent="0.2">
      <c r="A57" s="227" t="s">
        <v>458</v>
      </c>
    </row>
    <row r="58" spans="1:1" x14ac:dyDescent="0.2">
      <c r="A58" s="227" t="s">
        <v>459</v>
      </c>
    </row>
    <row r="59" spans="1:1" x14ac:dyDescent="0.2">
      <c r="A59" s="227" t="s">
        <v>460</v>
      </c>
    </row>
    <row r="60" spans="1:1" x14ac:dyDescent="0.2">
      <c r="A60" s="227" t="s">
        <v>461</v>
      </c>
    </row>
    <row r="61" spans="1:1" x14ac:dyDescent="0.2">
      <c r="A61" s="227" t="s">
        <v>462</v>
      </c>
    </row>
    <row r="62" spans="1:1" x14ac:dyDescent="0.2">
      <c r="A62" s="227" t="s">
        <v>463</v>
      </c>
    </row>
    <row r="63" spans="1:1" x14ac:dyDescent="0.2">
      <c r="A63" s="227" t="s">
        <v>464</v>
      </c>
    </row>
    <row r="64" spans="1:1" x14ac:dyDescent="0.2">
      <c r="A64" s="227" t="s">
        <v>465</v>
      </c>
    </row>
    <row r="65" spans="1:1" x14ac:dyDescent="0.2">
      <c r="A65" s="227" t="s">
        <v>466</v>
      </c>
    </row>
    <row r="66" spans="1:1" x14ac:dyDescent="0.2">
      <c r="A66" s="227" t="s">
        <v>467</v>
      </c>
    </row>
    <row r="67" spans="1:1" x14ac:dyDescent="0.2">
      <c r="A67" s="227" t="s">
        <v>468</v>
      </c>
    </row>
    <row r="68" spans="1:1" x14ac:dyDescent="0.2">
      <c r="A68" s="227" t="s">
        <v>469</v>
      </c>
    </row>
    <row r="69" spans="1:1" ht="13.5" thickBot="1" x14ac:dyDescent="0.25">
      <c r="A69" s="228" t="s">
        <v>470</v>
      </c>
    </row>
  </sheetData>
  <sheetProtection password="DC6B"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Intro</vt:lpstr>
      <vt:lpstr>Parts 1 2 3 4</vt:lpstr>
      <vt:lpstr>Part 5</vt:lpstr>
      <vt:lpstr>Data</vt:lpstr>
      <vt:lpstr>County</vt:lpstr>
      <vt:lpstr>County_List</vt:lpstr>
      <vt:lpstr>Development_Name</vt:lpstr>
      <vt:lpstr>HPP_Key_Number</vt:lpstr>
      <vt:lpstr>Intro!Print_Area</vt:lpstr>
      <vt:lpstr>'Part 5'!Print_Area</vt:lpstr>
      <vt:lpstr>'Parts 1 2 3 4'!Print_Area</vt:lpstr>
      <vt:lpstr>Program_Source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Reporting Form (SR-1) Rev 02-09</dc:title>
  <dc:creator>Florida Housing Finance Corporation</dc:creator>
  <dc:description>Presented for adoption to FHFC Board 2009-03-13</dc:description>
  <cp:lastModifiedBy>Janet</cp:lastModifiedBy>
  <cp:lastPrinted>2014-07-23T18:37:43Z</cp:lastPrinted>
  <dcterms:created xsi:type="dcterms:W3CDTF">2009-03-16T15:48:46Z</dcterms:created>
  <dcterms:modified xsi:type="dcterms:W3CDTF">2015-05-06T18:18:55Z</dcterms:modified>
  <cp:category>Rule 67-53</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wner">
    <vt:lpwstr>Florida Housing Finance Corporation</vt:lpwstr>
  </property>
  <property fmtid="{D5CDD505-2E9C-101B-9397-08002B2CF9AE}" pid="3" name="Document Number">
    <vt:lpwstr>Financial Reporting Form (SR-1) Rev 02-09</vt:lpwstr>
  </property>
  <property fmtid="{D5CDD505-2E9C-101B-9397-08002B2CF9AE}" pid="4" name="Editor">
    <vt:lpwstr>Kevin L. Tatreau</vt:lpwstr>
  </property>
  <property fmtid="{D5CDD505-2E9C-101B-9397-08002B2CF9AE}" pid="5" name="Status">
    <vt:lpwstr>FHFC Board 2009-03-13</vt:lpwstr>
  </property>
  <property fmtid="{D5CDD505-2E9C-101B-9397-08002B2CF9AE}" pid="6" name="Department">
    <vt:lpwstr>Rule 67-53</vt:lpwstr>
  </property>
</Properties>
</file>