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muller\Documents\2015 Rental Cycle\2014-15 LDA\"/>
    </mc:Choice>
  </mc:AlternateContent>
  <bookViews>
    <workbookView xWindow="120" yWindow="90" windowWidth="23910" windowHeight="14550" tabRatio="687" activeTab="1"/>
  </bookViews>
  <sheets>
    <sheet name="2014 LDA County Detail" sheetId="1" r:id="rId1"/>
    <sheet name="2014 LDA County Summary" sheetId="4" r:id="rId2"/>
    <sheet name="2013 County LDA Status" sheetId="5" r:id="rId3"/>
  </sheets>
  <definedNames>
    <definedName name="_xlnm._FilterDatabase" localSheetId="0" hidden="1">'2014 LDA County Detail'!$A$1:$AG$20</definedName>
    <definedName name="_xlnm.Print_Area" localSheetId="1">'2014 LDA County Summary'!$B$1:$J$1573</definedName>
    <definedName name="_xlnm.Print_Titles" localSheetId="0">'2014 LDA County Detail'!$1:$1</definedName>
    <definedName name="_xlnm.Print_Titles" localSheetId="1">'2014 LDA County Summary'!$1:$1</definedName>
  </definedNames>
  <calcPr calcId="152511"/>
</workbook>
</file>

<file path=xl/calcChain.xml><?xml version="1.0" encoding="utf-8"?>
<calcChain xmlns="http://schemas.openxmlformats.org/spreadsheetml/2006/main">
  <c r="H244" i="4" l="1"/>
  <c r="E244" i="4"/>
  <c r="F244" i="4"/>
  <c r="G244" i="4"/>
  <c r="D244" i="4"/>
  <c r="H253" i="4"/>
  <c r="E253" i="4"/>
  <c r="F253" i="4"/>
  <c r="G253" i="4"/>
  <c r="D253" i="4"/>
  <c r="H266" i="4"/>
  <c r="E266" i="4"/>
  <c r="F266" i="4"/>
  <c r="G266" i="4"/>
  <c r="D266" i="4"/>
  <c r="H336" i="4"/>
  <c r="E336" i="4"/>
  <c r="F336" i="4"/>
  <c r="G336" i="4"/>
  <c r="D336" i="4"/>
  <c r="H365" i="4"/>
  <c r="E365" i="4"/>
  <c r="F365" i="4"/>
  <c r="G365" i="4"/>
  <c r="D365" i="4"/>
  <c r="H374" i="4"/>
  <c r="E374" i="4"/>
  <c r="F374" i="4"/>
  <c r="G374" i="4"/>
  <c r="D374" i="4"/>
  <c r="H379" i="4"/>
  <c r="E379" i="4"/>
  <c r="F379" i="4"/>
  <c r="G379" i="4"/>
  <c r="D379" i="4"/>
  <c r="H388" i="4"/>
  <c r="E388" i="4"/>
  <c r="F388" i="4"/>
  <c r="G388" i="4"/>
  <c r="D388" i="4"/>
  <c r="H394" i="4"/>
  <c r="E394" i="4"/>
  <c r="F394" i="4"/>
  <c r="G394" i="4"/>
  <c r="D394" i="4"/>
  <c r="H406" i="4"/>
  <c r="E406" i="4"/>
  <c r="F406" i="4"/>
  <c r="G406" i="4"/>
  <c r="D406" i="4"/>
  <c r="H417" i="4"/>
  <c r="E417" i="4"/>
  <c r="F417" i="4"/>
  <c r="G417" i="4"/>
  <c r="D417" i="4"/>
  <c r="H435" i="4"/>
  <c r="E435" i="4"/>
  <c r="F435" i="4"/>
  <c r="G435" i="4"/>
  <c r="D435" i="4"/>
  <c r="H455" i="4"/>
  <c r="E455" i="4"/>
  <c r="F455" i="4"/>
  <c r="G455" i="4"/>
  <c r="D455" i="4"/>
  <c r="H564" i="4"/>
  <c r="E564" i="4"/>
  <c r="F564" i="4"/>
  <c r="G564" i="4"/>
  <c r="D564" i="4"/>
  <c r="H589" i="4"/>
  <c r="E589" i="4"/>
  <c r="F589" i="4"/>
  <c r="G589" i="4"/>
  <c r="D589" i="4"/>
  <c r="H603" i="4"/>
  <c r="E603" i="4"/>
  <c r="F603" i="4"/>
  <c r="G603" i="4"/>
  <c r="D603" i="4"/>
  <c r="H606" i="4"/>
  <c r="E606" i="4"/>
  <c r="F606" i="4"/>
  <c r="G606" i="4"/>
  <c r="D606" i="4"/>
  <c r="H637" i="4"/>
  <c r="E637" i="4"/>
  <c r="F637" i="4"/>
  <c r="G637" i="4"/>
  <c r="D637" i="4"/>
  <c r="H667" i="4"/>
  <c r="E667" i="4"/>
  <c r="F667" i="4"/>
  <c r="G667" i="4"/>
  <c r="D667" i="4"/>
  <c r="H690" i="4"/>
  <c r="E690" i="4"/>
  <c r="F690" i="4"/>
  <c r="G690" i="4"/>
  <c r="D690" i="4"/>
  <c r="H697" i="4"/>
  <c r="E697" i="4"/>
  <c r="F697" i="4"/>
  <c r="G697" i="4"/>
  <c r="D697" i="4"/>
  <c r="H702" i="4"/>
  <c r="E702" i="4"/>
  <c r="F702" i="4"/>
  <c r="G702" i="4"/>
  <c r="D702" i="4"/>
  <c r="H729" i="4"/>
  <c r="E729" i="4"/>
  <c r="F729" i="4"/>
  <c r="G729" i="4"/>
  <c r="D729" i="4"/>
  <c r="H751" i="4"/>
  <c r="E751" i="4"/>
  <c r="F751" i="4"/>
  <c r="G751" i="4"/>
  <c r="D751" i="4"/>
  <c r="H763" i="4"/>
  <c r="E763" i="4"/>
  <c r="F763" i="4"/>
  <c r="G763" i="4"/>
  <c r="D763" i="4"/>
  <c r="H997" i="4"/>
  <c r="E997" i="4"/>
  <c r="F997" i="4"/>
  <c r="G997" i="4"/>
  <c r="D997" i="4"/>
  <c r="H1021" i="4"/>
  <c r="E1021" i="4"/>
  <c r="F1021" i="4"/>
  <c r="G1021" i="4"/>
  <c r="D1021" i="4"/>
  <c r="H1029" i="4"/>
  <c r="E1029" i="4"/>
  <c r="F1029" i="4"/>
  <c r="G1029" i="4"/>
  <c r="D1029" i="4"/>
  <c r="H1036" i="4"/>
  <c r="E1036" i="4"/>
  <c r="F1036" i="4"/>
  <c r="G1036" i="4"/>
  <c r="D1036" i="4"/>
  <c r="H1044" i="4"/>
  <c r="E1044" i="4"/>
  <c r="F1044" i="4"/>
  <c r="G1044" i="4"/>
  <c r="D1044" i="4"/>
  <c r="H1168" i="4"/>
  <c r="E1168" i="4"/>
  <c r="F1168" i="4"/>
  <c r="G1168" i="4"/>
  <c r="D1168" i="4"/>
  <c r="H1202" i="4"/>
  <c r="E1202" i="4"/>
  <c r="F1202" i="4"/>
  <c r="G1202" i="4"/>
  <c r="D1202" i="4"/>
  <c r="H1275" i="4"/>
  <c r="E1275" i="4"/>
  <c r="F1275" i="4"/>
  <c r="G1275" i="4"/>
  <c r="D1275" i="4"/>
  <c r="H1299" i="4"/>
  <c r="E1299" i="4"/>
  <c r="F1299" i="4"/>
  <c r="G1299" i="4"/>
  <c r="D1299" i="4"/>
  <c r="H1359" i="4"/>
  <c r="E1359" i="4"/>
  <c r="F1359" i="4"/>
  <c r="G1359" i="4"/>
  <c r="D1359" i="4"/>
  <c r="H1390" i="4"/>
  <c r="E1390" i="4"/>
  <c r="F1390" i="4"/>
  <c r="G1390" i="4"/>
  <c r="D1390" i="4"/>
  <c r="H1404" i="4"/>
  <c r="E1404" i="4"/>
  <c r="F1404" i="4"/>
  <c r="G1404" i="4"/>
  <c r="D1404" i="4"/>
  <c r="H1409" i="4"/>
  <c r="E1409" i="4"/>
  <c r="F1409" i="4"/>
  <c r="G1409" i="4"/>
  <c r="D1409" i="4"/>
  <c r="H1434" i="4"/>
  <c r="E1434" i="4"/>
  <c r="F1434" i="4"/>
  <c r="G1434" i="4"/>
  <c r="D1434" i="4"/>
  <c r="H1469" i="4"/>
  <c r="E1469" i="4"/>
  <c r="F1469" i="4"/>
  <c r="G1469" i="4"/>
  <c r="D1469" i="4"/>
  <c r="H1484" i="4"/>
  <c r="E1484" i="4"/>
  <c r="F1484" i="4"/>
  <c r="G1484" i="4"/>
  <c r="D1484" i="4"/>
  <c r="H1505" i="4"/>
  <c r="E1505" i="4"/>
  <c r="F1505" i="4"/>
  <c r="G1505" i="4"/>
  <c r="D1505" i="4"/>
  <c r="H1513" i="4"/>
  <c r="E1513" i="4"/>
  <c r="F1513" i="4"/>
  <c r="G1513" i="4"/>
  <c r="D1513" i="4"/>
  <c r="H1517" i="4"/>
  <c r="E1517" i="4"/>
  <c r="F1517" i="4"/>
  <c r="G1517" i="4"/>
  <c r="D1517" i="4"/>
  <c r="H1520" i="4"/>
  <c r="E1520" i="4"/>
  <c r="F1520" i="4"/>
  <c r="G1520" i="4"/>
  <c r="D1520" i="4"/>
  <c r="H1559" i="4"/>
  <c r="E1559" i="4"/>
  <c r="F1559" i="4"/>
  <c r="G1559" i="4"/>
  <c r="D1559" i="4"/>
  <c r="H1564" i="4"/>
  <c r="E1564" i="4"/>
  <c r="F1564" i="4"/>
  <c r="G1564" i="4"/>
  <c r="D1564" i="4"/>
  <c r="H1571" i="4"/>
  <c r="E1571" i="4"/>
  <c r="F1571" i="4"/>
  <c r="G1571" i="4"/>
  <c r="D1571" i="4"/>
  <c r="H205" i="4"/>
  <c r="E205" i="4"/>
  <c r="F205" i="4"/>
  <c r="G205" i="4"/>
  <c r="D205" i="4"/>
  <c r="H196" i="4"/>
  <c r="E196" i="4"/>
  <c r="F196" i="4"/>
  <c r="G196" i="4"/>
  <c r="D196" i="4"/>
  <c r="H182" i="4"/>
  <c r="E182" i="4"/>
  <c r="F182" i="4"/>
  <c r="G182" i="4"/>
  <c r="D182" i="4"/>
  <c r="H171" i="4"/>
  <c r="E171" i="4"/>
  <c r="F171" i="4"/>
  <c r="G171" i="4"/>
  <c r="D171" i="4"/>
  <c r="H82" i="4"/>
  <c r="E82" i="4"/>
  <c r="F82" i="4"/>
  <c r="G82" i="4"/>
  <c r="D82" i="4"/>
  <c r="H54" i="4"/>
  <c r="E54" i="4"/>
  <c r="F54" i="4"/>
  <c r="G54" i="4"/>
  <c r="D54" i="4"/>
  <c r="H51" i="4"/>
  <c r="E51" i="4"/>
  <c r="F51" i="4"/>
  <c r="G51" i="4"/>
  <c r="D51" i="4"/>
  <c r="H29" i="4"/>
  <c r="E29" i="4"/>
  <c r="F29" i="4"/>
  <c r="G29" i="4"/>
  <c r="D29" i="4"/>
  <c r="H26" i="4"/>
  <c r="E26" i="4"/>
  <c r="F26" i="4"/>
  <c r="G26" i="4"/>
  <c r="D26" i="4"/>
  <c r="H17" i="4"/>
  <c r="F17" i="4"/>
  <c r="G17" i="4"/>
  <c r="E17" i="4"/>
  <c r="D18" i="4"/>
  <c r="H246" i="4" l="1"/>
  <c r="H250" i="4"/>
  <c r="H252" i="4"/>
  <c r="H262" i="4"/>
  <c r="H265" i="4"/>
  <c r="H273" i="4"/>
  <c r="E250" i="4"/>
  <c r="D250" i="4"/>
  <c r="E262" i="4"/>
  <c r="D262" i="4"/>
  <c r="E265" i="4"/>
  <c r="D265" i="4"/>
  <c r="E273" i="4"/>
  <c r="D273" i="4"/>
  <c r="E316" i="4"/>
  <c r="D316" i="4"/>
  <c r="E327" i="4"/>
  <c r="D327" i="4"/>
  <c r="E330" i="4"/>
  <c r="D330" i="4"/>
  <c r="E333" i="4"/>
  <c r="D333" i="4"/>
  <c r="E343" i="4"/>
  <c r="D343" i="4"/>
  <c r="F345" i="4"/>
  <c r="E358" i="4"/>
  <c r="D358" i="4"/>
  <c r="E362" i="4"/>
  <c r="D362" i="4"/>
  <c r="H364" i="4"/>
  <c r="E371" i="4"/>
  <c r="D371" i="4"/>
  <c r="H373" i="4"/>
  <c r="E378" i="4"/>
  <c r="D378" i="4"/>
  <c r="E385" i="4"/>
  <c r="D385" i="4"/>
  <c r="H387" i="4"/>
  <c r="E393" i="4"/>
  <c r="D393" i="4"/>
  <c r="H396" i="4"/>
  <c r="E401" i="4"/>
  <c r="D401" i="4"/>
  <c r="H403" i="4"/>
  <c r="H405" i="4"/>
  <c r="H408" i="4"/>
  <c r="H410" i="4"/>
  <c r="E414" i="4"/>
  <c r="D414" i="4"/>
  <c r="H416" i="4"/>
  <c r="E421" i="4"/>
  <c r="D421" i="4"/>
  <c r="E434" i="4"/>
  <c r="D434" i="4"/>
  <c r="H437" i="4"/>
  <c r="E448" i="4"/>
  <c r="D448" i="4"/>
  <c r="E452" i="4"/>
  <c r="D452" i="4"/>
  <c r="H454" i="4"/>
  <c r="E463" i="4"/>
  <c r="D463" i="4"/>
  <c r="E467" i="4"/>
  <c r="D467" i="4"/>
  <c r="E470" i="4"/>
  <c r="D470" i="4"/>
  <c r="E536" i="4"/>
  <c r="D536" i="4"/>
  <c r="H538" i="4"/>
  <c r="E551" i="4"/>
  <c r="D551" i="4"/>
  <c r="E554" i="4"/>
  <c r="D554" i="4"/>
  <c r="E559" i="4"/>
  <c r="D559" i="4"/>
  <c r="H561" i="4"/>
  <c r="E567" i="4"/>
  <c r="D567" i="4"/>
  <c r="E574" i="4"/>
  <c r="E568" i="4" s="1"/>
  <c r="D574" i="4"/>
  <c r="D568" i="4" s="1"/>
  <c r="E584" i="4"/>
  <c r="D584" i="4"/>
  <c r="E588" i="4"/>
  <c r="D588" i="4"/>
  <c r="H591" i="4"/>
  <c r="E600" i="4"/>
  <c r="D600" i="4"/>
  <c r="F602" i="4"/>
  <c r="H605" i="4"/>
  <c r="E611" i="4"/>
  <c r="D611" i="4"/>
  <c r="E631" i="4"/>
  <c r="D631" i="4"/>
  <c r="E636" i="4"/>
  <c r="D636" i="4"/>
  <c r="E643" i="4"/>
  <c r="D643" i="4"/>
  <c r="E659" i="4"/>
  <c r="D659" i="4"/>
  <c r="E662" i="4"/>
  <c r="D662" i="4"/>
  <c r="H664" i="4"/>
  <c r="H666" i="4"/>
  <c r="H669" i="4"/>
  <c r="E682" i="4"/>
  <c r="D682" i="4"/>
  <c r="E687" i="4"/>
  <c r="D687" i="4"/>
  <c r="F689" i="4"/>
  <c r="E696" i="4"/>
  <c r="D696" i="4"/>
  <c r="E701" i="4"/>
  <c r="D701" i="4"/>
  <c r="H704" i="4"/>
  <c r="H706" i="4"/>
  <c r="E723" i="4"/>
  <c r="D723" i="4"/>
  <c r="F725" i="4"/>
  <c r="E728" i="4"/>
  <c r="D728" i="4"/>
  <c r="E732" i="4"/>
  <c r="D732" i="4"/>
  <c r="E746" i="4"/>
  <c r="D746" i="4"/>
  <c r="H748" i="4"/>
  <c r="H750" i="4"/>
  <c r="E758" i="4"/>
  <c r="D758" i="4"/>
  <c r="F760" i="4"/>
  <c r="H762" i="4"/>
  <c r="E790" i="4"/>
  <c r="D790" i="4"/>
  <c r="E799" i="4"/>
  <c r="D799" i="4"/>
  <c r="E809" i="4"/>
  <c r="D809" i="4"/>
  <c r="E813" i="4"/>
  <c r="D813" i="4"/>
  <c r="E946" i="4"/>
  <c r="D946" i="4"/>
  <c r="E950" i="4"/>
  <c r="D950" i="4"/>
  <c r="E957" i="4"/>
  <c r="D957" i="4"/>
  <c r="E968" i="4"/>
  <c r="D968" i="4"/>
  <c r="E976" i="4"/>
  <c r="D976" i="4"/>
  <c r="E985" i="4"/>
  <c r="D985" i="4"/>
  <c r="H987" i="4"/>
  <c r="E990" i="4"/>
  <c r="D990" i="4"/>
  <c r="H992" i="4"/>
  <c r="H994" i="4"/>
  <c r="H999" i="4"/>
  <c r="E1012" i="4"/>
  <c r="D1012" i="4"/>
  <c r="E1015" i="4"/>
  <c r="D1015" i="4"/>
  <c r="E1020" i="4"/>
  <c r="D1020" i="4"/>
  <c r="E1026" i="4"/>
  <c r="D1026" i="4"/>
  <c r="H1028" i="4"/>
  <c r="E1035" i="4"/>
  <c r="D1035" i="4"/>
  <c r="H1038" i="4"/>
  <c r="E1041" i="4"/>
  <c r="D1041" i="4"/>
  <c r="H1043" i="4"/>
  <c r="E1049" i="4"/>
  <c r="D1049" i="4"/>
  <c r="H1051" i="4"/>
  <c r="H1053" i="4"/>
  <c r="H1055" i="4"/>
  <c r="E1143" i="4"/>
  <c r="D1143" i="4"/>
  <c r="E1165" i="4"/>
  <c r="D1165" i="4"/>
  <c r="E1171" i="4"/>
  <c r="D1171" i="4"/>
  <c r="E1175" i="4"/>
  <c r="D1175" i="4"/>
  <c r="E1195" i="4"/>
  <c r="D1195" i="4"/>
  <c r="H1197" i="4"/>
  <c r="H1199" i="4"/>
  <c r="E1207" i="4"/>
  <c r="D1207" i="4"/>
  <c r="E1210" i="4"/>
  <c r="D1210" i="4"/>
  <c r="H1214" i="4"/>
  <c r="E1256" i="4"/>
  <c r="D1256" i="4"/>
  <c r="H1258" i="4"/>
  <c r="E1262" i="4"/>
  <c r="D1262" i="4"/>
  <c r="F1264" i="4"/>
  <c r="E1267" i="4"/>
  <c r="D1267" i="4"/>
  <c r="E1270" i="4"/>
  <c r="D1270" i="4"/>
  <c r="H1272" i="4"/>
  <c r="E1279" i="4"/>
  <c r="D1279" i="4"/>
  <c r="H1281" i="4"/>
  <c r="H1295" i="4"/>
  <c r="E1284" i="4"/>
  <c r="D1284" i="4"/>
  <c r="E1296" i="4"/>
  <c r="D1296" i="4"/>
  <c r="F1298" i="4"/>
  <c r="E1307" i="4"/>
  <c r="D1307" i="4"/>
  <c r="E1312" i="4"/>
  <c r="D1312" i="4"/>
  <c r="E1315" i="4"/>
  <c r="D1315" i="4"/>
  <c r="E1318" i="4"/>
  <c r="D1318" i="4"/>
  <c r="E1332" i="4"/>
  <c r="D1332" i="4"/>
  <c r="H1334" i="4"/>
  <c r="E1346" i="4"/>
  <c r="D1346" i="4"/>
  <c r="H1348" i="4"/>
  <c r="H1352" i="4"/>
  <c r="E1356" i="4"/>
  <c r="D1356" i="4"/>
  <c r="E1364" i="4"/>
  <c r="D1364" i="4"/>
  <c r="E1381" i="4"/>
  <c r="D1381" i="4"/>
  <c r="F1383" i="4"/>
  <c r="E1387" i="4"/>
  <c r="D1387" i="4"/>
  <c r="F1389" i="4"/>
  <c r="E1393" i="4"/>
  <c r="D1393" i="4"/>
  <c r="E1403" i="4"/>
  <c r="D1403" i="4"/>
  <c r="E1408" i="4"/>
  <c r="D1408" i="4"/>
  <c r="E1413" i="4"/>
  <c r="D1413" i="4"/>
  <c r="F1415" i="4"/>
  <c r="H1417" i="4"/>
  <c r="E1422" i="4"/>
  <c r="D1422" i="4"/>
  <c r="H1424" i="4"/>
  <c r="E1427" i="4"/>
  <c r="D1427" i="4"/>
  <c r="H1429" i="4"/>
  <c r="H1440" i="4"/>
  <c r="E1458" i="4"/>
  <c r="D1458" i="4"/>
  <c r="F1460" i="4"/>
  <c r="E1466" i="4"/>
  <c r="D1466" i="4"/>
  <c r="H1471" i="4"/>
  <c r="E1481" i="4"/>
  <c r="D1481" i="4"/>
  <c r="H1483" i="4"/>
  <c r="E1488" i="4"/>
  <c r="D1488" i="4"/>
  <c r="E1497" i="4"/>
  <c r="D1497" i="4"/>
  <c r="H1499" i="4"/>
  <c r="E1502" i="4"/>
  <c r="D1502" i="4"/>
  <c r="H1507" i="4"/>
  <c r="E1512" i="4"/>
  <c r="D1512" i="4"/>
  <c r="E1516" i="4"/>
  <c r="D1516" i="4"/>
  <c r="H1519" i="4"/>
  <c r="H1522" i="4"/>
  <c r="E1551" i="4"/>
  <c r="D1551" i="4"/>
  <c r="H1553" i="4"/>
  <c r="E1556" i="4"/>
  <c r="D1556" i="4"/>
  <c r="H1558" i="4"/>
  <c r="H1561" i="4"/>
  <c r="H1563" i="4"/>
  <c r="E1570" i="4"/>
  <c r="D1570" i="4"/>
  <c r="H1573" i="4"/>
  <c r="C1562" i="4"/>
  <c r="F1562" i="4"/>
  <c r="G1562" i="4"/>
  <c r="H1562" i="4" l="1"/>
  <c r="H207" i="4"/>
  <c r="E231" i="4"/>
  <c r="D231" i="4"/>
  <c r="H233" i="4"/>
  <c r="E240" i="4"/>
  <c r="D240" i="4"/>
  <c r="H242" i="4"/>
  <c r="E202" i="4"/>
  <c r="D202" i="4"/>
  <c r="H204" i="4"/>
  <c r="D193" i="4"/>
  <c r="E193" i="4"/>
  <c r="H195" i="4"/>
  <c r="H184" i="4"/>
  <c r="E181" i="4"/>
  <c r="D181" i="4"/>
  <c r="H173" i="4"/>
  <c r="E90" i="4"/>
  <c r="D90" i="4"/>
  <c r="H92" i="4"/>
  <c r="E96" i="4"/>
  <c r="D96" i="4"/>
  <c r="E159" i="4"/>
  <c r="D159" i="4"/>
  <c r="E151" i="4"/>
  <c r="D151" i="4"/>
  <c r="H153" i="4"/>
  <c r="E165" i="4"/>
  <c r="D165" i="4"/>
  <c r="E168" i="4"/>
  <c r="D168" i="4"/>
  <c r="E79" i="4"/>
  <c r="D79" i="4"/>
  <c r="E76" i="4"/>
  <c r="D76" i="4"/>
  <c r="H59" i="4"/>
  <c r="E57" i="4"/>
  <c r="D57" i="4"/>
  <c r="H53" i="4"/>
  <c r="H49" i="4"/>
  <c r="H47" i="4"/>
  <c r="E44" i="4"/>
  <c r="D44" i="4"/>
  <c r="H31" i="4"/>
  <c r="H28" i="4"/>
  <c r="D20" i="4"/>
  <c r="E20" i="4"/>
  <c r="C21" i="4"/>
  <c r="F21" i="4"/>
  <c r="G21" i="4"/>
  <c r="E18" i="4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9" i="4"/>
  <c r="C23" i="4"/>
  <c r="C24" i="4"/>
  <c r="C27" i="4"/>
  <c r="C30" i="4"/>
  <c r="C32" i="4"/>
  <c r="C33" i="4"/>
  <c r="C34" i="4"/>
  <c r="C35" i="4"/>
  <c r="C36" i="4"/>
  <c r="C37" i="4"/>
  <c r="C38" i="4"/>
  <c r="C39" i="4"/>
  <c r="C40" i="4"/>
  <c r="C41" i="4"/>
  <c r="C42" i="4"/>
  <c r="C43" i="4"/>
  <c r="C45" i="4"/>
  <c r="C48" i="4"/>
  <c r="C50" i="4"/>
  <c r="C52" i="4"/>
  <c r="C55" i="4"/>
  <c r="C56" i="4"/>
  <c r="C58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7" i="4"/>
  <c r="C78" i="4"/>
  <c r="C80" i="4"/>
  <c r="C60" i="4"/>
  <c r="C83" i="4"/>
  <c r="C84" i="4"/>
  <c r="C85" i="4"/>
  <c r="C86" i="4"/>
  <c r="C87" i="4"/>
  <c r="C88" i="4"/>
  <c r="C89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61" i="4"/>
  <c r="C162" i="4"/>
  <c r="C163" i="4"/>
  <c r="C164" i="4"/>
  <c r="C154" i="4"/>
  <c r="C91" i="4"/>
  <c r="C152" i="4"/>
  <c r="C93" i="4"/>
  <c r="C94" i="4"/>
  <c r="C95" i="4"/>
  <c r="C155" i="4"/>
  <c r="C156" i="4"/>
  <c r="C157" i="4"/>
  <c r="C158" i="4"/>
  <c r="C166" i="4"/>
  <c r="C167" i="4"/>
  <c r="C169" i="4"/>
  <c r="C172" i="4"/>
  <c r="C174" i="4"/>
  <c r="C175" i="4"/>
  <c r="C176" i="4"/>
  <c r="C177" i="4"/>
  <c r="C178" i="4"/>
  <c r="C179" i="4"/>
  <c r="C180" i="4"/>
  <c r="C183" i="4"/>
  <c r="C187" i="4"/>
  <c r="C188" i="4"/>
  <c r="C189" i="4"/>
  <c r="C190" i="4"/>
  <c r="C191" i="4"/>
  <c r="C192" i="4"/>
  <c r="C194" i="4"/>
  <c r="C185" i="4"/>
  <c r="C197" i="4"/>
  <c r="C198" i="4"/>
  <c r="C199" i="4"/>
  <c r="C200" i="4"/>
  <c r="C201" i="4"/>
  <c r="C203" i="4"/>
  <c r="C206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2" i="4"/>
  <c r="C234" i="4"/>
  <c r="C235" i="4"/>
  <c r="C236" i="4"/>
  <c r="C237" i="4"/>
  <c r="C238" i="4"/>
  <c r="C239" i="4"/>
  <c r="C241" i="4"/>
  <c r="C245" i="4"/>
  <c r="C247" i="4"/>
  <c r="C248" i="4"/>
  <c r="C249" i="4"/>
  <c r="C251" i="4"/>
  <c r="C254" i="4"/>
  <c r="C255" i="4"/>
  <c r="C256" i="4"/>
  <c r="C257" i="4"/>
  <c r="C258" i="4"/>
  <c r="C259" i="4"/>
  <c r="C260" i="4"/>
  <c r="C261" i="4"/>
  <c r="C263" i="4"/>
  <c r="C264" i="4"/>
  <c r="C267" i="4"/>
  <c r="C268" i="4"/>
  <c r="C269" i="4"/>
  <c r="C270" i="4"/>
  <c r="C271" i="4"/>
  <c r="C272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9" i="4"/>
  <c r="C320" i="4"/>
  <c r="C321" i="4"/>
  <c r="C322" i="4"/>
  <c r="C323" i="4"/>
  <c r="C324" i="4"/>
  <c r="C325" i="4"/>
  <c r="C326" i="4"/>
  <c r="C328" i="4"/>
  <c r="C329" i="4"/>
  <c r="C317" i="4"/>
  <c r="C274" i="4"/>
  <c r="C331" i="4"/>
  <c r="C332" i="4"/>
  <c r="C334" i="4"/>
  <c r="C337" i="4"/>
  <c r="C338" i="4"/>
  <c r="C339" i="4"/>
  <c r="C340" i="4"/>
  <c r="C341" i="4"/>
  <c r="C342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9" i="4"/>
  <c r="C360" i="4"/>
  <c r="C361" i="4"/>
  <c r="C363" i="4"/>
  <c r="C344" i="4"/>
  <c r="C368" i="4"/>
  <c r="C369" i="4"/>
  <c r="C370" i="4"/>
  <c r="C372" i="4"/>
  <c r="C366" i="4"/>
  <c r="C375" i="4"/>
  <c r="C376" i="4"/>
  <c r="C377" i="4"/>
  <c r="C380" i="4"/>
  <c r="C381" i="4"/>
  <c r="C382" i="4"/>
  <c r="C383" i="4"/>
  <c r="C384" i="4"/>
  <c r="C386" i="4"/>
  <c r="C389" i="4"/>
  <c r="C390" i="4"/>
  <c r="C391" i="4"/>
  <c r="C392" i="4"/>
  <c r="C395" i="4"/>
  <c r="C397" i="4"/>
  <c r="C398" i="4"/>
  <c r="C399" i="4"/>
  <c r="C400" i="4"/>
  <c r="C402" i="4"/>
  <c r="C404" i="4"/>
  <c r="C407" i="4"/>
  <c r="C409" i="4"/>
  <c r="C411" i="4"/>
  <c r="C412" i="4"/>
  <c r="C413" i="4"/>
  <c r="C415" i="4"/>
  <c r="C418" i="4"/>
  <c r="C419" i="4"/>
  <c r="C420" i="4"/>
  <c r="C424" i="4"/>
  <c r="C425" i="4"/>
  <c r="C426" i="4"/>
  <c r="C427" i="4"/>
  <c r="C428" i="4"/>
  <c r="C429" i="4"/>
  <c r="C430" i="4"/>
  <c r="C431" i="4"/>
  <c r="C432" i="4"/>
  <c r="C433" i="4"/>
  <c r="C422" i="4"/>
  <c r="C436" i="4"/>
  <c r="C438" i="4"/>
  <c r="C439" i="4"/>
  <c r="C440" i="4"/>
  <c r="C441" i="4"/>
  <c r="C442" i="4"/>
  <c r="C443" i="4"/>
  <c r="C444" i="4"/>
  <c r="C445" i="4"/>
  <c r="C446" i="4"/>
  <c r="C447" i="4"/>
  <c r="C449" i="4"/>
  <c r="C450" i="4"/>
  <c r="C451" i="4"/>
  <c r="C453" i="4"/>
  <c r="C456" i="4"/>
  <c r="C457" i="4"/>
  <c r="C458" i="4"/>
  <c r="C459" i="4"/>
  <c r="C460" i="4"/>
  <c r="C461" i="4"/>
  <c r="C462" i="4"/>
  <c r="C468" i="4"/>
  <c r="C469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41" i="4"/>
  <c r="C542" i="4"/>
  <c r="C543" i="4"/>
  <c r="C544" i="4"/>
  <c r="C545" i="4"/>
  <c r="C546" i="4"/>
  <c r="C547" i="4"/>
  <c r="C548" i="4"/>
  <c r="C549" i="4"/>
  <c r="C550" i="4"/>
  <c r="C555" i="4"/>
  <c r="C556" i="4"/>
  <c r="C557" i="4"/>
  <c r="C558" i="4"/>
  <c r="C560" i="4"/>
  <c r="C537" i="4"/>
  <c r="C464" i="4"/>
  <c r="C465" i="4"/>
  <c r="C466" i="4"/>
  <c r="C539" i="4"/>
  <c r="C552" i="4"/>
  <c r="C553" i="4"/>
  <c r="C562" i="4"/>
  <c r="C565" i="4"/>
  <c r="C566" i="4"/>
  <c r="C569" i="4"/>
  <c r="C570" i="4"/>
  <c r="C571" i="4"/>
  <c r="C572" i="4"/>
  <c r="C573" i="4"/>
  <c r="C575" i="4"/>
  <c r="C576" i="4"/>
  <c r="C577" i="4"/>
  <c r="C578" i="4"/>
  <c r="C579" i="4"/>
  <c r="C580" i="4"/>
  <c r="C581" i="4"/>
  <c r="C582" i="4"/>
  <c r="C583" i="4"/>
  <c r="C585" i="4"/>
  <c r="C586" i="4"/>
  <c r="C587" i="4"/>
  <c r="C590" i="4"/>
  <c r="C592" i="4"/>
  <c r="C593" i="4"/>
  <c r="C594" i="4"/>
  <c r="C595" i="4"/>
  <c r="C596" i="4"/>
  <c r="C597" i="4"/>
  <c r="C598" i="4"/>
  <c r="C599" i="4"/>
  <c r="C601" i="4"/>
  <c r="C604" i="4"/>
  <c r="C607" i="4"/>
  <c r="C608" i="4"/>
  <c r="C609" i="4"/>
  <c r="C610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2" i="4"/>
  <c r="C633" i="4"/>
  <c r="C634" i="4"/>
  <c r="C635" i="4"/>
  <c r="C638" i="4"/>
  <c r="C639" i="4"/>
  <c r="C640" i="4"/>
  <c r="C641" i="4"/>
  <c r="C642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63" i="4"/>
  <c r="C665" i="4"/>
  <c r="C660" i="4"/>
  <c r="C661" i="4"/>
  <c r="C668" i="4"/>
  <c r="C672" i="4"/>
  <c r="C673" i="4"/>
  <c r="C674" i="4"/>
  <c r="C675" i="4"/>
  <c r="C676" i="4"/>
  <c r="C677" i="4"/>
  <c r="C678" i="4"/>
  <c r="C679" i="4"/>
  <c r="C680" i="4"/>
  <c r="C681" i="4"/>
  <c r="C683" i="4"/>
  <c r="C684" i="4"/>
  <c r="C685" i="4"/>
  <c r="C686" i="4"/>
  <c r="C670" i="4"/>
  <c r="C688" i="4"/>
  <c r="C691" i="4"/>
  <c r="C692" i="4"/>
  <c r="C693" i="4"/>
  <c r="C694" i="4"/>
  <c r="C695" i="4"/>
  <c r="C698" i="4"/>
  <c r="C699" i="4"/>
  <c r="C700" i="4"/>
  <c r="C703" i="4"/>
  <c r="C705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6" i="4"/>
  <c r="C727" i="4"/>
  <c r="C724" i="4"/>
  <c r="C730" i="4"/>
  <c r="C731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9" i="4"/>
  <c r="C747" i="4"/>
  <c r="C754" i="4"/>
  <c r="C755" i="4"/>
  <c r="C756" i="4"/>
  <c r="C757" i="4"/>
  <c r="C761" i="4"/>
  <c r="C752" i="4"/>
  <c r="C759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810" i="4"/>
  <c r="C811" i="4"/>
  <c r="C812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58" i="4"/>
  <c r="C959" i="4"/>
  <c r="C960" i="4"/>
  <c r="C961" i="4"/>
  <c r="C962" i="4"/>
  <c r="C963" i="4"/>
  <c r="C964" i="4"/>
  <c r="C965" i="4"/>
  <c r="C966" i="4"/>
  <c r="C971" i="4"/>
  <c r="C972" i="4"/>
  <c r="C973" i="4"/>
  <c r="C974" i="4"/>
  <c r="C975" i="4"/>
  <c r="C977" i="4"/>
  <c r="C978" i="4"/>
  <c r="C979" i="4"/>
  <c r="C980" i="4"/>
  <c r="C981" i="4"/>
  <c r="C982" i="4"/>
  <c r="C983" i="4"/>
  <c r="C984" i="4"/>
  <c r="C991" i="4"/>
  <c r="C791" i="4"/>
  <c r="C792" i="4"/>
  <c r="C793" i="4"/>
  <c r="C794" i="4"/>
  <c r="C795" i="4"/>
  <c r="C796" i="4"/>
  <c r="C797" i="4"/>
  <c r="C798" i="4"/>
  <c r="C947" i="4"/>
  <c r="C948" i="4"/>
  <c r="C949" i="4"/>
  <c r="C967" i="4"/>
  <c r="C986" i="4"/>
  <c r="C993" i="4"/>
  <c r="C800" i="4"/>
  <c r="C801" i="4"/>
  <c r="C802" i="4"/>
  <c r="C803" i="4"/>
  <c r="C804" i="4"/>
  <c r="C805" i="4"/>
  <c r="C806" i="4"/>
  <c r="C807" i="4"/>
  <c r="C808" i="4"/>
  <c r="C951" i="4"/>
  <c r="C952" i="4"/>
  <c r="C953" i="4"/>
  <c r="C954" i="4"/>
  <c r="C955" i="4"/>
  <c r="C956" i="4"/>
  <c r="C969" i="4"/>
  <c r="C988" i="4"/>
  <c r="C989" i="4"/>
  <c r="C995" i="4"/>
  <c r="C998" i="4"/>
  <c r="C1002" i="4"/>
  <c r="C1003" i="4"/>
  <c r="C1004" i="4"/>
  <c r="C1005" i="4"/>
  <c r="C1006" i="4"/>
  <c r="C1007" i="4"/>
  <c r="C1008" i="4"/>
  <c r="C1009" i="4"/>
  <c r="C1010" i="4"/>
  <c r="C1011" i="4"/>
  <c r="C1016" i="4"/>
  <c r="C1018" i="4"/>
  <c r="C1019" i="4"/>
  <c r="C1013" i="4"/>
  <c r="C1014" i="4"/>
  <c r="C1000" i="4"/>
  <c r="C1022" i="4"/>
  <c r="C1023" i="4"/>
  <c r="C1024" i="4"/>
  <c r="C1025" i="4"/>
  <c r="C1027" i="4"/>
  <c r="C1032" i="4"/>
  <c r="C1033" i="4"/>
  <c r="C1034" i="4"/>
  <c r="C1030" i="4"/>
  <c r="C1037" i="4"/>
  <c r="C1039" i="4"/>
  <c r="C1040" i="4"/>
  <c r="C1042" i="4"/>
  <c r="C1045" i="4"/>
  <c r="C1046" i="4"/>
  <c r="C1047" i="4"/>
  <c r="C1048" i="4"/>
  <c r="C1052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46" i="4"/>
  <c r="C1050" i="4"/>
  <c r="C1054" i="4"/>
  <c r="C1144" i="4"/>
  <c r="C1166" i="4"/>
  <c r="C1169" i="4"/>
  <c r="C1170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8" i="4"/>
  <c r="C1196" i="4"/>
  <c r="C1172" i="4"/>
  <c r="C1173" i="4"/>
  <c r="C1174" i="4"/>
  <c r="C1200" i="4"/>
  <c r="C1203" i="4"/>
  <c r="C1204" i="4"/>
  <c r="C1205" i="4"/>
  <c r="C1206" i="4"/>
  <c r="C1213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65" i="4"/>
  <c r="C1266" i="4"/>
  <c r="C1268" i="4"/>
  <c r="C1269" i="4"/>
  <c r="C1271" i="4"/>
  <c r="C1211" i="4"/>
  <c r="C1263" i="4"/>
  <c r="C1257" i="4"/>
  <c r="C1208" i="4"/>
  <c r="C1209" i="4"/>
  <c r="C1259" i="4"/>
  <c r="C1260" i="4"/>
  <c r="C1261" i="4"/>
  <c r="C1273" i="4"/>
  <c r="C1276" i="4"/>
  <c r="C1277" i="4"/>
  <c r="C1278" i="4"/>
  <c r="C1282" i="4"/>
  <c r="C1283" i="4"/>
  <c r="C1285" i="4"/>
  <c r="C1286" i="4"/>
  <c r="C1287" i="4"/>
  <c r="C1288" i="4"/>
  <c r="C1289" i="4"/>
  <c r="C1290" i="4"/>
  <c r="C1291" i="4"/>
  <c r="C1292" i="4"/>
  <c r="C1293" i="4"/>
  <c r="C1280" i="4"/>
  <c r="C1294" i="4"/>
  <c r="C1297" i="4"/>
  <c r="C1300" i="4"/>
  <c r="C1301" i="4"/>
  <c r="C1302" i="4"/>
  <c r="C1303" i="4"/>
  <c r="C1304" i="4"/>
  <c r="C1305" i="4"/>
  <c r="C1306" i="4"/>
  <c r="C1316" i="4"/>
  <c r="C1317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9" i="4"/>
  <c r="C1340" i="4"/>
  <c r="C1341" i="4"/>
  <c r="C1342" i="4"/>
  <c r="C1343" i="4"/>
  <c r="C1344" i="4"/>
  <c r="C1345" i="4"/>
  <c r="C1351" i="4"/>
  <c r="C1337" i="4"/>
  <c r="C1308" i="4"/>
  <c r="C1309" i="4"/>
  <c r="C1310" i="4"/>
  <c r="C1311" i="4"/>
  <c r="C1333" i="4"/>
  <c r="C1347" i="4"/>
  <c r="C1313" i="4"/>
  <c r="C1314" i="4"/>
  <c r="C1335" i="4"/>
  <c r="C1349" i="4"/>
  <c r="C1353" i="4"/>
  <c r="C1354" i="4"/>
  <c r="C1355" i="4"/>
  <c r="C1357" i="4"/>
  <c r="C1360" i="4"/>
  <c r="C1361" i="4"/>
  <c r="C1362" i="4"/>
  <c r="C1363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4" i="4"/>
  <c r="C1385" i="4"/>
  <c r="C1386" i="4"/>
  <c r="C1382" i="4"/>
  <c r="C1388" i="4"/>
  <c r="C1391" i="4"/>
  <c r="C1392" i="4"/>
  <c r="C1396" i="4"/>
  <c r="C1397" i="4"/>
  <c r="C1398" i="4"/>
  <c r="C1399" i="4"/>
  <c r="C1400" i="4"/>
  <c r="C1401" i="4"/>
  <c r="C1402" i="4"/>
  <c r="C1394" i="4"/>
  <c r="C1405" i="4"/>
  <c r="C1406" i="4"/>
  <c r="C1407" i="4"/>
  <c r="C1410" i="4"/>
  <c r="C1411" i="4"/>
  <c r="C1412" i="4"/>
  <c r="C1416" i="4"/>
  <c r="C1418" i="4"/>
  <c r="C1419" i="4"/>
  <c r="C1420" i="4"/>
  <c r="C1421" i="4"/>
  <c r="C1428" i="4"/>
  <c r="C1425" i="4"/>
  <c r="C1426" i="4"/>
  <c r="C1423" i="4"/>
  <c r="C1414" i="4"/>
  <c r="C1430" i="4"/>
  <c r="C1432" i="4"/>
  <c r="C1435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61" i="4"/>
  <c r="C1462" i="4"/>
  <c r="C1463" i="4"/>
  <c r="C1464" i="4"/>
  <c r="C1465" i="4"/>
  <c r="C1459" i="4"/>
  <c r="C1439" i="4"/>
  <c r="C1437" i="4"/>
  <c r="C1467" i="4"/>
  <c r="C1470" i="4"/>
  <c r="C1474" i="4"/>
  <c r="C1475" i="4"/>
  <c r="C1476" i="4"/>
  <c r="C1477" i="4"/>
  <c r="C1478" i="4"/>
  <c r="C1479" i="4"/>
  <c r="C1480" i="4"/>
  <c r="C1482" i="4"/>
  <c r="C1472" i="4"/>
  <c r="C1485" i="4"/>
  <c r="C1486" i="4"/>
  <c r="C1487" i="4"/>
  <c r="C1489" i="4"/>
  <c r="C1490" i="4"/>
  <c r="C1491" i="4"/>
  <c r="C1492" i="4"/>
  <c r="C1493" i="4"/>
  <c r="C1494" i="4"/>
  <c r="C1495" i="4"/>
  <c r="C1496" i="4"/>
  <c r="C1498" i="4"/>
  <c r="C1500" i="4"/>
  <c r="C1501" i="4"/>
  <c r="C1503" i="4"/>
  <c r="C1506" i="4"/>
  <c r="C1508" i="4"/>
  <c r="C1509" i="4"/>
  <c r="C1510" i="4"/>
  <c r="C1511" i="4"/>
  <c r="C1514" i="4"/>
  <c r="C1515" i="4"/>
  <c r="C1518" i="4"/>
  <c r="C1521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4" i="4"/>
  <c r="C1555" i="4"/>
  <c r="C1557" i="4"/>
  <c r="C1552" i="4"/>
  <c r="C1523" i="4"/>
  <c r="C1560" i="4"/>
  <c r="C1565" i="4"/>
  <c r="C1566" i="4"/>
  <c r="C1567" i="4"/>
  <c r="C1568" i="4"/>
  <c r="C1569" i="4"/>
  <c r="C1572" i="4"/>
  <c r="C2" i="4"/>
  <c r="C3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2" i="4"/>
  <c r="F18" i="4" l="1"/>
  <c r="G18" i="4"/>
  <c r="Q510" i="1"/>
  <c r="Q796" i="1"/>
  <c r="Q2" i="1"/>
  <c r="Q892" i="1"/>
  <c r="Q539" i="1"/>
  <c r="Q384" i="1"/>
  <c r="Q664" i="1"/>
  <c r="Q1004" i="1"/>
  <c r="Q827" i="1"/>
  <c r="Q979" i="1"/>
  <c r="Q1279" i="1"/>
  <c r="Q865" i="1"/>
  <c r="Q1035" i="1"/>
  <c r="Q570" i="1"/>
  <c r="Q1036" i="1"/>
  <c r="Q226" i="1"/>
  <c r="Q560" i="1"/>
  <c r="Q22" i="1"/>
  <c r="Q1037" i="1"/>
  <c r="Q1038" i="1"/>
  <c r="Q561" i="1"/>
  <c r="Q1230" i="1"/>
  <c r="Q385" i="1"/>
  <c r="Q1196" i="1"/>
  <c r="Q893" i="1"/>
  <c r="Q172" i="1"/>
  <c r="Q306" i="1"/>
  <c r="Q300" i="1"/>
  <c r="Q448" i="1"/>
  <c r="Q540" i="1"/>
  <c r="Q1254" i="1"/>
  <c r="Q665" i="1"/>
  <c r="Q1039" i="1"/>
  <c r="Q589" i="1"/>
  <c r="Q1280" i="1"/>
  <c r="Q386" i="1"/>
  <c r="Q359" i="1"/>
  <c r="Q72" i="1"/>
  <c r="Q541" i="1"/>
  <c r="Q542" i="1"/>
  <c r="Q980" i="1"/>
  <c r="Q981" i="1"/>
  <c r="Q877" i="1"/>
  <c r="Q73" i="1"/>
  <c r="Q871" i="1"/>
  <c r="Q894" i="1"/>
  <c r="Q895" i="1"/>
  <c r="Q896" i="1"/>
  <c r="Q897" i="1"/>
  <c r="Q635" i="1"/>
  <c r="Q288" i="1"/>
  <c r="Q74" i="1"/>
  <c r="Q872" i="1"/>
  <c r="Q666" i="1"/>
  <c r="Q1175" i="1"/>
  <c r="Q387" i="1"/>
  <c r="Q1281" i="1"/>
  <c r="Q312" i="1"/>
  <c r="Q360" i="1"/>
  <c r="Q1213" i="1"/>
  <c r="Q494" i="1"/>
  <c r="Q388" i="1"/>
  <c r="Q667" i="1"/>
  <c r="Q590" i="1"/>
  <c r="Q1282" i="1"/>
  <c r="Q75" i="1"/>
  <c r="Q1076" i="1"/>
  <c r="Q1183" i="1"/>
  <c r="Q668" i="1"/>
  <c r="Q449" i="1"/>
  <c r="Q389" i="1"/>
  <c r="Q898" i="1"/>
  <c r="Q899" i="1"/>
  <c r="Q163" i="1"/>
  <c r="Q390" i="1"/>
  <c r="Q1283" i="1"/>
  <c r="Q475" i="1"/>
  <c r="Q900" i="1"/>
  <c r="Q797" i="1"/>
  <c r="Q1005" i="1"/>
  <c r="Q173" i="1"/>
  <c r="Q336" i="1"/>
  <c r="Q227" i="1"/>
  <c r="Q511" i="1"/>
  <c r="Q901" i="1"/>
  <c r="Q669" i="1"/>
  <c r="Q1040" i="1"/>
  <c r="Q670" i="1"/>
  <c r="Q534" i="1"/>
  <c r="Q671" i="1"/>
  <c r="Q902" i="1"/>
  <c r="Q1096" i="1"/>
  <c r="Q228" i="1"/>
  <c r="Q1251" i="1"/>
  <c r="Q45" i="1"/>
  <c r="Q1006" i="1"/>
  <c r="Q1007" i="1"/>
  <c r="Q903" i="1"/>
  <c r="Q76" i="1"/>
  <c r="Q543" i="1"/>
  <c r="Q627" i="1"/>
  <c r="Q672" i="1"/>
  <c r="Q661" i="1"/>
  <c r="Q662" i="1"/>
  <c r="Q904" i="1"/>
  <c r="Q391" i="1"/>
  <c r="Q392" i="1"/>
  <c r="Q1159" i="1"/>
  <c r="Q1284" i="1"/>
  <c r="Q229" i="1"/>
  <c r="Q673" i="1"/>
  <c r="Q289" i="1"/>
  <c r="Q316" i="1"/>
  <c r="Q798" i="1"/>
  <c r="Q674" i="1"/>
  <c r="Q864" i="1"/>
  <c r="Q1078" i="1"/>
  <c r="Q905" i="1"/>
  <c r="Q77" i="1"/>
  <c r="Q906" i="1"/>
  <c r="Q675" i="1"/>
  <c r="Q907" i="1"/>
  <c r="Q313" i="1"/>
  <c r="Q854" i="1"/>
  <c r="Q799" i="1"/>
  <c r="Q676" i="1"/>
  <c r="Q544" i="1"/>
  <c r="Q591" i="1"/>
  <c r="Q46" i="1"/>
  <c r="Q3" i="1"/>
  <c r="Q908" i="1"/>
  <c r="Q78" i="1"/>
  <c r="Q154" i="1"/>
  <c r="Q230" i="1"/>
  <c r="Q909" i="1"/>
  <c r="Q231" i="1"/>
  <c r="Q910" i="1"/>
  <c r="Q512" i="1"/>
  <c r="Q677" i="1"/>
  <c r="Q583" i="1"/>
  <c r="Q678" i="1"/>
  <c r="Q562" i="1"/>
  <c r="Q679" i="1"/>
  <c r="Q911" i="1"/>
  <c r="Q476" i="1"/>
  <c r="Q495" i="1"/>
  <c r="Q982" i="1"/>
  <c r="Q983" i="1"/>
  <c r="Q1255" i="1"/>
  <c r="Q912" i="1"/>
  <c r="Q611" i="1"/>
  <c r="Q913" i="1"/>
  <c r="Q680" i="1"/>
  <c r="Q323" i="1"/>
  <c r="Q324" i="1"/>
  <c r="Q1285" i="1"/>
  <c r="Q513" i="1"/>
  <c r="Q584" i="1"/>
  <c r="Q458" i="1"/>
  <c r="Q1030" i="1"/>
  <c r="Q79" i="1"/>
  <c r="Q636" i="1"/>
  <c r="Q1160" i="1"/>
  <c r="Q325" i="1"/>
  <c r="Q1041" i="1"/>
  <c r="Q681" i="1"/>
  <c r="Q1042" i="1"/>
  <c r="Q682" i="1"/>
  <c r="Q393" i="1"/>
  <c r="Q394" i="1"/>
  <c r="Q493" i="1"/>
  <c r="Q1314" i="1"/>
  <c r="Q504" i="1"/>
  <c r="Q396" i="1"/>
  <c r="Q314" i="1"/>
  <c r="Q194" i="1"/>
  <c r="Q80" i="1"/>
  <c r="Q155" i="1"/>
  <c r="Q361" i="1"/>
  <c r="Q1008" i="1"/>
  <c r="Q43" i="1"/>
  <c r="Q683" i="1"/>
  <c r="Q914" i="1"/>
  <c r="Q684" i="1"/>
  <c r="Q685" i="1"/>
  <c r="Q232" i="1"/>
  <c r="Q233" i="1"/>
  <c r="Q168" i="1"/>
  <c r="Q1181" i="1"/>
  <c r="Q915" i="1"/>
  <c r="Q686" i="1"/>
  <c r="Q687" i="1"/>
  <c r="Q397" i="1"/>
  <c r="Q688" i="1"/>
  <c r="Q1241" i="1"/>
  <c r="Q1214" i="1"/>
  <c r="Q1079" i="1"/>
  <c r="Q480" i="1"/>
  <c r="Q472" i="1"/>
  <c r="Q689" i="1"/>
  <c r="Q156" i="1"/>
  <c r="Q554" i="1"/>
  <c r="Q1286" i="1"/>
  <c r="Q1097" i="1"/>
  <c r="Q984" i="1"/>
  <c r="Q174" i="1"/>
  <c r="Q1120" i="1"/>
  <c r="Q628" i="1"/>
  <c r="Q691" i="1"/>
  <c r="Q1184" i="1"/>
  <c r="Q234" i="1"/>
  <c r="Q1009" i="1"/>
  <c r="Q853" i="1"/>
  <c r="Q692" i="1"/>
  <c r="Q693" i="1"/>
  <c r="Q1002" i="1"/>
  <c r="Q481" i="1"/>
  <c r="Q337" i="1"/>
  <c r="Q459" i="1"/>
  <c r="Q204" i="1"/>
  <c r="Q1043" i="1"/>
  <c r="Q1287" i="1"/>
  <c r="Q1215" i="1"/>
  <c r="Q399" i="1"/>
  <c r="Q916" i="1"/>
  <c r="Q514" i="1"/>
  <c r="Q694" i="1"/>
  <c r="Q1185" i="1"/>
  <c r="Q400" i="1"/>
  <c r="Q1161" i="1"/>
  <c r="Q515" i="1"/>
  <c r="Q917" i="1"/>
  <c r="Q612" i="1"/>
  <c r="Q695" i="1"/>
  <c r="Q1094" i="1"/>
  <c r="Q918" i="1"/>
  <c r="Q1044" i="1"/>
  <c r="Q175" i="1"/>
  <c r="Q235" i="1"/>
  <c r="Q696" i="1"/>
  <c r="Q4" i="1"/>
  <c r="Q1288" i="1"/>
  <c r="Q236" i="1"/>
  <c r="Q237" i="1"/>
  <c r="Q238" i="1"/>
  <c r="Q450" i="1"/>
  <c r="Q282" i="1"/>
  <c r="Q482" i="1"/>
  <c r="Q800" i="1"/>
  <c r="Q1045" i="1"/>
  <c r="Q1216" i="1"/>
  <c r="Q239" i="1"/>
  <c r="Q663" i="1"/>
  <c r="Q697" i="1"/>
  <c r="Q47" i="1"/>
  <c r="Q164" i="1"/>
  <c r="Q5" i="1"/>
  <c r="Q25" i="1"/>
  <c r="Q887" i="1"/>
  <c r="Q609" i="1"/>
  <c r="Q195" i="1"/>
  <c r="Q605" i="1"/>
  <c r="Q592" i="1"/>
  <c r="Q240" i="1"/>
  <c r="Q126" i="1"/>
  <c r="Q699" i="1"/>
  <c r="Q1046" i="1"/>
  <c r="Q266" i="1"/>
  <c r="Q866" i="1"/>
  <c r="Q274" i="1"/>
  <c r="Q919" i="1"/>
  <c r="Q985" i="1"/>
  <c r="Q700" i="1"/>
  <c r="Q165" i="1"/>
  <c r="Q338" i="1"/>
  <c r="Q920" i="1"/>
  <c r="Q1268" i="1"/>
  <c r="Q451" i="1"/>
  <c r="Q921" i="1"/>
  <c r="Q701" i="1"/>
  <c r="Q220" i="1"/>
  <c r="Q145" i="1"/>
  <c r="Q922" i="1"/>
  <c r="Q1047" i="1"/>
  <c r="Q1048" i="1"/>
  <c r="Q374" i="1"/>
  <c r="Q702" i="1"/>
  <c r="Q631" i="1"/>
  <c r="Q1307" i="1"/>
  <c r="Q401" i="1"/>
  <c r="Q346" i="1"/>
  <c r="Q347" i="1"/>
  <c r="Q1217" i="1"/>
  <c r="Q241" i="1"/>
  <c r="Q563" i="1"/>
  <c r="Q923" i="1"/>
  <c r="Q473" i="1"/>
  <c r="Q176" i="1"/>
  <c r="Q1218" i="1"/>
  <c r="Q606" i="1"/>
  <c r="Q267" i="1"/>
  <c r="Q268" i="1"/>
  <c r="Q269" i="1"/>
  <c r="Q81" i="1"/>
  <c r="Q209" i="1"/>
  <c r="Q326" i="1"/>
  <c r="Q242" i="1"/>
  <c r="Q290" i="1"/>
  <c r="Q883" i="1"/>
  <c r="Q127" i="1"/>
  <c r="Q704" i="1"/>
  <c r="Q460" i="1"/>
  <c r="Q496" i="1"/>
  <c r="Q243" i="1"/>
  <c r="Q402" i="1"/>
  <c r="Q516" i="1"/>
  <c r="Q177" i="1"/>
  <c r="Q705" i="1"/>
  <c r="Q593" i="1"/>
  <c r="Q594" i="1"/>
  <c r="Q1269" i="1"/>
  <c r="Q48" i="1"/>
  <c r="Q924" i="1"/>
  <c r="Q706" i="1"/>
  <c r="Q362" i="1"/>
  <c r="Q369" i="1"/>
  <c r="Q707" i="1"/>
  <c r="Q708" i="1"/>
  <c r="Q545" i="1"/>
  <c r="Q1098" i="1"/>
  <c r="Q403" i="1"/>
  <c r="Q613" i="1"/>
  <c r="Q1099" i="1"/>
  <c r="Q1011" i="1"/>
  <c r="Q82" i="1"/>
  <c r="Q83" i="1"/>
  <c r="Q84" i="1"/>
  <c r="Q709" i="1"/>
  <c r="Q307" i="1"/>
  <c r="Q146" i="1"/>
  <c r="Q244" i="1"/>
  <c r="Q925" i="1"/>
  <c r="Q1031" i="1"/>
  <c r="Q710" i="1"/>
  <c r="Q571" i="1"/>
  <c r="Q85" i="1"/>
  <c r="Q926" i="1"/>
  <c r="Q927" i="1"/>
  <c r="Q343" i="1"/>
  <c r="Q86" i="1"/>
  <c r="Q87" i="1"/>
  <c r="Q1095" i="1"/>
  <c r="Q88" i="1"/>
  <c r="Q1162" i="1"/>
  <c r="Q555" i="1"/>
  <c r="Q1049" i="1"/>
  <c r="Q1289" i="1"/>
  <c r="Q614" i="1"/>
  <c r="Q517" i="1"/>
  <c r="Q1219" i="1"/>
  <c r="Q270" i="1"/>
  <c r="Q1012" i="1"/>
  <c r="Q711" i="1"/>
  <c r="Q712" i="1"/>
  <c r="Q1013" i="1"/>
  <c r="Q1014" i="1"/>
  <c r="Q89" i="1"/>
  <c r="Q17" i="1"/>
  <c r="Q37" i="1"/>
  <c r="Q801" i="1"/>
  <c r="Q713" i="1"/>
  <c r="Q928" i="1"/>
  <c r="Q929" i="1"/>
  <c r="Q637" i="1"/>
  <c r="Q329" i="1"/>
  <c r="Q714" i="1"/>
  <c r="Q477" i="1"/>
  <c r="Q157" i="1"/>
  <c r="Q930" i="1"/>
  <c r="Q595" i="1"/>
  <c r="Q638" i="1"/>
  <c r="Q1131" i="1"/>
  <c r="Q1032" i="1"/>
  <c r="Q805" i="1"/>
  <c r="Q806" i="1"/>
  <c r="Q715" i="1"/>
  <c r="Q639" i="1"/>
  <c r="Q221" i="1"/>
  <c r="Q1050" i="1"/>
  <c r="Q518" i="1"/>
  <c r="Q596" i="1"/>
  <c r="Q147" i="1"/>
  <c r="Q716" i="1"/>
  <c r="Q717" i="1"/>
  <c r="Q1033" i="1"/>
  <c r="Q718" i="1"/>
  <c r="Q1256" i="1"/>
  <c r="Q597" i="1"/>
  <c r="Q49" i="1"/>
  <c r="Q1051" i="1"/>
  <c r="Q1052" i="1"/>
  <c r="Q178" i="1"/>
  <c r="Q1015" i="1"/>
  <c r="Q719" i="1"/>
  <c r="Q629" i="1"/>
  <c r="Q1121" i="1"/>
  <c r="Q931" i="1"/>
  <c r="Q720" i="1"/>
  <c r="Q1257" i="1"/>
  <c r="Q932" i="1"/>
  <c r="Q196" i="1"/>
  <c r="Q1186" i="1"/>
  <c r="Q1122" i="1"/>
  <c r="Q6" i="1"/>
  <c r="Q7" i="1"/>
  <c r="Q564" i="1"/>
  <c r="Q128" i="1"/>
  <c r="Q1016" i="1"/>
  <c r="Q179" i="1"/>
  <c r="Q180" i="1"/>
  <c r="Q577" i="1"/>
  <c r="Q1220" i="1"/>
  <c r="Q933" i="1"/>
  <c r="Q222" i="1"/>
  <c r="Q1320" i="1"/>
  <c r="Q721" i="1"/>
  <c r="Q404" i="1"/>
  <c r="Q722" i="1"/>
  <c r="Q723" i="1"/>
  <c r="Q724" i="1"/>
  <c r="Q245" i="1"/>
  <c r="Q1290" i="1"/>
  <c r="Q497" i="1"/>
  <c r="Q519" i="1"/>
  <c r="Q1053" i="1"/>
  <c r="Q565" i="1"/>
  <c r="Q616" i="1"/>
  <c r="Q452" i="1"/>
  <c r="Q90" i="1"/>
  <c r="Q91" i="1"/>
  <c r="Q301" i="1"/>
  <c r="Q934" i="1"/>
  <c r="Q1276" i="1"/>
  <c r="Q1221" i="1"/>
  <c r="Q1187" i="1"/>
  <c r="Q181" i="1"/>
  <c r="Q1311" i="1"/>
  <c r="Q92" i="1"/>
  <c r="Q1315" i="1"/>
  <c r="Q246" i="1"/>
  <c r="Q1291" i="1"/>
  <c r="Q478" i="1"/>
  <c r="Q725" i="1"/>
  <c r="Q1132" i="1"/>
  <c r="Q578" i="1"/>
  <c r="Q339" i="1"/>
  <c r="Q728" i="1"/>
  <c r="Q203" i="1"/>
  <c r="Q1017" i="1"/>
  <c r="Q1262" i="1"/>
  <c r="Q197" i="1"/>
  <c r="Q936" i="1"/>
  <c r="Q937" i="1"/>
  <c r="Q1018" i="1"/>
  <c r="Q247" i="1"/>
  <c r="Q1222" i="1"/>
  <c r="Q855" i="1"/>
  <c r="Q321" i="1"/>
  <c r="Q856" i="1"/>
  <c r="Q1123" i="1"/>
  <c r="Q291" i="1"/>
  <c r="Q938" i="1"/>
  <c r="Q939" i="1"/>
  <c r="Q93" i="1"/>
  <c r="Q1200" i="1"/>
  <c r="Q729" i="1"/>
  <c r="Q730" i="1"/>
  <c r="Q731" i="1"/>
  <c r="Q8" i="1"/>
  <c r="Q1077" i="1"/>
  <c r="Q732" i="1"/>
  <c r="Q94" i="1"/>
  <c r="Q182" i="1"/>
  <c r="Q348" i="1"/>
  <c r="Q1054" i="1"/>
  <c r="Q733" i="1"/>
  <c r="Q818" i="1"/>
  <c r="Q734" i="1"/>
  <c r="Q940" i="1"/>
  <c r="Q941" i="1"/>
  <c r="Q942" i="1"/>
  <c r="Q408" i="1"/>
  <c r="Q986" i="1"/>
  <c r="Q943" i="1"/>
  <c r="Q1055" i="1"/>
  <c r="Q1267" i="1"/>
  <c r="Q1292" i="1"/>
  <c r="Q1133" i="1"/>
  <c r="Q1019" i="1"/>
  <c r="Q944" i="1"/>
  <c r="Q283" i="1"/>
  <c r="Q640" i="1"/>
  <c r="Q945" i="1"/>
  <c r="Q946" i="1"/>
  <c r="Q546" i="1"/>
  <c r="Q409" i="1"/>
  <c r="Q1100" i="1"/>
  <c r="Q641" i="1"/>
  <c r="Q735" i="1"/>
  <c r="Q547" i="1"/>
  <c r="Q1188" i="1"/>
  <c r="Q1248" i="1"/>
  <c r="Q183" i="1"/>
  <c r="Q198" i="1"/>
  <c r="Q1003" i="1"/>
  <c r="Q184" i="1"/>
  <c r="Q1270" i="1"/>
  <c r="Q375" i="1"/>
  <c r="Q248" i="1"/>
  <c r="Q579" i="1"/>
  <c r="Q50" i="1"/>
  <c r="Q1197" i="1"/>
  <c r="Q947" i="1"/>
  <c r="Q948" i="1"/>
  <c r="Q736" i="1"/>
  <c r="Q1223" i="1"/>
  <c r="Q453" i="1"/>
  <c r="Q410" i="1"/>
  <c r="Q205" i="1"/>
  <c r="Q185" i="1"/>
  <c r="Q1034" i="1"/>
  <c r="Q1231" i="1"/>
  <c r="Q1056" i="1"/>
  <c r="Q210" i="1"/>
  <c r="Q211" i="1"/>
  <c r="Q411" i="1"/>
  <c r="Q454" i="1"/>
  <c r="Q599" i="1"/>
  <c r="Q1242" i="1"/>
  <c r="Q949" i="1"/>
  <c r="Q572" i="1"/>
  <c r="Q950" i="1"/>
  <c r="Q951" i="1"/>
  <c r="Q483" i="1"/>
  <c r="Q65" i="1"/>
  <c r="Q618" i="1"/>
  <c r="Q1057" i="1"/>
  <c r="Q1224" i="1"/>
  <c r="Q292" i="1"/>
  <c r="Q952" i="1"/>
  <c r="Q51" i="1"/>
  <c r="Q148" i="1"/>
  <c r="Q166" i="1"/>
  <c r="Q186" i="1"/>
  <c r="Q187" i="1"/>
  <c r="Q249" i="1"/>
  <c r="Q250" i="1"/>
  <c r="Q349" i="1"/>
  <c r="Q484" i="1"/>
  <c r="Q600" i="1"/>
  <c r="Q737" i="1"/>
  <c r="Q953" i="1"/>
  <c r="Q954" i="1"/>
  <c r="Q955" i="1"/>
  <c r="Q1020" i="1"/>
  <c r="Q1021" i="1"/>
  <c r="Q1022" i="1"/>
  <c r="Q1058" i="1"/>
  <c r="Q1124" i="1"/>
  <c r="Q1163" i="1"/>
  <c r="Q1258" i="1"/>
  <c r="Q1109" i="1"/>
  <c r="Q738" i="1"/>
  <c r="Q739" i="1"/>
  <c r="Q1059" i="1"/>
  <c r="Q740" i="1"/>
  <c r="Q455" i="1"/>
  <c r="Q956" i="1"/>
  <c r="Q188" i="1"/>
  <c r="Q189" i="1"/>
  <c r="Q1164" i="1"/>
  <c r="Q741" i="1"/>
  <c r="Q9" i="1"/>
  <c r="Q10" i="1"/>
  <c r="Q885" i="1"/>
  <c r="Q97" i="1"/>
  <c r="Q987" i="1"/>
  <c r="Q461" i="1"/>
  <c r="Q988" i="1"/>
  <c r="Q498" i="1"/>
  <c r="Q11" i="1"/>
  <c r="Q989" i="1"/>
  <c r="Q1243" i="1"/>
  <c r="Q548" i="1"/>
  <c r="Q1225" i="1"/>
  <c r="Q251" i="1"/>
  <c r="Q630" i="1"/>
  <c r="Q330" i="1"/>
  <c r="Q485" i="1"/>
  <c r="Q1244" i="1"/>
  <c r="Q489" i="1"/>
  <c r="Q26" i="1"/>
  <c r="Q742" i="1"/>
  <c r="Q98" i="1"/>
  <c r="Q743" i="1"/>
  <c r="Q1232" i="1"/>
  <c r="Q66" i="1"/>
  <c r="Q333" i="1"/>
  <c r="Q1259" i="1"/>
  <c r="Q67" i="1"/>
  <c r="Q12" i="1"/>
  <c r="Q878" i="1"/>
  <c r="Q535" i="1"/>
  <c r="Q412" i="1"/>
  <c r="Q252" i="1"/>
  <c r="Q153" i="1"/>
  <c r="Q212" i="1"/>
  <c r="Q68" i="1"/>
  <c r="Q857" i="1"/>
  <c r="Q807" i="1"/>
  <c r="Q520" i="1"/>
  <c r="Q1293" i="1"/>
  <c r="Q990" i="1"/>
  <c r="Q1101" i="1"/>
  <c r="Q1060" i="1"/>
  <c r="Q957" i="1"/>
  <c r="Q879" i="1"/>
  <c r="Q350" i="1"/>
  <c r="Q958" i="1"/>
  <c r="Q991" i="1"/>
  <c r="Q27" i="1"/>
  <c r="Q1201" i="1"/>
  <c r="Q1176" i="1"/>
  <c r="Q1198" i="1"/>
  <c r="Q1061" i="1"/>
  <c r="Q559" i="1"/>
  <c r="Q744" i="1"/>
  <c r="Q99" i="1"/>
  <c r="Q1062" i="1"/>
  <c r="Q521" i="1"/>
  <c r="Q253" i="1"/>
  <c r="Q100" i="1"/>
  <c r="Q745" i="1"/>
  <c r="Q746" i="1"/>
  <c r="Q747" i="1"/>
  <c r="Q959" i="1"/>
  <c r="Q158" i="1"/>
  <c r="Q1063" i="1"/>
  <c r="Q1202" i="1"/>
  <c r="Q748" i="1"/>
  <c r="Q1294" i="1"/>
  <c r="Q24" i="1"/>
  <c r="Q101" i="1"/>
  <c r="Q376" i="1"/>
  <c r="Q1245" i="1"/>
  <c r="Q601" i="1"/>
  <c r="Q254" i="1"/>
  <c r="Q610" i="1"/>
  <c r="Q413" i="1"/>
  <c r="Q602" i="1"/>
  <c r="Q960" i="1"/>
  <c r="Q961" i="1"/>
  <c r="Q1271" i="1"/>
  <c r="Q223" i="1"/>
  <c r="Q102" i="1"/>
  <c r="Q490" i="1"/>
  <c r="Q1064" i="1"/>
  <c r="Q962" i="1"/>
  <c r="Q414" i="1"/>
  <c r="Q1189" i="1"/>
  <c r="Q1125" i="1"/>
  <c r="Q749" i="1"/>
  <c r="Q750" i="1"/>
  <c r="Q888" i="1"/>
  <c r="Q751" i="1"/>
  <c r="Q415" i="1"/>
  <c r="Q103" i="1"/>
  <c r="Q1065" i="1"/>
  <c r="Q1165" i="1"/>
  <c r="Q206" i="1"/>
  <c r="Q1166" i="1"/>
  <c r="Q752" i="1"/>
  <c r="Q1182" i="1"/>
  <c r="Q416" i="1"/>
  <c r="Q213" i="1"/>
  <c r="Q271" i="1"/>
  <c r="Q753" i="1"/>
  <c r="Q1167" i="1"/>
  <c r="Q754" i="1"/>
  <c r="Q417" i="1"/>
  <c r="Q418" i="1"/>
  <c r="Q1246" i="1"/>
  <c r="Q13" i="1"/>
  <c r="Q1226" i="1"/>
  <c r="Q603" i="1"/>
  <c r="Q1134" i="1"/>
  <c r="Q1066" i="1"/>
  <c r="Q52" i="1"/>
  <c r="Q963" i="1"/>
  <c r="Q190" i="1"/>
  <c r="Q755" i="1"/>
  <c r="Q1067" i="1"/>
  <c r="Q419" i="1"/>
  <c r="Q104" i="1"/>
  <c r="Q255" i="1"/>
  <c r="Q28" i="1"/>
  <c r="Q1135" i="1"/>
  <c r="Q992" i="1"/>
  <c r="Q486" i="1"/>
  <c r="Q256" i="1"/>
  <c r="Q1295" i="1"/>
  <c r="Q381" i="1"/>
  <c r="Q1068" i="1"/>
  <c r="Q1263" i="1"/>
  <c r="Q358" i="1"/>
  <c r="Q1252" i="1"/>
  <c r="Q810" i="1"/>
  <c r="Q420" i="1"/>
  <c r="Q580" i="1"/>
  <c r="Q536" i="1"/>
  <c r="Q1155" i="1"/>
  <c r="Q159" i="1"/>
  <c r="Q858" i="1"/>
  <c r="Q549" i="1"/>
  <c r="Q1247" i="1"/>
  <c r="Q105" i="1"/>
  <c r="Q421" i="1"/>
  <c r="Q1296" i="1"/>
  <c r="Q41" i="1"/>
  <c r="Q619" i="1"/>
  <c r="Q566" i="1"/>
  <c r="Q506" i="1"/>
  <c r="Q642" i="1"/>
  <c r="Q756" i="1"/>
  <c r="Q1110" i="1"/>
  <c r="Q308" i="1"/>
  <c r="Q964" i="1"/>
  <c r="Q422" i="1"/>
  <c r="Q275" i="1"/>
  <c r="Q170" i="1"/>
  <c r="Q757" i="1"/>
  <c r="Q487" i="1"/>
  <c r="Q257" i="1"/>
  <c r="Q965" i="1"/>
  <c r="Q993" i="1"/>
  <c r="Q758" i="1"/>
  <c r="Q14" i="1"/>
  <c r="Q258" i="1"/>
  <c r="Q581" i="1"/>
  <c r="Q293" i="1"/>
  <c r="Q620" i="1"/>
  <c r="Q377" i="1"/>
  <c r="Q507" i="1"/>
  <c r="Q875" i="1"/>
  <c r="Q522" i="1"/>
  <c r="Q1207" i="1"/>
  <c r="Q53" i="1"/>
  <c r="Q29" i="1"/>
  <c r="Q351" i="1"/>
  <c r="Q523" i="1"/>
  <c r="Q1297" i="1"/>
  <c r="Q199" i="1"/>
  <c r="Q54" i="1"/>
  <c r="Q423" i="1"/>
  <c r="Q259" i="1"/>
  <c r="Q550" i="1"/>
  <c r="Q966" i="1"/>
  <c r="Q284" i="1"/>
  <c r="Q318" i="1"/>
  <c r="Q224" i="1"/>
  <c r="Q811" i="1"/>
  <c r="Q191" i="1"/>
  <c r="Q363" i="1"/>
  <c r="Q759" i="1"/>
  <c r="Q106" i="1"/>
  <c r="Q1168" i="1"/>
  <c r="Q760" i="1"/>
  <c r="Q424" i="1"/>
  <c r="Q30" i="1"/>
  <c r="Q1273" i="1"/>
  <c r="Q425" i="1"/>
  <c r="Q567" i="1"/>
  <c r="Q107" i="1"/>
  <c r="Q260" i="1"/>
  <c r="Q761" i="1"/>
  <c r="Q1240" i="1"/>
  <c r="Q624" i="1"/>
  <c r="Q149" i="1"/>
  <c r="Q261" i="1"/>
  <c r="Q889" i="1"/>
  <c r="Q762" i="1"/>
  <c r="Q319" i="1"/>
  <c r="Q1136" i="1"/>
  <c r="Q214" i="1"/>
  <c r="Q643" i="1"/>
  <c r="Q644" i="1"/>
  <c r="Q160" i="1"/>
  <c r="Q1312" i="1"/>
  <c r="Q568" i="1"/>
  <c r="Q763" i="1"/>
  <c r="Q217" i="1"/>
  <c r="Q1080" i="1"/>
  <c r="Q645" i="1"/>
  <c r="Q604" i="1"/>
  <c r="Q621" i="1"/>
  <c r="Q499" i="1"/>
  <c r="Q884" i="1"/>
  <c r="Q426" i="1"/>
  <c r="Q44" i="1"/>
  <c r="Q302" i="1"/>
  <c r="Q15" i="1"/>
  <c r="Q529" i="1"/>
  <c r="Q272" i="1"/>
  <c r="Q1227" i="1"/>
  <c r="Q150" i="1"/>
  <c r="Q262" i="1"/>
  <c r="Q524" i="1"/>
  <c r="Q192" i="1"/>
  <c r="Q427" i="1"/>
  <c r="Q812" i="1"/>
  <c r="Q352" i="1"/>
  <c r="Q428" i="1"/>
  <c r="Q429" i="1"/>
  <c r="Q1298" i="1"/>
  <c r="Q430" i="1"/>
  <c r="Q353" i="1"/>
  <c r="Q431" i="1"/>
  <c r="Q1069" i="1"/>
  <c r="Q108" i="1"/>
  <c r="Q1169" i="1"/>
  <c r="Q646" i="1"/>
  <c r="Q1156" i="1"/>
  <c r="Q331" i="1"/>
  <c r="Q1192" i="1"/>
  <c r="Q491" i="1"/>
  <c r="Q647" i="1"/>
  <c r="Q648" i="1"/>
  <c r="Q432" i="1"/>
  <c r="Q764" i="1"/>
  <c r="Q765" i="1"/>
  <c r="Q55" i="1"/>
  <c r="Q1299" i="1"/>
  <c r="Q585" i="1"/>
  <c r="Q151" i="1"/>
  <c r="Q332" i="1"/>
  <c r="Q1193" i="1"/>
  <c r="Q1194" i="1"/>
  <c r="Q144" i="1"/>
  <c r="Q285" i="1"/>
  <c r="Q56" i="1"/>
  <c r="Q967" i="1"/>
  <c r="Q1170" i="1"/>
  <c r="Q341" i="1"/>
  <c r="Q218" i="1"/>
  <c r="Q479" i="1"/>
  <c r="Q832" i="1"/>
  <c r="Q109" i="1"/>
  <c r="Q286" i="1"/>
  <c r="Q57" i="1"/>
  <c r="Q110" i="1"/>
  <c r="Q1070" i="1"/>
  <c r="Q649" i="1"/>
  <c r="Q111" i="1"/>
  <c r="Q766" i="1"/>
  <c r="Q294" i="1"/>
  <c r="Q650" i="1"/>
  <c r="Q328" i="1"/>
  <c r="Q364" i="1"/>
  <c r="Q1126" i="1"/>
  <c r="Q58" i="1"/>
  <c r="Q295" i="1"/>
  <c r="Q1300" i="1"/>
  <c r="Q69" i="1"/>
  <c r="Q112" i="1"/>
  <c r="Q488" i="1"/>
  <c r="Q651" i="1"/>
  <c r="Q652" i="1"/>
  <c r="Q767" i="1"/>
  <c r="Q768" i="1"/>
  <c r="Q769" i="1"/>
  <c r="Q113" i="1"/>
  <c r="Q193" i="1"/>
  <c r="Q813" i="1"/>
  <c r="Q537" i="1"/>
  <c r="Q530" i="1"/>
  <c r="Q994" i="1"/>
  <c r="Q287" i="1"/>
  <c r="Q433" i="1"/>
  <c r="Q873" i="1"/>
  <c r="Q263" i="1"/>
  <c r="Q296" i="1"/>
  <c r="Q297" i="1"/>
  <c r="Q1264" i="1"/>
  <c r="Q770" i="1"/>
  <c r="Q771" i="1"/>
  <c r="Q772" i="1"/>
  <c r="Q167" i="1"/>
  <c r="Q1157" i="1"/>
  <c r="Q298" i="1"/>
  <c r="Q859" i="1"/>
  <c r="Q773" i="1"/>
  <c r="Q1260" i="1"/>
  <c r="Q968" i="1"/>
  <c r="Q215" i="1"/>
  <c r="Q365" i="1"/>
  <c r="Q551" i="1"/>
  <c r="Q882" i="1"/>
  <c r="Q1127" i="1"/>
  <c r="Q1212" i="1"/>
  <c r="Q264" i="1"/>
  <c r="Q456" i="1"/>
  <c r="Q114" i="1"/>
  <c r="Q1111" i="1"/>
  <c r="Q434" i="1"/>
  <c r="Q1091" i="1"/>
  <c r="Q654" i="1"/>
  <c r="Q774" i="1"/>
  <c r="Q1305" i="1"/>
  <c r="Q435" i="1"/>
  <c r="Q436" i="1"/>
  <c r="Q115" i="1"/>
  <c r="Q775" i="1"/>
  <c r="Q437" i="1"/>
  <c r="Q587" i="1"/>
  <c r="Q1112" i="1"/>
  <c r="Q776" i="1"/>
  <c r="Q995" i="1"/>
  <c r="Q1158" i="1"/>
  <c r="Q655" i="1"/>
  <c r="Q382" i="1"/>
  <c r="Q320" i="1"/>
  <c r="Q60" i="1"/>
  <c r="Q777" i="1"/>
  <c r="Q370" i="1"/>
  <c r="Q1102" i="1"/>
  <c r="Q438" i="1"/>
  <c r="Q1204" i="1"/>
  <c r="Q1171" i="1"/>
  <c r="Q778" i="1"/>
  <c r="Q59" i="1"/>
  <c r="Q538" i="1"/>
  <c r="Q525" i="1"/>
  <c r="Q354" i="1"/>
  <c r="Q508" i="1"/>
  <c r="Q439" i="1"/>
  <c r="Q860" i="1"/>
  <c r="Q531" i="1"/>
  <c r="Q532" i="1"/>
  <c r="Q1071" i="1"/>
  <c r="Q440" i="1"/>
  <c r="Q779" i="1"/>
  <c r="Q366" i="1"/>
  <c r="Q1228" i="1"/>
  <c r="Q31" i="1"/>
  <c r="Q814" i="1"/>
  <c r="Q526" i="1"/>
  <c r="Q116" i="1"/>
  <c r="Q780" i="1"/>
  <c r="Q340" i="1"/>
  <c r="Q441" i="1"/>
  <c r="Q781" i="1"/>
  <c r="Q1199" i="1"/>
  <c r="Q588" i="1"/>
  <c r="Q1117" i="1"/>
  <c r="Q969" i="1"/>
  <c r="Q970" i="1"/>
  <c r="Q527" i="1"/>
  <c r="Q1229" i="1"/>
  <c r="Q890" i="1"/>
  <c r="Q528" i="1"/>
  <c r="Q573" i="1"/>
  <c r="Q971" i="1"/>
  <c r="Q500" i="1"/>
  <c r="Q442" i="1"/>
  <c r="Q1233" i="1"/>
  <c r="Q309" i="1"/>
  <c r="Q501" i="1"/>
  <c r="Q1137" i="1"/>
  <c r="Q1172" i="1"/>
  <c r="Q1301" i="1"/>
  <c r="Q782" i="1"/>
  <c r="Q61" i="1"/>
  <c r="Q1302" i="1"/>
  <c r="Q1103" i="1"/>
  <c r="Q1113" i="1"/>
  <c r="Q656" i="1"/>
  <c r="Q1114" i="1"/>
  <c r="Q1173" i="1"/>
  <c r="Q32" i="1"/>
  <c r="Q861" i="1"/>
  <c r="Q1177" i="1"/>
  <c r="Q117" i="1"/>
  <c r="Q1092" i="1"/>
  <c r="Q783" i="1"/>
  <c r="Q378" i="1"/>
  <c r="Q1306" i="1"/>
  <c r="Q972" i="1"/>
  <c r="Q457" i="1"/>
  <c r="Q1303" i="1"/>
  <c r="Q443" i="1"/>
  <c r="Q118" i="1"/>
  <c r="Q225" i="1"/>
  <c r="Q1115" i="1"/>
  <c r="Q552" i="1"/>
  <c r="Q70" i="1"/>
  <c r="Q1316" i="1"/>
  <c r="Q808" i="1"/>
  <c r="Q1128" i="1"/>
  <c r="Q815" i="1"/>
  <c r="Q784" i="1"/>
  <c r="Q367" i="1"/>
  <c r="Q119" i="1"/>
  <c r="Q1174" i="1"/>
  <c r="Q785" i="1"/>
  <c r="Q1278" i="1"/>
  <c r="Q344" i="1"/>
  <c r="Q1253" i="1"/>
  <c r="Q368" i="1"/>
  <c r="Q622" i="1"/>
  <c r="Q71" i="1"/>
  <c r="Q786" i="1"/>
  <c r="Q1317" i="1"/>
  <c r="Q657" i="1"/>
  <c r="Q973" i="1"/>
  <c r="Q1138" i="1"/>
  <c r="Q303" i="1"/>
  <c r="Q207" i="1"/>
  <c r="Q38" i="1"/>
  <c r="Q334" i="1"/>
  <c r="Q372" i="1"/>
  <c r="Q200" i="1"/>
  <c r="Q345" i="1"/>
  <c r="Q129" i="1"/>
  <c r="Q201" i="1"/>
  <c r="Q787" i="1"/>
  <c r="Q1072" i="1"/>
  <c r="Q379" i="1"/>
  <c r="Q828" i="1"/>
  <c r="Q462" i="1"/>
  <c r="Q862" i="1"/>
  <c r="Q863" i="1"/>
  <c r="Q444" i="1"/>
  <c r="Q874" i="1"/>
  <c r="Q33" i="1"/>
  <c r="Q1274" i="1"/>
  <c r="Q371" i="1"/>
  <c r="Q553" i="1"/>
  <c r="Q809" i="1"/>
  <c r="Q816" i="1"/>
  <c r="Q658" i="1"/>
  <c r="Q1318" i="1"/>
  <c r="Q1104" i="1"/>
  <c r="Q974" i="1"/>
  <c r="Q1234" i="1"/>
  <c r="Q1023" i="1"/>
  <c r="Q788" i="1"/>
  <c r="Q1129" i="1"/>
  <c r="Q445" i="1"/>
  <c r="Q891" i="1"/>
  <c r="Q789" i="1"/>
  <c r="Q817" i="1"/>
  <c r="Q120" i="1"/>
  <c r="Q34" i="1"/>
  <c r="Q121" i="1"/>
  <c r="Q659" i="1"/>
  <c r="Q1130" i="1"/>
  <c r="Q122" i="1"/>
  <c r="Q355" i="1"/>
  <c r="Q123" i="1"/>
  <c r="Q124" i="1"/>
  <c r="Q125" i="1"/>
  <c r="Q569" i="1"/>
  <c r="Q35" i="1"/>
  <c r="Q1145" i="1"/>
  <c r="Q1073" i="1"/>
  <c r="Q1074" i="1"/>
  <c r="Q790" i="1"/>
  <c r="Q791" i="1"/>
  <c r="Q975" i="1"/>
  <c r="Q792" i="1"/>
  <c r="Q132" i="1"/>
  <c r="Q1093" i="1"/>
  <c r="Q793" i="1"/>
  <c r="Q976" i="1"/>
  <c r="Q1304" i="1"/>
  <c r="Q446" i="1"/>
  <c r="Q802" i="1"/>
  <c r="Q803" i="1"/>
  <c r="Q276" i="1"/>
  <c r="Q794" i="1"/>
  <c r="Q1203" i="1"/>
  <c r="Q804" i="1"/>
  <c r="Q1075" i="1"/>
  <c r="Q447" i="1"/>
  <c r="Q36" i="1"/>
  <c r="Q977" i="1"/>
  <c r="Q978" i="1"/>
  <c r="Q273" i="1"/>
  <c r="Q829" i="1"/>
  <c r="Q867" i="1"/>
  <c r="Q868" i="1"/>
  <c r="Q660" i="1"/>
  <c r="Q625" i="1"/>
  <c r="Q819" i="1"/>
  <c r="Q820" i="1"/>
  <c r="Q821" i="1"/>
  <c r="Q380" i="1"/>
  <c r="Q265" i="1"/>
  <c r="Q1261" i="1"/>
  <c r="Q16" i="1"/>
  <c r="Q623" i="1"/>
  <c r="Q299" i="1"/>
  <c r="Q509" i="1"/>
  <c r="Q831" i="1"/>
  <c r="Q822" i="1"/>
  <c r="Q823" i="1"/>
  <c r="Q997" i="1"/>
  <c r="Q1140" i="1"/>
  <c r="Q1141" i="1"/>
  <c r="Q131" i="1"/>
  <c r="Q1236" i="1"/>
  <c r="Q1308" i="1"/>
  <c r="Q1105" i="1"/>
  <c r="Q1106" i="1"/>
  <c r="Q1142" i="1"/>
  <c r="Q998" i="1"/>
  <c r="Q795" i="1"/>
  <c r="Q824" i="1"/>
  <c r="Q463" i="1"/>
  <c r="Q825" i="1"/>
  <c r="Q830" i="1"/>
  <c r="Q1143" i="1"/>
  <c r="Q1083" i="1"/>
  <c r="Q826" i="1"/>
  <c r="Q1024" i="1"/>
  <c r="Q1144" i="1"/>
  <c r="Q171" i="1"/>
  <c r="F40" i="4"/>
  <c r="F73" i="4"/>
  <c r="F110" i="4"/>
  <c r="F126" i="4"/>
  <c r="F142" i="4"/>
  <c r="F164" i="4"/>
  <c r="F178" i="4"/>
  <c r="F38" i="4"/>
  <c r="F89" i="4"/>
  <c r="F136" i="4"/>
  <c r="F158" i="4"/>
  <c r="F212" i="4"/>
  <c r="F228" i="4"/>
  <c r="F270" i="4"/>
  <c r="F289" i="4"/>
  <c r="F305" i="4"/>
  <c r="F324" i="4"/>
  <c r="F332" i="4"/>
  <c r="F353" i="4"/>
  <c r="F399" i="4"/>
  <c r="F429" i="4"/>
  <c r="F519" i="4"/>
  <c r="F548" i="4"/>
  <c r="F101" i="4"/>
  <c r="F117" i="4"/>
  <c r="F217" i="4"/>
  <c r="F237" i="4"/>
  <c r="F272" i="4"/>
  <c r="F298" i="4"/>
  <c r="G40" i="4"/>
  <c r="G73" i="4"/>
  <c r="F98" i="4"/>
  <c r="F114" i="4"/>
  <c r="G126" i="4"/>
  <c r="G142" i="4"/>
  <c r="F174" i="4"/>
  <c r="G178" i="4"/>
  <c r="F42" i="4"/>
  <c r="G71" i="4"/>
  <c r="F71" i="4"/>
  <c r="F100" i="4"/>
  <c r="G108" i="4"/>
  <c r="F108" i="4"/>
  <c r="G124" i="4"/>
  <c r="F124" i="4"/>
  <c r="G136" i="4"/>
  <c r="G148" i="4"/>
  <c r="F148" i="4"/>
  <c r="G158" i="4"/>
  <c r="G180" i="4"/>
  <c r="F180" i="4"/>
  <c r="F216" i="4"/>
  <c r="F238" i="4"/>
  <c r="G256" i="4"/>
  <c r="F256" i="4"/>
  <c r="F277" i="4"/>
  <c r="F293" i="4"/>
  <c r="F309" i="4"/>
  <c r="G324" i="4"/>
  <c r="F338" i="4"/>
  <c r="G353" i="4"/>
  <c r="G399" i="4"/>
  <c r="F433" i="4"/>
  <c r="G446" i="4"/>
  <c r="F446" i="4"/>
  <c r="G483" i="4"/>
  <c r="F483" i="4"/>
  <c r="G499" i="4"/>
  <c r="F499" i="4"/>
  <c r="G519" i="4"/>
  <c r="G531" i="4"/>
  <c r="F531" i="4"/>
  <c r="F556" i="4"/>
  <c r="F35" i="4"/>
  <c r="F70" i="4"/>
  <c r="G70" i="4"/>
  <c r="G101" i="4"/>
  <c r="F127" i="4"/>
  <c r="F143" i="4"/>
  <c r="G143" i="4"/>
  <c r="F179" i="4"/>
  <c r="G217" i="4"/>
  <c r="F65" i="4"/>
  <c r="F102" i="4"/>
  <c r="F118" i="4"/>
  <c r="F93" i="4"/>
  <c r="F197" i="4"/>
  <c r="F75" i="4"/>
  <c r="G100" i="4"/>
  <c r="F112" i="4"/>
  <c r="F128" i="4"/>
  <c r="F162" i="4"/>
  <c r="F188" i="4"/>
  <c r="G216" i="4"/>
  <c r="G238" i="4"/>
  <c r="F260" i="4"/>
  <c r="F281" i="4"/>
  <c r="G293" i="4"/>
  <c r="F313" i="4"/>
  <c r="G338" i="4"/>
  <c r="F383" i="4"/>
  <c r="G433" i="4"/>
  <c r="F451" i="4"/>
  <c r="F487" i="4"/>
  <c r="F503" i="4"/>
  <c r="F535" i="4"/>
  <c r="G556" i="4"/>
  <c r="G35" i="4"/>
  <c r="G127" i="4"/>
  <c r="F149" i="4"/>
  <c r="G179" i="4"/>
  <c r="F36" i="4"/>
  <c r="G65" i="4"/>
  <c r="F138" i="4"/>
  <c r="F167" i="4"/>
  <c r="F34" i="4"/>
  <c r="G75" i="4"/>
  <c r="F104" i="4"/>
  <c r="F201" i="4"/>
  <c r="G289" i="4"/>
  <c r="F320" i="4"/>
  <c r="F412" i="4"/>
  <c r="F491" i="4"/>
  <c r="F523" i="4"/>
  <c r="F342" i="4"/>
  <c r="F133" i="4"/>
  <c r="F94" i="4"/>
  <c r="G261" i="4"/>
  <c r="F261" i="4"/>
  <c r="F280" i="4"/>
  <c r="F381" i="4"/>
  <c r="F413" i="4"/>
  <c r="F458" i="4"/>
  <c r="F501" i="4"/>
  <c r="F510" i="4"/>
  <c r="F547" i="4"/>
  <c r="F587" i="4"/>
  <c r="F608" i="4"/>
  <c r="F617" i="4"/>
  <c r="F634" i="4"/>
  <c r="F648" i="4"/>
  <c r="F679" i="4"/>
  <c r="F741" i="4"/>
  <c r="F776" i="4"/>
  <c r="F829" i="4"/>
  <c r="F837" i="4"/>
  <c r="F861" i="4"/>
  <c r="F869" i="4"/>
  <c r="F893" i="4"/>
  <c r="F106" i="4"/>
  <c r="F122" i="4"/>
  <c r="F150" i="4"/>
  <c r="G38" i="4"/>
  <c r="F116" i="4"/>
  <c r="F192" i="4"/>
  <c r="G228" i="4"/>
  <c r="F301" i="4"/>
  <c r="F357" i="4"/>
  <c r="F442" i="4"/>
  <c r="F495" i="4"/>
  <c r="G88" i="4"/>
  <c r="F88" i="4"/>
  <c r="G133" i="4"/>
  <c r="F189" i="4"/>
  <c r="G356" i="4"/>
  <c r="F356" i="4"/>
  <c r="F386" i="4"/>
  <c r="G36" i="4"/>
  <c r="F69" i="4"/>
  <c r="G106" i="4"/>
  <c r="F130" i="4"/>
  <c r="F190" i="4"/>
  <c r="F63" i="4"/>
  <c r="G89" i="4"/>
  <c r="F120" i="4"/>
  <c r="G140" i="4"/>
  <c r="F140" i="4"/>
  <c r="G201" i="4"/>
  <c r="G329" i="4"/>
  <c r="F329" i="4"/>
  <c r="F457" i="4"/>
  <c r="G527" i="4"/>
  <c r="F527" i="4"/>
  <c r="G189" i="4"/>
  <c r="G268" i="4"/>
  <c r="F268" i="4"/>
  <c r="G294" i="4"/>
  <c r="F294" i="4"/>
  <c r="G312" i="4"/>
  <c r="F312" i="4"/>
  <c r="F392" i="4"/>
  <c r="F419" i="4"/>
  <c r="G69" i="4"/>
  <c r="F134" i="4"/>
  <c r="F156" i="4"/>
  <c r="F185" i="4"/>
  <c r="F67" i="4"/>
  <c r="F144" i="4"/>
  <c r="F176" i="4"/>
  <c r="F251" i="4"/>
  <c r="F285" i="4"/>
  <c r="G305" i="4"/>
  <c r="F369" i="4"/>
  <c r="G369" i="4"/>
  <c r="G412" i="4"/>
  <c r="F461" i="4"/>
  <c r="F507" i="4"/>
  <c r="F56" i="4"/>
  <c r="F111" i="4"/>
  <c r="F257" i="4"/>
  <c r="G298" i="4"/>
  <c r="F340" i="4"/>
  <c r="F370" i="4"/>
  <c r="G392" i="4"/>
  <c r="F427" i="4"/>
  <c r="F441" i="4"/>
  <c r="F478" i="4"/>
  <c r="F496" i="4"/>
  <c r="F514" i="4"/>
  <c r="F533" i="4"/>
  <c r="F537" i="4"/>
  <c r="G537" i="4"/>
  <c r="F629" i="4"/>
  <c r="F652" i="4"/>
  <c r="F684" i="4"/>
  <c r="F713" i="4"/>
  <c r="F737" i="4"/>
  <c r="F817" i="4"/>
  <c r="G817" i="4"/>
  <c r="G829" i="4"/>
  <c r="F913" i="4"/>
  <c r="F921" i="4"/>
  <c r="F945" i="4"/>
  <c r="F978" i="4"/>
  <c r="F956" i="4"/>
  <c r="F1063" i="4"/>
  <c r="F1087" i="4"/>
  <c r="F1103" i="4"/>
  <c r="F1135" i="4"/>
  <c r="F1170" i="4"/>
  <c r="F1223" i="4"/>
  <c r="F107" i="4"/>
  <c r="G164" i="4"/>
  <c r="F39" i="4"/>
  <c r="F259" i="4"/>
  <c r="F296" i="4"/>
  <c r="F390" i="4"/>
  <c r="F440" i="4"/>
  <c r="F469" i="4"/>
  <c r="F506" i="4"/>
  <c r="F572" i="4"/>
  <c r="F622" i="4"/>
  <c r="F557" i="4"/>
  <c r="F1219" i="4"/>
  <c r="F80" i="4"/>
  <c r="F125" i="4"/>
  <c r="F248" i="4"/>
  <c r="F290" i="4"/>
  <c r="F460" i="4"/>
  <c r="F489" i="4"/>
  <c r="F549" i="4"/>
  <c r="F466" i="4"/>
  <c r="F571" i="4"/>
  <c r="F596" i="4"/>
  <c r="F615" i="4"/>
  <c r="F658" i="4"/>
  <c r="F674" i="4"/>
  <c r="F700" i="4"/>
  <c r="F716" i="4"/>
  <c r="F734" i="4"/>
  <c r="F757" i="4"/>
  <c r="F782" i="4"/>
  <c r="F844" i="4"/>
  <c r="F858" i="4"/>
  <c r="F876" i="4"/>
  <c r="F899" i="4"/>
  <c r="F922" i="4"/>
  <c r="F931" i="4"/>
  <c r="G58" i="4"/>
  <c r="F58" i="4"/>
  <c r="G118" i="4"/>
  <c r="F166" i="4"/>
  <c r="G150" i="4"/>
  <c r="G162" i="4"/>
  <c r="F297" i="4"/>
  <c r="F349" i="4"/>
  <c r="G111" i="4"/>
  <c r="G94" i="4"/>
  <c r="F473" i="4"/>
  <c r="G510" i="4"/>
  <c r="G533" i="4"/>
  <c r="G587" i="4"/>
  <c r="F625" i="4"/>
  <c r="F693" i="4"/>
  <c r="F745" i="4"/>
  <c r="F825" i="4"/>
  <c r="G837" i="4"/>
  <c r="F853" i="4"/>
  <c r="G853" i="4"/>
  <c r="G865" i="4"/>
  <c r="F865" i="4"/>
  <c r="F881" i="4"/>
  <c r="G881" i="4"/>
  <c r="F905" i="4"/>
  <c r="F917" i="4"/>
  <c r="F929" i="4"/>
  <c r="F941" i="4"/>
  <c r="F982" i="4"/>
  <c r="F1003" i="4"/>
  <c r="F1034" i="4"/>
  <c r="F1075" i="4"/>
  <c r="F1095" i="4"/>
  <c r="F1123" i="4"/>
  <c r="G1123" i="4"/>
  <c r="F1139" i="4"/>
  <c r="F1174" i="4"/>
  <c r="G270" i="4"/>
  <c r="F1179" i="4"/>
  <c r="F407" i="4"/>
  <c r="F84" i="4"/>
  <c r="G1063" i="4"/>
  <c r="G39" i="4"/>
  <c r="G86" i="4"/>
  <c r="F86" i="4"/>
  <c r="F152" i="4"/>
  <c r="G167" i="4"/>
  <c r="G67" i="4"/>
  <c r="G192" i="4"/>
  <c r="G313" i="4"/>
  <c r="G349" i="4"/>
  <c r="F425" i="4"/>
  <c r="G491" i="4"/>
  <c r="G544" i="4"/>
  <c r="F544" i="4"/>
  <c r="F245" i="4"/>
  <c r="F303" i="4"/>
  <c r="F347" i="4"/>
  <c r="F398" i="4"/>
  <c r="G496" i="4"/>
  <c r="G514" i="4"/>
  <c r="F593" i="4"/>
  <c r="F613" i="4"/>
  <c r="G648" i="4"/>
  <c r="F675" i="4"/>
  <c r="G693" i="4"/>
  <c r="F717" i="4"/>
  <c r="G717" i="4"/>
  <c r="G745" i="4"/>
  <c r="G784" i="4"/>
  <c r="F784" i="4"/>
  <c r="G825" i="4"/>
  <c r="F841" i="4"/>
  <c r="G841" i="4"/>
  <c r="F897" i="4"/>
  <c r="F909" i="4"/>
  <c r="F933" i="4"/>
  <c r="G933" i="4"/>
  <c r="G945" i="4"/>
  <c r="G982" i="4"/>
  <c r="F802" i="4"/>
  <c r="G802" i="4"/>
  <c r="G1003" i="4"/>
  <c r="F1079" i="4"/>
  <c r="F1099" i="4"/>
  <c r="F1152" i="4"/>
  <c r="G1174" i="4"/>
  <c r="G1179" i="4"/>
  <c r="F780" i="4"/>
  <c r="F539" i="4"/>
  <c r="F99" i="4"/>
  <c r="F77" i="4"/>
  <c r="G122" i="4"/>
  <c r="G116" i="4"/>
  <c r="F95" i="4"/>
  <c r="G260" i="4"/>
  <c r="F511" i="4"/>
  <c r="G548" i="4"/>
  <c r="F200" i="4"/>
  <c r="G303" i="4"/>
  <c r="F352" i="4"/>
  <c r="G352" i="4"/>
  <c r="G398" i="4"/>
  <c r="G478" i="4"/>
  <c r="G501" i="4"/>
  <c r="F542" i="4"/>
  <c r="G593" i="4"/>
  <c r="G613" i="4"/>
  <c r="G629" i="4"/>
  <c r="G652" i="4"/>
  <c r="G675" i="4"/>
  <c r="F788" i="4"/>
  <c r="F857" i="4"/>
  <c r="G869" i="4"/>
  <c r="F885" i="4"/>
  <c r="G897" i="4"/>
  <c r="G909" i="4"/>
  <c r="G921" i="4"/>
  <c r="F806" i="4"/>
  <c r="F1052" i="4"/>
  <c r="F1083" i="4"/>
  <c r="F1107" i="4"/>
  <c r="F1127" i="4"/>
  <c r="F1156" i="4"/>
  <c r="G1156" i="4"/>
  <c r="F1183" i="4"/>
  <c r="F85" i="4"/>
  <c r="F1191" i="4"/>
  <c r="F1198" i="4"/>
  <c r="F319" i="4"/>
  <c r="F41" i="4"/>
  <c r="G34" i="4"/>
  <c r="G780" i="4"/>
  <c r="G1103" i="4"/>
  <c r="F139" i="4"/>
  <c r="F172" i="4"/>
  <c r="G296" i="4"/>
  <c r="F325" i="4"/>
  <c r="G325" i="4"/>
  <c r="F351" i="4"/>
  <c r="F420" i="4"/>
  <c r="F490" i="4"/>
  <c r="G522" i="4"/>
  <c r="F522" i="4"/>
  <c r="F553" i="4"/>
  <c r="F583" i="4"/>
  <c r="F599" i="4"/>
  <c r="G280" i="4"/>
  <c r="G557" i="4"/>
  <c r="G218" i="4"/>
  <c r="F218" i="4"/>
  <c r="F382" i="4"/>
  <c r="F426" i="4"/>
  <c r="F444" i="4"/>
  <c r="G472" i="4"/>
  <c r="F472" i="4"/>
  <c r="G615" i="4"/>
  <c r="G658" i="4"/>
  <c r="F822" i="4"/>
  <c r="G822" i="4"/>
  <c r="G844" i="4"/>
  <c r="F867" i="4"/>
  <c r="F886" i="4"/>
  <c r="F908" i="4"/>
  <c r="F927" i="4"/>
  <c r="F980" i="4"/>
  <c r="F803" i="4"/>
  <c r="F1024" i="4"/>
  <c r="F1073" i="4"/>
  <c r="F1082" i="4"/>
  <c r="F1105" i="4"/>
  <c r="F1114" i="4"/>
  <c r="F1137" i="4"/>
  <c r="F1151" i="4"/>
  <c r="F1182" i="4"/>
  <c r="F1226" i="4"/>
  <c r="F1243" i="4"/>
  <c r="F1269" i="4"/>
  <c r="F1324" i="4"/>
  <c r="F1343" i="4"/>
  <c r="F1373" i="4"/>
  <c r="F1451" i="4"/>
  <c r="F1476" i="4"/>
  <c r="F1529" i="4"/>
  <c r="F1537" i="4"/>
  <c r="F78" i="4"/>
  <c r="G212" i="4"/>
  <c r="G383" i="4"/>
  <c r="G56" i="4"/>
  <c r="G272" i="4"/>
  <c r="G427" i="4"/>
  <c r="G482" i="4"/>
  <c r="F482" i="4"/>
  <c r="F505" i="4"/>
  <c r="F621" i="4"/>
  <c r="G857" i="4"/>
  <c r="F877" i="4"/>
  <c r="G877" i="4"/>
  <c r="F901" i="4"/>
  <c r="G901" i="4"/>
  <c r="G917" i="4"/>
  <c r="F937" i="4"/>
  <c r="F795" i="4"/>
  <c r="G956" i="4"/>
  <c r="F1067" i="4"/>
  <c r="G1095" i="4"/>
  <c r="F1131" i="4"/>
  <c r="G1183" i="4"/>
  <c r="F62" i="4"/>
  <c r="F157" i="4"/>
  <c r="G157" i="4"/>
  <c r="F210" i="4"/>
  <c r="G210" i="4"/>
  <c r="F254" i="4"/>
  <c r="F459" i="4"/>
  <c r="F512" i="4"/>
  <c r="F595" i="4"/>
  <c r="G595" i="4"/>
  <c r="G42" i="4"/>
  <c r="F24" i="4"/>
  <c r="F103" i="4"/>
  <c r="F255" i="4"/>
  <c r="F278" i="4"/>
  <c r="G314" i="4"/>
  <c r="F314" i="4"/>
  <c r="F439" i="4"/>
  <c r="F502" i="4"/>
  <c r="G502" i="4"/>
  <c r="G520" i="4"/>
  <c r="F520" i="4"/>
  <c r="F577" i="4"/>
  <c r="F609" i="4"/>
  <c r="F653" i="4"/>
  <c r="G674" i="4"/>
  <c r="F835" i="4"/>
  <c r="G908" i="4"/>
  <c r="F966" i="4"/>
  <c r="F954" i="4"/>
  <c r="F1014" i="4"/>
  <c r="F1069" i="4"/>
  <c r="F1092" i="4"/>
  <c r="F1124" i="4"/>
  <c r="F1177" i="4"/>
  <c r="F1222" i="4"/>
  <c r="G1243" i="4"/>
  <c r="F1292" i="4"/>
  <c r="F1306" i="4"/>
  <c r="F1328" i="4"/>
  <c r="F1462" i="4"/>
  <c r="F1480" i="4"/>
  <c r="F1511" i="4"/>
  <c r="F1533" i="4"/>
  <c r="F1566" i="4"/>
  <c r="F794" i="4"/>
  <c r="F105" i="4"/>
  <c r="F187" i="4"/>
  <c r="F219" i="4"/>
  <c r="F315" i="4"/>
  <c r="F384" i="4"/>
  <c r="F447" i="4"/>
  <c r="F462" i="4"/>
  <c r="F516" i="4"/>
  <c r="F581" i="4"/>
  <c r="F645" i="4"/>
  <c r="F655" i="4"/>
  <c r="F783" i="4"/>
  <c r="F830" i="4"/>
  <c r="F878" i="4"/>
  <c r="F930" i="4"/>
  <c r="F983" i="4"/>
  <c r="F798" i="4"/>
  <c r="F1025" i="4"/>
  <c r="F1074" i="4"/>
  <c r="F1085" i="4"/>
  <c r="G245" i="4"/>
  <c r="F1200" i="4"/>
  <c r="F87" i="4"/>
  <c r="G87" i="4"/>
  <c r="G146" i="4"/>
  <c r="F146" i="4"/>
  <c r="G132" i="4"/>
  <c r="F132" i="4"/>
  <c r="F515" i="4"/>
  <c r="G342" i="4"/>
  <c r="F284" i="4"/>
  <c r="G370" i="4"/>
  <c r="G547" i="4"/>
  <c r="F656" i="4"/>
  <c r="G684" i="4"/>
  <c r="G721" i="4"/>
  <c r="F721" i="4"/>
  <c r="F812" i="4"/>
  <c r="G833" i="4"/>
  <c r="F833" i="4"/>
  <c r="F925" i="4"/>
  <c r="G795" i="4"/>
  <c r="G1067" i="4"/>
  <c r="F1111" i="4"/>
  <c r="G1131" i="4"/>
  <c r="G1227" i="4"/>
  <c r="F1227" i="4"/>
  <c r="G453" i="4"/>
  <c r="F453" i="4"/>
  <c r="F66" i="4"/>
  <c r="G174" i="4"/>
  <c r="F267" i="4"/>
  <c r="F306" i="4"/>
  <c r="G306" i="4"/>
  <c r="F377" i="4"/>
  <c r="F438" i="4"/>
  <c r="G438" i="4"/>
  <c r="G469" i="4"/>
  <c r="G512" i="4"/>
  <c r="F532" i="4"/>
  <c r="G532" i="4"/>
  <c r="F626" i="4"/>
  <c r="G626" i="4"/>
  <c r="G357" i="4"/>
  <c r="G583" i="4"/>
  <c r="G1139" i="4"/>
  <c r="G24" i="4"/>
  <c r="G103" i="4"/>
  <c r="G163" i="4"/>
  <c r="F163" i="4"/>
  <c r="F223" i="4"/>
  <c r="G255" i="4"/>
  <c r="G278" i="4"/>
  <c r="F525" i="4"/>
  <c r="F558" i="4"/>
  <c r="G558" i="4"/>
  <c r="G577" i="4"/>
  <c r="G609" i="4"/>
  <c r="G653" i="4"/>
  <c r="G678" i="4"/>
  <c r="F678" i="4"/>
  <c r="F707" i="4"/>
  <c r="F769" i="4"/>
  <c r="F787" i="4"/>
  <c r="F840" i="4"/>
  <c r="G858" i="4"/>
  <c r="G886" i="4"/>
  <c r="F918" i="4"/>
  <c r="G931" i="4"/>
  <c r="G966" i="4"/>
  <c r="F991" i="4"/>
  <c r="G991" i="4"/>
  <c r="G954" i="4"/>
  <c r="G1014" i="4"/>
  <c r="F1037" i="4"/>
  <c r="G1073" i="4"/>
  <c r="F1096" i="4"/>
  <c r="F1110" i="4"/>
  <c r="F1128" i="4"/>
  <c r="G1142" i="4"/>
  <c r="F1142" i="4"/>
  <c r="G1177" i="4"/>
  <c r="F1206" i="4"/>
  <c r="G1206" i="4"/>
  <c r="G1226" i="4"/>
  <c r="F1257" i="4"/>
  <c r="G1292" i="4"/>
  <c r="G1306" i="4"/>
  <c r="G1369" i="4"/>
  <c r="F1369" i="4"/>
  <c r="F1443" i="4"/>
  <c r="G1462" i="4"/>
  <c r="F1490" i="4"/>
  <c r="G1549" i="4"/>
  <c r="F1549" i="4"/>
  <c r="G794" i="4"/>
  <c r="G83" i="4"/>
  <c r="F83" i="4"/>
  <c r="G23" i="4"/>
  <c r="F23" i="4"/>
  <c r="G105" i="4"/>
  <c r="F147" i="4"/>
  <c r="G147" i="4"/>
  <c r="G187" i="4"/>
  <c r="F227" i="4"/>
  <c r="G271" i="4"/>
  <c r="F271" i="4"/>
  <c r="G315" i="4"/>
  <c r="G384" i="4"/>
  <c r="G447" i="4"/>
  <c r="F476" i="4"/>
  <c r="G516" i="4"/>
  <c r="G581" i="4"/>
  <c r="F618" i="4"/>
  <c r="G618" i="4"/>
  <c r="G645" i="4"/>
  <c r="F789" i="4"/>
  <c r="G830" i="4"/>
  <c r="F851" i="4"/>
  <c r="G851" i="4"/>
  <c r="F883" i="4"/>
  <c r="F914" i="4"/>
  <c r="G914" i="4"/>
  <c r="F935" i="4"/>
  <c r="G983" i="4"/>
  <c r="F804" i="4"/>
  <c r="G1025" i="4"/>
  <c r="G1074" i="4"/>
  <c r="F1090" i="4"/>
  <c r="G1106" i="4"/>
  <c r="F1106" i="4"/>
  <c r="F363" i="4"/>
  <c r="F220" i="4"/>
  <c r="G220" i="4"/>
  <c r="G320" i="4"/>
  <c r="G515" i="4"/>
  <c r="F221" i="4"/>
  <c r="G284" i="4"/>
  <c r="F431" i="4"/>
  <c r="F492" i="4"/>
  <c r="F524" i="4"/>
  <c r="F597" i="4"/>
  <c r="G597" i="4"/>
  <c r="G625" i="4"/>
  <c r="G656" i="4"/>
  <c r="F703" i="4"/>
  <c r="G861" i="4"/>
  <c r="G885" i="4"/>
  <c r="G925" i="4"/>
  <c r="G941" i="4"/>
  <c r="F1007" i="4"/>
  <c r="G1111" i="4"/>
  <c r="F1187" i="4"/>
  <c r="G1187" i="4"/>
  <c r="G85" i="4"/>
  <c r="F215" i="4"/>
  <c r="G215" i="4"/>
  <c r="F286" i="4"/>
  <c r="F311" i="4"/>
  <c r="F337" i="4"/>
  <c r="G390" i="4"/>
  <c r="G418" i="4"/>
  <c r="F418" i="4"/>
  <c r="F480" i="4"/>
  <c r="F543" i="4"/>
  <c r="G632" i="4"/>
  <c r="F632" i="4"/>
  <c r="G134" i="4"/>
  <c r="G223" i="4"/>
  <c r="F323" i="4"/>
  <c r="G444" i="4"/>
  <c r="F477" i="4"/>
  <c r="F508" i="4"/>
  <c r="F565" i="4"/>
  <c r="F567" i="4" s="1"/>
  <c r="G565" i="4"/>
  <c r="G734" i="4"/>
  <c r="G769" i="4"/>
  <c r="F811" i="4"/>
  <c r="G840" i="4"/>
  <c r="F863" i="4"/>
  <c r="F890" i="4"/>
  <c r="G918" i="4"/>
  <c r="F936" i="4"/>
  <c r="F1060" i="4"/>
  <c r="G1096" i="4"/>
  <c r="G1110" i="4"/>
  <c r="F1133" i="4"/>
  <c r="F1247" i="4"/>
  <c r="F1260" i="4"/>
  <c r="G1343" i="4"/>
  <c r="F1377" i="4"/>
  <c r="G1443" i="4"/>
  <c r="G1490" i="4"/>
  <c r="G1537" i="4"/>
  <c r="F1557" i="4"/>
  <c r="G200" i="4"/>
  <c r="G487" i="4"/>
  <c r="F952" i="4"/>
  <c r="G1092" i="4"/>
  <c r="F33" i="4"/>
  <c r="G227" i="4"/>
  <c r="F287" i="4"/>
  <c r="G476" i="4"/>
  <c r="F624" i="4"/>
  <c r="F672" i="4"/>
  <c r="G789" i="4"/>
  <c r="F856" i="4"/>
  <c r="F888" i="4"/>
  <c r="F919" i="4"/>
  <c r="G935" i="4"/>
  <c r="G804" i="4"/>
  <c r="G1090" i="4"/>
  <c r="F1116" i="4"/>
  <c r="F1163" i="4"/>
  <c r="F1192" i="4"/>
  <c r="F1286" i="4"/>
  <c r="G1294" i="4"/>
  <c r="F1294" i="4"/>
  <c r="F1330" i="4"/>
  <c r="F1310" i="4"/>
  <c r="F1367" i="4"/>
  <c r="F1376" i="4"/>
  <c r="F1420" i="4"/>
  <c r="F1453" i="4"/>
  <c r="F1510" i="4"/>
  <c r="F1539" i="4"/>
  <c r="F1342" i="4"/>
  <c r="F1407" i="4"/>
  <c r="F1454" i="4"/>
  <c r="F1531" i="4"/>
  <c r="F972" i="4"/>
  <c r="F161" i="4"/>
  <c r="F191" i="4"/>
  <c r="F304" i="4"/>
  <c r="F498" i="4"/>
  <c r="F545" i="4"/>
  <c r="F640" i="4"/>
  <c r="F742" i="4"/>
  <c r="F785" i="4"/>
  <c r="F879" i="4"/>
  <c r="F1061" i="4"/>
  <c r="F308" i="4"/>
  <c r="F815" i="4"/>
  <c r="F1126" i="4"/>
  <c r="F236" i="4"/>
  <c r="F341" i="4"/>
  <c r="F504" i="4"/>
  <c r="F774" i="4"/>
  <c r="F979" i="4"/>
  <c r="F1188" i="4"/>
  <c r="F1241" i="4"/>
  <c r="F1278" i="4"/>
  <c r="F1335" i="4"/>
  <c r="G703" i="4"/>
  <c r="G888" i="4"/>
  <c r="F1102" i="4"/>
  <c r="F1535" i="4"/>
  <c r="G188" i="4"/>
  <c r="F479" i="4"/>
  <c r="F226" i="4"/>
  <c r="G226" i="4"/>
  <c r="G505" i="4"/>
  <c r="F578" i="4"/>
  <c r="G634" i="4"/>
  <c r="F768" i="4"/>
  <c r="F873" i="4"/>
  <c r="G905" i="4"/>
  <c r="F1059" i="4"/>
  <c r="F1119" i="4"/>
  <c r="G281" i="4"/>
  <c r="F468" i="4"/>
  <c r="G311" i="4"/>
  <c r="G459" i="4"/>
  <c r="F517" i="4"/>
  <c r="G572" i="4"/>
  <c r="G607" i="4"/>
  <c r="G611" i="4" s="1"/>
  <c r="F607" i="4"/>
  <c r="G507" i="4"/>
  <c r="G43" i="4"/>
  <c r="F43" i="4"/>
  <c r="F131" i="4"/>
  <c r="F229" i="4"/>
  <c r="F269" i="4"/>
  <c r="G269" i="4"/>
  <c r="G382" i="4"/>
  <c r="G460" i="4"/>
  <c r="G555" i="4"/>
  <c r="F555" i="4"/>
  <c r="F559" i="4" s="1"/>
  <c r="G571" i="4"/>
  <c r="F773" i="4"/>
  <c r="F831" i="4"/>
  <c r="F872" i="4"/>
  <c r="F962" i="4"/>
  <c r="G962" i="4"/>
  <c r="F1064" i="4"/>
  <c r="F1161" i="4"/>
  <c r="F1239" i="4"/>
  <c r="G1260" i="4"/>
  <c r="F1311" i="4"/>
  <c r="F1400" i="4"/>
  <c r="G152" i="4"/>
  <c r="G1037" i="4"/>
  <c r="F995" i="4"/>
  <c r="F154" i="4"/>
  <c r="G33" i="4"/>
  <c r="F123" i="4"/>
  <c r="F350" i="4"/>
  <c r="F630" i="4"/>
  <c r="F677" i="4"/>
  <c r="F715" i="4"/>
  <c r="F755" i="4"/>
  <c r="G783" i="4"/>
  <c r="F898" i="4"/>
  <c r="F998" i="4"/>
  <c r="F1158" i="4"/>
  <c r="F1236" i="4"/>
  <c r="G1236" i="4"/>
  <c r="G1254" i="4"/>
  <c r="F1254" i="4"/>
  <c r="F1361" i="4"/>
  <c r="G1401" i="4"/>
  <c r="F1401" i="4"/>
  <c r="F1426" i="4"/>
  <c r="F1548" i="4"/>
  <c r="G1138" i="4"/>
  <c r="F1138" i="4"/>
  <c r="F1568" i="4"/>
  <c r="G890" i="4"/>
  <c r="F37" i="4"/>
  <c r="G498" i="4"/>
  <c r="G585" i="4"/>
  <c r="F585" i="4"/>
  <c r="F680" i="4"/>
  <c r="F730" i="4"/>
  <c r="F838" i="4"/>
  <c r="G838" i="4"/>
  <c r="F900" i="4"/>
  <c r="F942" i="4"/>
  <c r="G947" i="4"/>
  <c r="G950" i="4" s="1"/>
  <c r="F947" i="4"/>
  <c r="F950" i="4" s="1"/>
  <c r="F1113" i="4"/>
  <c r="F1194" i="4"/>
  <c r="F1242" i="4"/>
  <c r="G1242" i="4"/>
  <c r="G883" i="4"/>
  <c r="F72" i="4"/>
  <c r="F198" i="4"/>
  <c r="F282" i="4"/>
  <c r="F326" i="4"/>
  <c r="F550" i="4"/>
  <c r="F619" i="4"/>
  <c r="F673" i="4"/>
  <c r="F842" i="4"/>
  <c r="F910" i="4"/>
  <c r="G910" i="4"/>
  <c r="F984" i="4"/>
  <c r="G1042" i="4"/>
  <c r="F1042" i="4"/>
  <c r="F1117" i="4"/>
  <c r="F1173" i="4"/>
  <c r="G535" i="4"/>
  <c r="G1311" i="4"/>
  <c r="F688" i="4"/>
  <c r="G688" i="4"/>
  <c r="F959" i="4"/>
  <c r="G166" i="4"/>
  <c r="G332" i="4"/>
  <c r="G1297" i="4"/>
  <c r="F1297" i="4"/>
  <c r="G340" i="4"/>
  <c r="G458" i="4"/>
  <c r="G524" i="4"/>
  <c r="F582" i="4"/>
  <c r="G582" i="4"/>
  <c r="G679" i="4"/>
  <c r="F772" i="4"/>
  <c r="F845" i="4"/>
  <c r="G873" i="4"/>
  <c r="G937" i="4"/>
  <c r="G806" i="4"/>
  <c r="F1071" i="4"/>
  <c r="G1071" i="4"/>
  <c r="G1127" i="4"/>
  <c r="F48" i="4"/>
  <c r="G169" i="4"/>
  <c r="F169" i="4"/>
  <c r="F225" i="4"/>
  <c r="G225" i="4"/>
  <c r="F372" i="4"/>
  <c r="G428" i="4"/>
  <c r="F428" i="4"/>
  <c r="G480" i="4"/>
  <c r="G621" i="4"/>
  <c r="G290" i="4"/>
  <c r="G489" i="4"/>
  <c r="F620" i="4"/>
  <c r="G620" i="4"/>
  <c r="F778" i="4"/>
  <c r="G778" i="4"/>
  <c r="G922" i="4"/>
  <c r="F808" i="4"/>
  <c r="G1024" i="4"/>
  <c r="F1101" i="4"/>
  <c r="G1124" i="4"/>
  <c r="G1161" i="4"/>
  <c r="F1217" i="4"/>
  <c r="G1239" i="4"/>
  <c r="G1302" i="4"/>
  <c r="F1302" i="4"/>
  <c r="F1314" i="4"/>
  <c r="F1416" i="4"/>
  <c r="G1447" i="4"/>
  <c r="F1447" i="4"/>
  <c r="F1494" i="4"/>
  <c r="G1494" i="4"/>
  <c r="G1533" i="4"/>
  <c r="G1560" i="4"/>
  <c r="F1560" i="4"/>
  <c r="G395" i="4"/>
  <c r="F395" i="4"/>
  <c r="F213" i="4"/>
  <c r="G213" i="4"/>
  <c r="G287" i="4"/>
  <c r="F402" i="4"/>
  <c r="G402" i="4"/>
  <c r="G462" i="4"/>
  <c r="G530" i="4"/>
  <c r="F530" i="4"/>
  <c r="F720" i="4"/>
  <c r="G755" i="4"/>
  <c r="F846" i="4"/>
  <c r="G846" i="4"/>
  <c r="G898" i="4"/>
  <c r="F924" i="4"/>
  <c r="G924" i="4"/>
  <c r="F793" i="4"/>
  <c r="G793" i="4"/>
  <c r="F1006" i="4"/>
  <c r="F1047" i="4"/>
  <c r="G1047" i="4"/>
  <c r="F1100" i="4"/>
  <c r="F1121" i="4"/>
  <c r="G1121" i="4"/>
  <c r="G1192" i="4"/>
  <c r="F1268" i="4"/>
  <c r="F1290" i="4"/>
  <c r="G1321" i="4"/>
  <c r="F1321" i="4"/>
  <c r="G1361" i="4"/>
  <c r="G1376" i="4"/>
  <c r="F1444" i="4"/>
  <c r="F1457" i="4"/>
  <c r="F1530" i="4"/>
  <c r="G1530" i="4"/>
  <c r="F1333" i="4"/>
  <c r="G1368" i="4"/>
  <c r="F1368" i="4"/>
  <c r="F1435" i="4"/>
  <c r="G672" i="4"/>
  <c r="G972" i="4"/>
  <c r="F993" i="4"/>
  <c r="F109" i="4"/>
  <c r="F222" i="4"/>
  <c r="G222" i="4"/>
  <c r="G283" i="4"/>
  <c r="F283" i="4"/>
  <c r="F598" i="4"/>
  <c r="G680" i="4"/>
  <c r="G785" i="4"/>
  <c r="G900" i="4"/>
  <c r="G942" i="4"/>
  <c r="F949" i="4"/>
  <c r="F1134" i="4"/>
  <c r="F1203" i="4"/>
  <c r="F1282" i="4"/>
  <c r="G107" i="4"/>
  <c r="G1099" i="4"/>
  <c r="G72" i="4"/>
  <c r="G198" i="4"/>
  <c r="F288" i="4"/>
  <c r="G288" i="4"/>
  <c r="G341" i="4"/>
  <c r="G550" i="4"/>
  <c r="G619" i="4"/>
  <c r="F685" i="4"/>
  <c r="F847" i="4"/>
  <c r="G847" i="4"/>
  <c r="G984" i="4"/>
  <c r="F805" i="4"/>
  <c r="F1048" i="4"/>
  <c r="G1117" i="4"/>
  <c r="F1232" i="4"/>
  <c r="G1278" i="4"/>
  <c r="F1360" i="4"/>
  <c r="G221" i="4"/>
  <c r="G363" i="4"/>
  <c r="F920" i="4"/>
  <c r="G1128" i="4"/>
  <c r="G1268" i="4"/>
  <c r="F1487" i="4"/>
  <c r="G359" i="4"/>
  <c r="F359" i="4"/>
  <c r="G518" i="4"/>
  <c r="F518" i="4"/>
  <c r="F614" i="4"/>
  <c r="G711" i="4"/>
  <c r="F711" i="4"/>
  <c r="F810" i="4"/>
  <c r="F813" i="4" s="1"/>
  <c r="G810" i="4"/>
  <c r="G874" i="4"/>
  <c r="F874" i="4"/>
  <c r="F964" i="4"/>
  <c r="F1008" i="4"/>
  <c r="G110" i="4"/>
  <c r="G104" i="4"/>
  <c r="F224" i="4"/>
  <c r="G436" i="4"/>
  <c r="F436" i="4"/>
  <c r="F230" i="4"/>
  <c r="F639" i="4"/>
  <c r="F709" i="4"/>
  <c r="G776" i="4"/>
  <c r="G845" i="4"/>
  <c r="G913" i="4"/>
  <c r="F961" i="4"/>
  <c r="G1087" i="4"/>
  <c r="F1204" i="4"/>
  <c r="G1191" i="4"/>
  <c r="G41" i="4"/>
  <c r="F232" i="4"/>
  <c r="G1333" i="4"/>
  <c r="F68" i="4"/>
  <c r="F177" i="4"/>
  <c r="G247" i="4"/>
  <c r="F247" i="4"/>
  <c r="G471" i="4"/>
  <c r="F471" i="4"/>
  <c r="G508" i="4"/>
  <c r="F590" i="4"/>
  <c r="G590" i="4"/>
  <c r="F649" i="4"/>
  <c r="F739" i="4"/>
  <c r="G876" i="4"/>
  <c r="F975" i="4"/>
  <c r="G808" i="4"/>
  <c r="G1069" i="4"/>
  <c r="G1101" i="4"/>
  <c r="G1133" i="4"/>
  <c r="G1217" i="4"/>
  <c r="F1283" i="4"/>
  <c r="G1283" i="4"/>
  <c r="F1320" i="4"/>
  <c r="F1354" i="4"/>
  <c r="F1421" i="4"/>
  <c r="F1455" i="4"/>
  <c r="F1541" i="4"/>
  <c r="F97" i="4"/>
  <c r="G154" i="4"/>
  <c r="G424" i="4"/>
  <c r="F424" i="4"/>
  <c r="G541" i="4"/>
  <c r="F541" i="4"/>
  <c r="F551" i="4" s="1"/>
  <c r="G604" i="4"/>
  <c r="F604" i="4"/>
  <c r="F644" i="4"/>
  <c r="F695" i="4"/>
  <c r="G733" i="4"/>
  <c r="F733" i="4"/>
  <c r="G1006" i="4"/>
  <c r="F1058" i="4"/>
  <c r="G1100" i="4"/>
  <c r="G1163" i="4"/>
  <c r="F1240" i="4"/>
  <c r="G1290" i="4"/>
  <c r="F1325" i="4"/>
  <c r="F1380" i="4"/>
  <c r="F1406" i="4"/>
  <c r="G1444" i="4"/>
  <c r="G1457" i="4"/>
  <c r="F1291" i="4"/>
  <c r="F1449" i="4"/>
  <c r="G63" i="4"/>
  <c r="G1360" i="4"/>
  <c r="G109" i="4"/>
  <c r="F239" i="4"/>
  <c r="G239" i="4"/>
  <c r="G304" i="4"/>
  <c r="F526" i="4"/>
  <c r="F633" i="4"/>
  <c r="F816" i="4"/>
  <c r="F848" i="4"/>
  <c r="G949" i="4"/>
  <c r="G1149" i="4"/>
  <c r="F1149" i="4"/>
  <c r="F1205" i="4"/>
  <c r="F1303" i="4"/>
  <c r="F209" i="4"/>
  <c r="G490" i="4"/>
  <c r="G1126" i="4"/>
  <c r="G236" i="4"/>
  <c r="G685" i="4"/>
  <c r="F915" i="4"/>
  <c r="G1048" i="4"/>
  <c r="G1188" i="4"/>
  <c r="G1241" i="4"/>
  <c r="F1362" i="4"/>
  <c r="G254" i="4"/>
  <c r="F569" i="4"/>
  <c r="G920" i="4"/>
  <c r="F1013" i="4"/>
  <c r="F1015" i="4" s="1"/>
  <c r="G1487" i="4"/>
  <c r="F1423" i="4"/>
  <c r="F360" i="4"/>
  <c r="F562" i="4"/>
  <c r="G562" i="4"/>
  <c r="G614" i="4"/>
  <c r="F722" i="4"/>
  <c r="F884" i="4"/>
  <c r="G964" i="4"/>
  <c r="G1008" i="4"/>
  <c r="F1086" i="4"/>
  <c r="F1154" i="4"/>
  <c r="F1398" i="4"/>
  <c r="F1550" i="4"/>
  <c r="G1052" i="4"/>
  <c r="F657" i="4"/>
  <c r="F864" i="4"/>
  <c r="F1118" i="4"/>
  <c r="F1189" i="4"/>
  <c r="F926" i="4"/>
  <c r="F488" i="4"/>
  <c r="F642" i="4"/>
  <c r="F887" i="4"/>
  <c r="F1157" i="4"/>
  <c r="F719" i="4"/>
  <c r="G1134" i="4"/>
  <c r="F1432" i="4"/>
  <c r="G229" i="4"/>
  <c r="F1172" i="4"/>
  <c r="G1455" i="4"/>
  <c r="F137" i="4"/>
  <c r="F355" i="4"/>
  <c r="F481" i="4"/>
  <c r="F566" i="4"/>
  <c r="F727" i="4"/>
  <c r="F819" i="4"/>
  <c r="F934" i="4"/>
  <c r="F1005" i="4"/>
  <c r="F1225" i="4"/>
  <c r="F1253" i="4"/>
  <c r="F1375" i="4"/>
  <c r="F1456" i="4"/>
  <c r="F361" i="4"/>
  <c r="F486" i="4"/>
  <c r="F731" i="4"/>
  <c r="F960" i="4"/>
  <c r="F1088" i="4"/>
  <c r="F1140" i="4"/>
  <c r="F1229" i="4"/>
  <c r="F1542" i="4"/>
  <c r="G144" i="4"/>
  <c r="G429" i="4"/>
  <c r="G757" i="4"/>
  <c r="G1007" i="4"/>
  <c r="G1373" i="4"/>
  <c r="F113" i="4"/>
  <c r="G155" i="4"/>
  <c r="F155" i="4"/>
  <c r="F635" i="4"/>
  <c r="F818" i="4"/>
  <c r="F850" i="4"/>
  <c r="F1532" i="4"/>
  <c r="F1293" i="4"/>
  <c r="F292" i="4"/>
  <c r="F771" i="4"/>
  <c r="F1057" i="4"/>
  <c r="F1109" i="4"/>
  <c r="F1329" i="4"/>
  <c r="F1491" i="4"/>
  <c r="G80" i="4"/>
  <c r="G251" i="4"/>
  <c r="G138" i="4"/>
  <c r="G50" i="4"/>
  <c r="F50" i="4"/>
  <c r="G285" i="4"/>
  <c r="G381" i="4"/>
  <c r="G608" i="4"/>
  <c r="G709" i="4"/>
  <c r="F821" i="4"/>
  <c r="F889" i="4"/>
  <c r="G889" i="4"/>
  <c r="G929" i="4"/>
  <c r="G1011" i="4"/>
  <c r="F1011" i="4"/>
  <c r="F1160" i="4"/>
  <c r="G1160" i="4"/>
  <c r="G55" i="4"/>
  <c r="F55" i="4"/>
  <c r="G420" i="4"/>
  <c r="F485" i="4"/>
  <c r="G302" i="4"/>
  <c r="F302" i="4"/>
  <c r="G513" i="4"/>
  <c r="F513" i="4"/>
  <c r="G739" i="4"/>
  <c r="F940" i="4"/>
  <c r="G989" i="4"/>
  <c r="F989" i="4"/>
  <c r="F1078" i="4"/>
  <c r="G1182" i="4"/>
  <c r="F1235" i="4"/>
  <c r="G319" i="4"/>
  <c r="G730" i="4"/>
  <c r="G732" i="4" s="1"/>
  <c r="F300" i="4"/>
  <c r="F509" i="4"/>
  <c r="F650" i="4"/>
  <c r="F735" i="4"/>
  <c r="F767" i="4"/>
  <c r="F951" i="4"/>
  <c r="G951" i="4"/>
  <c r="F1080" i="4"/>
  <c r="F1221" i="4"/>
  <c r="G1221" i="4"/>
  <c r="F1261" i="4"/>
  <c r="G1420" i="4"/>
  <c r="G1510" i="4"/>
  <c r="F1477" i="4"/>
  <c r="F651" i="4"/>
  <c r="F770" i="4"/>
  <c r="F859" i="4"/>
  <c r="F932" i="4"/>
  <c r="G932" i="4"/>
  <c r="G1018" i="4"/>
  <c r="F1018" i="4"/>
  <c r="F1233" i="4"/>
  <c r="G1303" i="4"/>
  <c r="G308" i="4"/>
  <c r="G815" i="4"/>
  <c r="G326" i="4"/>
  <c r="F576" i="4"/>
  <c r="F868" i="4"/>
  <c r="G979" i="4"/>
  <c r="G1030" i="4"/>
  <c r="F1030" i="4"/>
  <c r="F1122" i="4"/>
  <c r="G1122" i="4"/>
  <c r="G1412" i="4"/>
  <c r="F1412" i="4"/>
  <c r="G569" i="4"/>
  <c r="F852" i="4"/>
  <c r="G1013" i="4"/>
  <c r="G1015" i="4" s="1"/>
  <c r="H1015" i="4" s="1"/>
  <c r="F310" i="4"/>
  <c r="F1097" i="4"/>
  <c r="F1228" i="4"/>
  <c r="F1287" i="4"/>
  <c r="G1287" i="4"/>
  <c r="F1414" i="4"/>
  <c r="F1493" i="4"/>
  <c r="F712" i="4"/>
  <c r="G657" i="4"/>
  <c r="G765" i="4"/>
  <c r="F765" i="4"/>
  <c r="F1066" i="4"/>
  <c r="F1129" i="4"/>
  <c r="F1552" i="4"/>
  <c r="F474" i="4"/>
  <c r="G887" i="4"/>
  <c r="F1141" i="4"/>
  <c r="F1220" i="4"/>
  <c r="F1428" i="4"/>
  <c r="F1452" i="4"/>
  <c r="G1452" i="4"/>
  <c r="F1554" i="4"/>
  <c r="G466" i="4"/>
  <c r="G1432" i="4"/>
  <c r="F74" i="4"/>
  <c r="G409" i="4"/>
  <c r="F409" i="4"/>
  <c r="F534" i="4"/>
  <c r="G30" i="4"/>
  <c r="F30" i="4"/>
  <c r="F279" i="4"/>
  <c r="G566" i="4"/>
  <c r="F623" i="4"/>
  <c r="G623" i="4"/>
  <c r="G1253" i="4"/>
  <c r="G1309" i="4"/>
  <c r="F1309" i="4"/>
  <c r="G835" i="4"/>
  <c r="F1540" i="4"/>
  <c r="F641" i="4"/>
  <c r="F781" i="4"/>
  <c r="F896" i="4"/>
  <c r="F807" i="4"/>
  <c r="F1378" i="4"/>
  <c r="G232" i="4"/>
  <c r="F546" i="4"/>
  <c r="G546" i="4"/>
  <c r="G635" i="4"/>
  <c r="F699" i="4"/>
  <c r="F834" i="4"/>
  <c r="F902" i="4"/>
  <c r="F1313" i="4"/>
  <c r="G1313" i="4"/>
  <c r="F1425" i="4"/>
  <c r="G1425" i="4"/>
  <c r="F1546" i="4"/>
  <c r="F904" i="4"/>
  <c r="G647" i="4"/>
  <c r="F647" i="4"/>
  <c r="F828" i="4"/>
  <c r="F943" i="4"/>
  <c r="F1093" i="4"/>
  <c r="F1317" i="4"/>
  <c r="G78" i="4"/>
  <c r="F676" i="4"/>
  <c r="F1062" i="4"/>
  <c r="F1430" i="4"/>
  <c r="F1072" i="4"/>
  <c r="F1374" i="4"/>
  <c r="F322" i="4"/>
  <c r="F1046" i="4"/>
  <c r="F1186" i="4"/>
  <c r="F1023" i="4"/>
  <c r="F981" i="4"/>
  <c r="F839" i="4"/>
  <c r="G788" i="4"/>
  <c r="F777" i="4"/>
  <c r="F1263" i="4"/>
  <c r="F1411" i="4"/>
  <c r="F938" i="4"/>
  <c r="G1229" i="4"/>
  <c r="F1478" i="4"/>
  <c r="F860" i="4"/>
  <c r="G1224" i="4"/>
  <c r="F1224" i="4"/>
  <c r="F586" i="4"/>
  <c r="F1104" i="4"/>
  <c r="F1365" i="4"/>
  <c r="G1320" i="4"/>
  <c r="F1150" i="4"/>
  <c r="F1185" i="4"/>
  <c r="G1339" i="4"/>
  <c r="F1339" i="4"/>
  <c r="G128" i="4"/>
  <c r="G149" i="4"/>
  <c r="G528" i="4"/>
  <c r="F528" i="4"/>
  <c r="G961" i="4"/>
  <c r="F1164" i="4"/>
  <c r="G97" i="4"/>
  <c r="G84" i="4"/>
  <c r="F346" i="4"/>
  <c r="G346" i="4"/>
  <c r="G156" i="4"/>
  <c r="G1075" i="4"/>
  <c r="F211" i="4"/>
  <c r="G211" i="4"/>
  <c r="G439" i="4"/>
  <c r="F661" i="4"/>
  <c r="G661" i="4"/>
  <c r="F826" i="4"/>
  <c r="G826" i="4"/>
  <c r="G895" i="4"/>
  <c r="F895" i="4"/>
  <c r="G975" i="4"/>
  <c r="F1002" i="4"/>
  <c r="G1002" i="4"/>
  <c r="G1078" i="4"/>
  <c r="G1114" i="4"/>
  <c r="F1251" i="4"/>
  <c r="G1377" i="4"/>
  <c r="G1566" i="4"/>
  <c r="G368" i="4"/>
  <c r="F368" i="4"/>
  <c r="F175" i="4"/>
  <c r="G175" i="4"/>
  <c r="G300" i="4"/>
  <c r="G376" i="4"/>
  <c r="F376" i="4"/>
  <c r="G509" i="4"/>
  <c r="G735" i="4"/>
  <c r="F862" i="4"/>
  <c r="F963" i="4"/>
  <c r="G1080" i="4"/>
  <c r="F1181" i="4"/>
  <c r="G1240" i="4"/>
  <c r="F1277" i="4"/>
  <c r="G1277" i="4"/>
  <c r="G1330" i="4"/>
  <c r="G1355" i="4"/>
  <c r="F1355" i="4"/>
  <c r="F1397" i="4"/>
  <c r="F1526" i="4"/>
  <c r="G1548" i="4"/>
  <c r="F1322" i="4"/>
  <c r="F1402" i="4"/>
  <c r="G344" i="4"/>
  <c r="F344" i="4"/>
  <c r="F321" i="4"/>
  <c r="F570" i="4"/>
  <c r="G570" i="4"/>
  <c r="F692" i="4"/>
  <c r="G692" i="4"/>
  <c r="G770" i="4"/>
  <c r="G859" i="4"/>
  <c r="G1233" i="4"/>
  <c r="G445" i="4"/>
  <c r="F445" i="4"/>
  <c r="F1486" i="4"/>
  <c r="F422" i="4"/>
  <c r="G141" i="4"/>
  <c r="F141" i="4"/>
  <c r="G264" i="4"/>
  <c r="F264" i="4"/>
  <c r="F415" i="4"/>
  <c r="G415" i="4"/>
  <c r="G691" i="4"/>
  <c r="F691" i="4"/>
  <c r="F696" i="4" s="1"/>
  <c r="G756" i="4"/>
  <c r="F756" i="4"/>
  <c r="F894" i="4"/>
  <c r="F948" i="4"/>
  <c r="G1173" i="4"/>
  <c r="F1326" i="4"/>
  <c r="G309" i="4"/>
  <c r="G852" i="4"/>
  <c r="G1426" i="4"/>
  <c r="F592" i="4"/>
  <c r="F600" i="4" s="1"/>
  <c r="G592" i="4"/>
  <c r="G600" i="4" s="1"/>
  <c r="H600" i="4" s="1"/>
  <c r="G722" i="4"/>
  <c r="G832" i="4"/>
  <c r="F832" i="4"/>
  <c r="F953" i="4"/>
  <c r="F1076" i="4"/>
  <c r="F1237" i="4"/>
  <c r="G1237" i="4"/>
  <c r="G1493" i="4"/>
  <c r="G1527" i="4"/>
  <c r="F1527" i="4"/>
  <c r="G123" i="4"/>
  <c r="G712" i="4"/>
  <c r="F60" i="4"/>
  <c r="G119" i="4"/>
  <c r="F119" i="4"/>
  <c r="G249" i="4"/>
  <c r="F249" i="4"/>
  <c r="F686" i="4"/>
  <c r="F775" i="4"/>
  <c r="G906" i="4"/>
  <c r="F906" i="4"/>
  <c r="G801" i="4"/>
  <c r="F801" i="4"/>
  <c r="F1108" i="4"/>
  <c r="G457" i="4"/>
  <c r="F1022" i="4"/>
  <c r="G474" i="4"/>
  <c r="G642" i="4"/>
  <c r="G1141" i="4"/>
  <c r="F1230" i="4"/>
  <c r="F1347" i="4"/>
  <c r="G1347" i="4"/>
  <c r="G1428" i="4"/>
  <c r="F1463" i="4"/>
  <c r="G1509" i="4"/>
  <c r="F1509" i="4"/>
  <c r="G930" i="4"/>
  <c r="F1184" i="4"/>
  <c r="G74" i="4"/>
  <c r="F443" i="4"/>
  <c r="G677" i="4"/>
  <c r="F339" i="4"/>
  <c r="G389" i="4"/>
  <c r="F389" i="4"/>
  <c r="F430" i="4"/>
  <c r="G430" i="4"/>
  <c r="F580" i="4"/>
  <c r="G663" i="4"/>
  <c r="F663" i="4"/>
  <c r="F882" i="4"/>
  <c r="G882" i="4"/>
  <c r="F944" i="4"/>
  <c r="G944" i="4"/>
  <c r="F1084" i="4"/>
  <c r="G1084" i="4"/>
  <c r="F1162" i="4"/>
  <c r="G1162" i="4"/>
  <c r="F1386" i="4"/>
  <c r="G1386" i="4"/>
  <c r="G425" i="4"/>
  <c r="G899" i="4"/>
  <c r="G1005" i="4"/>
  <c r="G1200" i="4"/>
  <c r="F1372" i="4"/>
  <c r="G1540" i="4"/>
  <c r="G450" i="4"/>
  <c r="F450" i="4"/>
  <c r="G781" i="4"/>
  <c r="G896" i="4"/>
  <c r="F1009" i="4"/>
  <c r="G1098" i="4"/>
  <c r="F1098" i="4"/>
  <c r="F1304" i="4"/>
  <c r="G1304" i="4"/>
  <c r="G337" i="4"/>
  <c r="G978" i="4"/>
  <c r="F129" i="4"/>
  <c r="G699" i="4"/>
  <c r="G834" i="4"/>
  <c r="G902" i="4"/>
  <c r="F1169" i="4"/>
  <c r="G1248" i="4"/>
  <c r="F1248" i="4"/>
  <c r="F1500" i="4"/>
  <c r="G1546" i="4"/>
  <c r="G904" i="4"/>
  <c r="G292" i="4"/>
  <c r="G828" i="4"/>
  <c r="G943" i="4"/>
  <c r="G1093" i="4"/>
  <c r="G1317" i="4"/>
  <c r="G1491" i="4"/>
  <c r="G297" i="4"/>
  <c r="F752" i="4"/>
  <c r="G752" i="4"/>
  <c r="F1180" i="4"/>
  <c r="G1180" i="4"/>
  <c r="F1394" i="4"/>
  <c r="G1394" i="4"/>
  <c r="G1257" i="4"/>
  <c r="F786" i="4"/>
  <c r="G786" i="4"/>
  <c r="G1430" i="4"/>
  <c r="F1209" i="4"/>
  <c r="G1555" i="4"/>
  <c r="F1555" i="4"/>
  <c r="F880" i="4"/>
  <c r="G1019" i="4"/>
  <c r="F1019" i="4"/>
  <c r="G1374" i="4"/>
  <c r="G805" i="4"/>
  <c r="F579" i="4"/>
  <c r="G955" i="4"/>
  <c r="F955" i="4"/>
  <c r="G1186" i="4"/>
  <c r="F1521" i="4"/>
  <c r="G1204" i="4"/>
  <c r="G1023" i="4"/>
  <c r="G981" i="4"/>
  <c r="G539" i="4"/>
  <c r="G839" i="4"/>
  <c r="F1450" i="4"/>
  <c r="G1059" i="4"/>
  <c r="F380" i="4"/>
  <c r="G380" i="4"/>
  <c r="F823" i="4"/>
  <c r="G1140" i="4"/>
  <c r="F1399" i="4"/>
  <c r="F1465" i="4"/>
  <c r="F738" i="4"/>
  <c r="F1190" i="4"/>
  <c r="G1190" i="4"/>
  <c r="F1515" i="4"/>
  <c r="F334" i="4"/>
  <c r="G525" i="4"/>
  <c r="F871" i="4"/>
  <c r="F601" i="4"/>
  <c r="G301" i="4"/>
  <c r="F1495" i="4"/>
  <c r="F1472" i="4"/>
  <c r="G1039" i="4"/>
  <c r="F1039" i="4"/>
  <c r="G45" i="4"/>
  <c r="F45" i="4"/>
  <c r="F183" i="4"/>
  <c r="G183" i="4"/>
  <c r="G60" i="4"/>
  <c r="G257" i="4"/>
  <c r="G413" i="4"/>
  <c r="G617" i="4"/>
  <c r="G713" i="4"/>
  <c r="G893" i="4"/>
  <c r="F1027" i="4"/>
  <c r="G1164" i="4"/>
  <c r="G468" i="4"/>
  <c r="G470" i="4" s="1"/>
  <c r="G995" i="4"/>
  <c r="F145" i="4"/>
  <c r="G286" i="4"/>
  <c r="G440" i="4"/>
  <c r="G517" i="4"/>
  <c r="G599" i="4"/>
  <c r="G237" i="4"/>
  <c r="G596" i="4"/>
  <c r="G743" i="4"/>
  <c r="F743" i="4"/>
  <c r="F854" i="4"/>
  <c r="F1016" i="4"/>
  <c r="G1251" i="4"/>
  <c r="G1529" i="4"/>
  <c r="G98" i="4"/>
  <c r="G102" i="4"/>
  <c r="G952" i="4"/>
  <c r="G203" i="4"/>
  <c r="F203" i="4"/>
  <c r="G655" i="4"/>
  <c r="F820" i="4"/>
  <c r="G963" i="4"/>
  <c r="F969" i="4"/>
  <c r="F1132" i="4"/>
  <c r="G1132" i="4"/>
  <c r="G1181" i="4"/>
  <c r="G1286" i="4"/>
  <c r="F1341" i="4"/>
  <c r="G1341" i="4"/>
  <c r="G1367" i="4"/>
  <c r="G1397" i="4"/>
  <c r="F1448" i="4"/>
  <c r="G1482" i="4"/>
  <c r="F1482" i="4"/>
  <c r="G1526" i="4"/>
  <c r="G1322" i="4"/>
  <c r="G1402" i="4"/>
  <c r="G372" i="4"/>
  <c r="G1451" i="4"/>
  <c r="G161" i="4"/>
  <c r="G321" i="4"/>
  <c r="G526" i="4"/>
  <c r="F974" i="4"/>
  <c r="F1159" i="4"/>
  <c r="F573" i="4"/>
  <c r="G848" i="4"/>
  <c r="G1486" i="4"/>
  <c r="F214" i="4"/>
  <c r="G214" i="4"/>
  <c r="G774" i="4"/>
  <c r="G894" i="4"/>
  <c r="G948" i="4"/>
  <c r="G1166" i="4"/>
  <c r="F1166" i="4"/>
  <c r="G1326" i="4"/>
  <c r="G112" i="4"/>
  <c r="G622" i="4"/>
  <c r="F965" i="4"/>
  <c r="F1148" i="4"/>
  <c r="G360" i="4"/>
  <c r="G953" i="4"/>
  <c r="G1076" i="4"/>
  <c r="G1154" i="4"/>
  <c r="F1331" i="4"/>
  <c r="F1445" i="4"/>
  <c r="F1536" i="4"/>
  <c r="G1536" i="4"/>
  <c r="G407" i="4"/>
  <c r="G773" i="4"/>
  <c r="G1423" i="4"/>
  <c r="F135" i="4"/>
  <c r="G135" i="4"/>
  <c r="G686" i="4"/>
  <c r="F843" i="4"/>
  <c r="F916" i="4"/>
  <c r="G1108" i="4"/>
  <c r="G1189" i="4"/>
  <c r="G66" i="4"/>
  <c r="G715" i="4"/>
  <c r="G1314" i="4"/>
  <c r="G1552" i="4"/>
  <c r="F654" i="4"/>
  <c r="F824" i="4"/>
  <c r="F939" i="4"/>
  <c r="F1010" i="4"/>
  <c r="G1230" i="4"/>
  <c r="G1305" i="4"/>
  <c r="F1305" i="4"/>
  <c r="G1463" i="4"/>
  <c r="F1572" i="4"/>
  <c r="G1572" i="4"/>
  <c r="F291" i="4"/>
  <c r="G633" i="4"/>
  <c r="G1184" i="4"/>
  <c r="G1477" i="4"/>
  <c r="G443" i="4"/>
  <c r="G130" i="4"/>
  <c r="G744" i="4"/>
  <c r="F744" i="4"/>
  <c r="F1245" i="4"/>
  <c r="G339" i="4"/>
  <c r="G391" i="4"/>
  <c r="F391" i="4"/>
  <c r="G481" i="4"/>
  <c r="G580" i="4"/>
  <c r="G777" i="4"/>
  <c r="F892" i="4"/>
  <c r="F971" i="4"/>
  <c r="F976" i="4" s="1"/>
  <c r="G1094" i="4"/>
  <c r="F1094" i="4"/>
  <c r="G1225" i="4"/>
  <c r="F1349" i="4"/>
  <c r="G1349" i="4"/>
  <c r="F1442" i="4"/>
  <c r="G1442" i="4"/>
  <c r="F1475" i="4"/>
  <c r="G1514" i="4"/>
  <c r="F1514" i="4"/>
  <c r="G511" i="4"/>
  <c r="G1372" i="4"/>
  <c r="G361" i="4"/>
  <c r="G486" i="4"/>
  <c r="F1077" i="4"/>
  <c r="G1478" i="4"/>
  <c r="F1569" i="4"/>
  <c r="G1569" i="4"/>
  <c r="F1249" i="4"/>
  <c r="G1146" i="4"/>
  <c r="F1146" i="4"/>
  <c r="G129" i="4"/>
  <c r="F299" i="4"/>
  <c r="G299" i="4"/>
  <c r="G1232" i="4"/>
  <c r="F594" i="4"/>
  <c r="F681" i="4"/>
  <c r="G681" i="4"/>
  <c r="G1211" i="4"/>
  <c r="F1211" i="4"/>
  <c r="G1363" i="4"/>
  <c r="F1363" i="4"/>
  <c r="F1501" i="4"/>
  <c r="G1501" i="4"/>
  <c r="G334" i="4"/>
  <c r="F500" i="4"/>
  <c r="G670" i="4"/>
  <c r="F670" i="4"/>
  <c r="F1528" i="4"/>
  <c r="G1528" i="4"/>
  <c r="G477" i="4"/>
  <c r="G891" i="4"/>
  <c r="F891" i="4"/>
  <c r="G1104" i="4"/>
  <c r="F1234" i="4"/>
  <c r="G1234" i="4"/>
  <c r="G190" i="4"/>
  <c r="F855" i="4"/>
  <c r="G855" i="4"/>
  <c r="G1209" i="4"/>
  <c r="G880" i="4"/>
  <c r="F1120" i="4"/>
  <c r="G1120" i="4"/>
  <c r="G579" i="4"/>
  <c r="G1150" i="4"/>
  <c r="G1472" i="4"/>
  <c r="G1521" i="4"/>
  <c r="F521" i="4"/>
  <c r="G649" i="4"/>
  <c r="G694" i="4"/>
  <c r="F694" i="4"/>
  <c r="G1034" i="4"/>
  <c r="G1198" i="4"/>
  <c r="G32" i="4"/>
  <c r="F32" i="4"/>
  <c r="G77" i="4"/>
  <c r="G95" i="4"/>
  <c r="G441" i="4"/>
  <c r="G542" i="4"/>
  <c r="G639" i="4"/>
  <c r="F849" i="4"/>
  <c r="G849" i="4"/>
  <c r="G62" i="4"/>
  <c r="G1416" i="4"/>
  <c r="G145" i="4"/>
  <c r="G351" i="4"/>
  <c r="G431" i="4"/>
  <c r="G1219" i="4"/>
  <c r="G125" i="4"/>
  <c r="G248" i="4"/>
  <c r="G323" i="4"/>
  <c r="G549" i="4"/>
  <c r="G854" i="4"/>
  <c r="G980" i="4"/>
  <c r="G1032" i="4"/>
  <c r="F1032" i="4"/>
  <c r="F1035" i="4" s="1"/>
  <c r="G1137" i="4"/>
  <c r="G1196" i="4"/>
  <c r="F1196" i="4"/>
  <c r="G1324" i="4"/>
  <c r="G172" i="4"/>
  <c r="F307" i="4"/>
  <c r="G1489" i="4"/>
  <c r="F1489" i="4"/>
  <c r="G194" i="4"/>
  <c r="F194" i="4"/>
  <c r="F115" i="4"/>
  <c r="G219" i="4"/>
  <c r="G695" i="4"/>
  <c r="F740" i="4"/>
  <c r="G820" i="4"/>
  <c r="G878" i="4"/>
  <c r="G1351" i="4"/>
  <c r="F1351" i="4"/>
  <c r="G1448" i="4"/>
  <c r="G1565" i="4"/>
  <c r="F1565" i="4"/>
  <c r="F1518" i="4"/>
  <c r="G705" i="4"/>
  <c r="F705" i="4"/>
  <c r="G816" i="4"/>
  <c r="G974" i="4"/>
  <c r="F1265" i="4"/>
  <c r="G1265" i="4"/>
  <c r="G573" i="4"/>
  <c r="G1554" i="4"/>
  <c r="G282" i="4"/>
  <c r="G660" i="4"/>
  <c r="F660" i="4"/>
  <c r="F1250" i="4"/>
  <c r="G1250" i="4"/>
  <c r="G965" i="4"/>
  <c r="G1102" i="4"/>
  <c r="G1535" i="4"/>
  <c r="F612" i="4"/>
  <c r="G612" i="4"/>
  <c r="F736" i="4"/>
  <c r="G884" i="4"/>
  <c r="F1178" i="4"/>
  <c r="F1246" i="4"/>
  <c r="G1331" i="4"/>
  <c r="G1445" i="4"/>
  <c r="G176" i="4"/>
  <c r="G843" i="4"/>
  <c r="G916" i="4"/>
  <c r="F1218" i="4"/>
  <c r="F560" i="4"/>
  <c r="G1022" i="4"/>
  <c r="G400" i="4"/>
  <c r="F400" i="4"/>
  <c r="G488" i="4"/>
  <c r="G654" i="4"/>
  <c r="G824" i="4"/>
  <c r="G939" i="4"/>
  <c r="G1010" i="4"/>
  <c r="F1379" i="4"/>
  <c r="F1543" i="4"/>
  <c r="G291" i="4"/>
  <c r="G719" i="4"/>
  <c r="F354" i="4"/>
  <c r="G1058" i="4"/>
  <c r="G1245" i="4"/>
  <c r="G206" i="4"/>
  <c r="F206" i="4"/>
  <c r="G892" i="4"/>
  <c r="G1475" i="4"/>
  <c r="G1247" i="4"/>
  <c r="F718" i="4"/>
  <c r="G1077" i="4"/>
  <c r="F1370" i="4"/>
  <c r="G1249" i="4"/>
  <c r="G594" i="4"/>
  <c r="F791" i="4"/>
  <c r="G500" i="4"/>
  <c r="F797" i="4"/>
  <c r="G1329" i="4"/>
  <c r="F1004" i="4"/>
  <c r="G1508" i="4"/>
  <c r="F1508" i="4"/>
  <c r="G185" i="4"/>
  <c r="G521" i="4"/>
  <c r="F1259" i="4"/>
  <c r="G1259" i="4"/>
  <c r="G1365" i="4"/>
  <c r="G473" i="4"/>
  <c r="G741" i="4"/>
  <c r="F973" i="4"/>
  <c r="F1091" i="4"/>
  <c r="G1170" i="4"/>
  <c r="G495" i="4"/>
  <c r="G683" i="4"/>
  <c r="F683" i="4"/>
  <c r="F397" i="4"/>
  <c r="F465" i="4"/>
  <c r="G465" i="4"/>
  <c r="F475" i="4"/>
  <c r="G1498" i="4"/>
  <c r="F1498" i="4"/>
  <c r="G665" i="4"/>
  <c r="F665" i="4"/>
  <c r="F1115" i="4"/>
  <c r="G1115" i="4"/>
  <c r="F404" i="4"/>
  <c r="G404" i="4"/>
  <c r="G131" i="4"/>
  <c r="G432" i="4"/>
  <c r="F432" i="4"/>
  <c r="G716" i="4"/>
  <c r="F1231" i="4"/>
  <c r="G1231" i="4"/>
  <c r="G1506" i="4"/>
  <c r="F1506" i="4"/>
  <c r="G1255" i="4"/>
  <c r="F1255" i="4"/>
  <c r="F235" i="4"/>
  <c r="F497" i="4"/>
  <c r="G650" i="4"/>
  <c r="G767" i="4"/>
  <c r="G1176" i="4"/>
  <c r="F1176" i="4"/>
  <c r="G1261" i="4"/>
  <c r="G1291" i="4"/>
  <c r="G1454" i="4"/>
  <c r="F911" i="4"/>
  <c r="F1081" i="4"/>
  <c r="G768" i="4"/>
  <c r="G1449" i="4"/>
  <c r="G673" i="4"/>
  <c r="F1193" i="4"/>
  <c r="G310" i="4"/>
  <c r="F646" i="4"/>
  <c r="G959" i="4"/>
  <c r="G1097" i="4"/>
  <c r="G630" i="4"/>
  <c r="G1066" i="4"/>
  <c r="G1301" i="4"/>
  <c r="F1301" i="4"/>
  <c r="G814" i="4"/>
  <c r="F814" i="4"/>
  <c r="G1220" i="4"/>
  <c r="F1345" i="4"/>
  <c r="G1027" i="4"/>
  <c r="G534" i="4"/>
  <c r="G197" i="4"/>
  <c r="G492" i="4"/>
  <c r="G986" i="4"/>
  <c r="F986" i="4"/>
  <c r="G1222" i="4"/>
  <c r="G1400" i="4"/>
  <c r="F1216" i="4"/>
  <c r="F1496" i="4"/>
  <c r="G1079" i="4"/>
  <c r="G191" i="4"/>
  <c r="G911" i="4"/>
  <c r="G209" i="4"/>
  <c r="G1016" i="4"/>
  <c r="G977" i="4"/>
  <c r="F977" i="4"/>
  <c r="F985" i="4" s="1"/>
  <c r="F295" i="4"/>
  <c r="F779" i="4"/>
  <c r="F1065" i="4"/>
  <c r="G1065" i="4"/>
  <c r="G772" i="4"/>
  <c r="G1325" i="4"/>
  <c r="G328" i="4"/>
  <c r="F328" i="4"/>
  <c r="F330" i="4" s="1"/>
  <c r="G646" i="4"/>
  <c r="G988" i="4"/>
  <c r="F988" i="4"/>
  <c r="G1511" i="4"/>
  <c r="F199" i="4"/>
  <c r="G796" i="4"/>
  <c r="F796" i="4"/>
  <c r="G1129" i="4"/>
  <c r="G1083" i="4"/>
  <c r="G1068" i="4"/>
  <c r="F1068" i="4"/>
  <c r="G1280" i="4"/>
  <c r="F1280" i="4"/>
  <c r="G1543" i="4"/>
  <c r="G354" i="4"/>
  <c r="G419" i="4"/>
  <c r="G442" i="4"/>
  <c r="G998" i="4"/>
  <c r="G1273" i="4"/>
  <c r="F1273" i="4"/>
  <c r="G484" i="4"/>
  <c r="F484" i="4"/>
  <c r="G1105" i="4"/>
  <c r="G1421" i="4"/>
  <c r="F1545" i="4"/>
  <c r="G397" i="4"/>
  <c r="G401" i="4" s="1"/>
  <c r="G456" i="4"/>
  <c r="F456" i="4"/>
  <c r="F836" i="4"/>
  <c r="G798" i="4"/>
  <c r="G1116" i="4"/>
  <c r="G1310" i="4"/>
  <c r="G1357" i="4"/>
  <c r="F1357" i="4"/>
  <c r="F258" i="4"/>
  <c r="G545" i="4"/>
  <c r="G742" i="4"/>
  <c r="G1194" i="4"/>
  <c r="G1040" i="4"/>
  <c r="F1040" i="4"/>
  <c r="G331" i="4"/>
  <c r="F331" i="4"/>
  <c r="G295" i="4"/>
  <c r="G915" i="4"/>
  <c r="F1276" i="4"/>
  <c r="G1276" i="4"/>
  <c r="G791" i="4"/>
  <c r="G736" i="4"/>
  <c r="G1385" i="4"/>
  <c r="F1385" i="4"/>
  <c r="G543" i="4"/>
  <c r="G1169" i="4"/>
  <c r="G1459" i="4"/>
  <c r="F1459" i="4"/>
  <c r="G199" i="4"/>
  <c r="G747" i="4"/>
  <c r="F747" i="4"/>
  <c r="G1218" i="4"/>
  <c r="G560" i="4"/>
  <c r="G1223" i="4"/>
  <c r="F866" i="4"/>
  <c r="F1446" i="4"/>
  <c r="G461" i="4"/>
  <c r="G1263" i="4"/>
  <c r="G1159" i="4"/>
  <c r="G19" i="4"/>
  <c r="G20" i="4" s="1"/>
  <c r="F19" i="4"/>
  <c r="F20" i="4" s="1"/>
  <c r="G967" i="4"/>
  <c r="F967" i="4"/>
  <c r="G208" i="4"/>
  <c r="F208" i="4"/>
  <c r="G485" i="4"/>
  <c r="G707" i="4"/>
  <c r="G723" i="4" s="1"/>
  <c r="G1151" i="4"/>
  <c r="F1288" i="4"/>
  <c r="G1476" i="4"/>
  <c r="G1203" i="4"/>
  <c r="G115" i="4"/>
  <c r="G575" i="4"/>
  <c r="F575" i="4"/>
  <c r="F584" i="4" s="1"/>
  <c r="F710" i="4"/>
  <c r="F903" i="4"/>
  <c r="F1153" i="4"/>
  <c r="F1544" i="4"/>
  <c r="G1407" i="4"/>
  <c r="G724" i="4"/>
  <c r="F724" i="4"/>
  <c r="G640" i="4"/>
  <c r="G234" i="4"/>
  <c r="F234" i="4"/>
  <c r="G504" i="4"/>
  <c r="G749" i="4"/>
  <c r="F749" i="4"/>
  <c r="G497" i="4"/>
  <c r="G1152" i="4"/>
  <c r="G1086" i="4"/>
  <c r="G224" i="4"/>
  <c r="G969" i="4"/>
  <c r="F668" i="4"/>
  <c r="F627" i="4"/>
  <c r="G177" i="4"/>
  <c r="F529" i="4"/>
  <c r="F1054" i="4"/>
  <c r="F1323" i="4"/>
  <c r="F1479" i="4"/>
  <c r="G68" i="4"/>
  <c r="F493" i="4"/>
  <c r="G493" i="4"/>
  <c r="G137" i="4"/>
  <c r="F494" i="4"/>
  <c r="F714" i="4"/>
  <c r="F1136" i="4"/>
  <c r="F1327" i="4"/>
  <c r="G1439" i="4"/>
  <c r="F1439" i="4"/>
  <c r="F1155" i="4"/>
  <c r="F1534" i="4"/>
  <c r="G523" i="4"/>
  <c r="G1113" i="4"/>
  <c r="G803" i="4"/>
  <c r="F1213" i="4"/>
  <c r="G1213" i="4"/>
  <c r="G1532" i="4"/>
  <c r="G1398" i="4"/>
  <c r="F928" i="4"/>
  <c r="G928" i="4"/>
  <c r="G936" i="4"/>
  <c r="F121" i="4"/>
  <c r="G1441" i="4"/>
  <c r="F1441" i="4"/>
  <c r="F923" i="4"/>
  <c r="F907" i="4"/>
  <c r="G366" i="4"/>
  <c r="F366" i="4"/>
  <c r="G601" i="4"/>
  <c r="G117" i="4"/>
  <c r="G114" i="4"/>
  <c r="G1467" i="4"/>
  <c r="F1467" i="4"/>
  <c r="G426" i="4"/>
  <c r="G927" i="4"/>
  <c r="G1285" i="4"/>
  <c r="F1285" i="4"/>
  <c r="G375" i="4"/>
  <c r="G378" i="4" s="1"/>
  <c r="F375" i="4"/>
  <c r="G754" i="4"/>
  <c r="F754" i="4"/>
  <c r="F1371" i="4"/>
  <c r="G1371" i="4"/>
  <c r="F1567" i="4"/>
  <c r="G740" i="4"/>
  <c r="F827" i="4"/>
  <c r="G827" i="4"/>
  <c r="G1061" i="4"/>
  <c r="G475" i="4"/>
  <c r="G235" i="4"/>
  <c r="G464" i="4"/>
  <c r="F464" i="4"/>
  <c r="G259" i="4"/>
  <c r="G1568" i="4"/>
  <c r="G779" i="4"/>
  <c r="G451" i="4"/>
  <c r="G1271" i="4"/>
  <c r="F1271" i="4"/>
  <c r="G1550" i="4"/>
  <c r="G1118" i="4"/>
  <c r="G831" i="4"/>
  <c r="G355" i="4"/>
  <c r="G494" i="4"/>
  <c r="G727" i="4"/>
  <c r="F1033" i="4"/>
  <c r="G1375" i="4"/>
  <c r="G598" i="4"/>
  <c r="G1496" i="4"/>
  <c r="F1238" i="4"/>
  <c r="G99" i="4"/>
  <c r="F616" i="4"/>
  <c r="G850" i="4"/>
  <c r="G1392" i="4"/>
  <c r="F1392" i="4"/>
  <c r="G676" i="4"/>
  <c r="F1130" i="4"/>
  <c r="G1091" i="4"/>
  <c r="F1266" i="4"/>
  <c r="G923" i="4"/>
  <c r="G347" i="4"/>
  <c r="F1419" i="4"/>
  <c r="G1435" i="4"/>
  <c r="G1405" i="4"/>
  <c r="F1405" i="4"/>
  <c r="F552" i="4"/>
  <c r="G552" i="4"/>
  <c r="G1396" i="4"/>
  <c r="F1396" i="4"/>
  <c r="G1480" i="4"/>
  <c r="G1085" i="4"/>
  <c r="F1492" i="4"/>
  <c r="G1492" i="4"/>
  <c r="G37" i="4"/>
  <c r="G1323" i="4"/>
  <c r="G867" i="4"/>
  <c r="F610" i="4"/>
  <c r="G1450" i="4"/>
  <c r="G27" i="4"/>
  <c r="F27" i="4"/>
  <c r="G875" i="4"/>
  <c r="F875" i="4"/>
  <c r="G764" i="4"/>
  <c r="F764" i="4"/>
  <c r="G860" i="4"/>
  <c r="F1464" i="4"/>
  <c r="G1464" i="4"/>
  <c r="F912" i="4"/>
  <c r="G1337" i="4"/>
  <c r="F1337" i="4"/>
  <c r="G872" i="4"/>
  <c r="G1119" i="4"/>
  <c r="G350" i="4"/>
  <c r="G710" i="4"/>
  <c r="F1000" i="4"/>
  <c r="G1453" i="4"/>
  <c r="G1503" i="4"/>
  <c r="F1503" i="4"/>
  <c r="G1193" i="4"/>
  <c r="G1158" i="4"/>
  <c r="F64" i="4"/>
  <c r="G64" i="4"/>
  <c r="G775" i="4"/>
  <c r="G787" i="4"/>
  <c r="G1518" i="4"/>
  <c r="G973" i="4"/>
  <c r="G1033" i="4"/>
  <c r="F1244" i="4"/>
  <c r="G1244" i="4"/>
  <c r="G761" i="4"/>
  <c r="F761" i="4"/>
  <c r="G638" i="4"/>
  <c r="F638" i="4"/>
  <c r="G1370" i="4"/>
  <c r="G1534" i="4"/>
  <c r="F870" i="4"/>
  <c r="G870" i="4"/>
  <c r="F1474" i="4"/>
  <c r="G1474" i="4"/>
  <c r="G479" i="4"/>
  <c r="G771" i="4"/>
  <c r="G1109" i="4"/>
  <c r="G1130" i="4"/>
  <c r="G1366" i="4"/>
  <c r="F1366" i="4"/>
  <c r="G1045" i="4"/>
  <c r="F1045" i="4"/>
  <c r="G1419" i="4"/>
  <c r="F766" i="4"/>
  <c r="G766" i="4"/>
  <c r="G1009" i="4"/>
  <c r="F1308" i="4"/>
  <c r="G1410" i="4"/>
  <c r="F1410" i="4"/>
  <c r="G1382" i="4"/>
  <c r="F1382" i="4"/>
  <c r="G759" i="4"/>
  <c r="F759" i="4"/>
  <c r="G651" i="4"/>
  <c r="G644" i="4"/>
  <c r="G576" i="4"/>
  <c r="G668" i="4"/>
  <c r="G267" i="4"/>
  <c r="G863" i="4"/>
  <c r="G819" i="4"/>
  <c r="G1547" i="4"/>
  <c r="F1547" i="4"/>
  <c r="G1542" i="4"/>
  <c r="G1288" i="4"/>
  <c r="G1388" i="4"/>
  <c r="F1388" i="4"/>
  <c r="G91" i="4"/>
  <c r="F91" i="4"/>
  <c r="F1125" i="4"/>
  <c r="G1125" i="4"/>
  <c r="G842" i="4"/>
  <c r="G821" i="4"/>
  <c r="G1172" i="4"/>
  <c r="F263" i="4"/>
  <c r="F265" i="4" s="1"/>
  <c r="G263" i="4"/>
  <c r="G700" i="4"/>
  <c r="G1269" i="4"/>
  <c r="G1353" i="4"/>
  <c r="F1353" i="4"/>
  <c r="G1539" i="4"/>
  <c r="G258" i="4"/>
  <c r="G1205" i="4"/>
  <c r="G1362" i="4"/>
  <c r="G1470" i="4"/>
  <c r="F1470" i="4"/>
  <c r="F1089" i="4"/>
  <c r="G1089" i="4"/>
  <c r="G1327" i="4"/>
  <c r="G139" i="4"/>
  <c r="G971" i="4"/>
  <c r="G1282" i="4"/>
  <c r="G718" i="4"/>
  <c r="G960" i="4"/>
  <c r="G1050" i="4"/>
  <c r="F1050" i="4"/>
  <c r="G1399" i="4"/>
  <c r="G1342" i="4"/>
  <c r="G348" i="4"/>
  <c r="F348" i="4"/>
  <c r="G738" i="4"/>
  <c r="G1500" i="4"/>
  <c r="G1293" i="4"/>
  <c r="F628" i="4"/>
  <c r="G628" i="4"/>
  <c r="F1538" i="4"/>
  <c r="G322" i="4"/>
  <c r="G1185" i="4"/>
  <c r="G1054" i="4"/>
  <c r="F1319" i="4"/>
  <c r="F1215" i="4"/>
  <c r="G1215" i="4"/>
  <c r="G1485" i="4"/>
  <c r="F1485" i="4"/>
  <c r="G52" i="4"/>
  <c r="F52" i="4"/>
  <c r="G856" i="4"/>
  <c r="G1153" i="4"/>
  <c r="G503" i="4"/>
  <c r="G1557" i="4"/>
  <c r="G1178" i="4"/>
  <c r="G1414" i="4"/>
  <c r="G1157" i="4"/>
  <c r="G1391" i="4"/>
  <c r="F1391" i="4"/>
  <c r="G1319" i="4"/>
  <c r="G276" i="4"/>
  <c r="G316" i="4" s="1"/>
  <c r="F276" i="4"/>
  <c r="F411" i="4"/>
  <c r="F414" i="4" s="1"/>
  <c r="G411" i="4"/>
  <c r="G414" i="4" s="1"/>
  <c r="H414" i="4" s="1"/>
  <c r="G1136" i="4"/>
  <c r="G807" i="4"/>
  <c r="G903" i="4"/>
  <c r="G1465" i="4"/>
  <c r="G792" i="4"/>
  <c r="F792" i="4"/>
  <c r="G1344" i="4"/>
  <c r="F1344" i="4"/>
  <c r="G1515" i="4"/>
  <c r="G797" i="4"/>
  <c r="G1538" i="4"/>
  <c r="G1004" i="4"/>
  <c r="G1252" i="4"/>
  <c r="F1252" i="4"/>
  <c r="G1148" i="4"/>
  <c r="F1289" i="4"/>
  <c r="G1289" i="4"/>
  <c r="G422" i="4"/>
  <c r="G1340" i="4"/>
  <c r="F1340" i="4"/>
  <c r="F317" i="4"/>
  <c r="G317" i="4"/>
  <c r="G1461" i="4"/>
  <c r="F1461" i="4"/>
  <c r="G1418" i="4"/>
  <c r="F1418" i="4"/>
  <c r="G553" i="4"/>
  <c r="G782" i="4"/>
  <c r="G1064" i="4"/>
  <c r="G307" i="4"/>
  <c r="G624" i="4"/>
  <c r="G919" i="4"/>
  <c r="G1380" i="4"/>
  <c r="G1567" i="4"/>
  <c r="G1000" i="4"/>
  <c r="G449" i="4"/>
  <c r="F449" i="4"/>
  <c r="F452" i="4" s="1"/>
  <c r="G879" i="4"/>
  <c r="G1235" i="4"/>
  <c r="F1070" i="4"/>
  <c r="G1070" i="4"/>
  <c r="G1228" i="4"/>
  <c r="G862" i="4"/>
  <c r="G627" i="4"/>
  <c r="F1056" i="4"/>
  <c r="F1143" i="4" s="1"/>
  <c r="G1056" i="4"/>
  <c r="G277" i="4"/>
  <c r="G1446" i="4"/>
  <c r="G934" i="4"/>
  <c r="G230" i="4"/>
  <c r="G1411" i="4"/>
  <c r="G731" i="4"/>
  <c r="G1437" i="4"/>
  <c r="F1437" i="4"/>
  <c r="G1060" i="4"/>
  <c r="G818" i="4"/>
  <c r="G586" i="4"/>
  <c r="G871" i="4"/>
  <c r="G1495" i="4"/>
  <c r="G907" i="4"/>
  <c r="G386" i="4"/>
  <c r="G726" i="4"/>
  <c r="F726" i="4"/>
  <c r="F728" i="4" s="1"/>
  <c r="G1545" i="4"/>
  <c r="G958" i="4"/>
  <c r="F958" i="4"/>
  <c r="G578" i="4"/>
  <c r="G811" i="4"/>
  <c r="G1082" i="4"/>
  <c r="G1328" i="4"/>
  <c r="G1216" i="4"/>
  <c r="G1406" i="4"/>
  <c r="G48" i="4"/>
  <c r="F1112" i="4"/>
  <c r="G1112" i="4"/>
  <c r="G93" i="4"/>
  <c r="G1246" i="4"/>
  <c r="G1525" i="4"/>
  <c r="F1525" i="4"/>
  <c r="G866" i="4"/>
  <c r="G377" i="4"/>
  <c r="G506" i="4"/>
  <c r="G279" i="4"/>
  <c r="G714" i="4"/>
  <c r="G1456" i="4"/>
  <c r="G823" i="4"/>
  <c r="G1088" i="4"/>
  <c r="G1238" i="4"/>
  <c r="G1544" i="4"/>
  <c r="G1335" i="4"/>
  <c r="G616" i="4"/>
  <c r="G1057" i="4"/>
  <c r="G274" i="4"/>
  <c r="F274" i="4"/>
  <c r="G1266" i="4"/>
  <c r="G529" i="4"/>
  <c r="G938" i="4"/>
  <c r="G610" i="4"/>
  <c r="G113" i="4"/>
  <c r="G1072" i="4"/>
  <c r="G868" i="4"/>
  <c r="G1135" i="4"/>
  <c r="G1345" i="4"/>
  <c r="G1208" i="4"/>
  <c r="F1208" i="4"/>
  <c r="G1379" i="4"/>
  <c r="G641" i="4"/>
  <c r="G812" i="4"/>
  <c r="G720" i="4"/>
  <c r="G1144" i="4"/>
  <c r="F1144" i="4"/>
  <c r="G1354" i="4"/>
  <c r="G940" i="4"/>
  <c r="G800" i="4"/>
  <c r="F800" i="4"/>
  <c r="G1308" i="4"/>
  <c r="G241" i="4"/>
  <c r="F241" i="4"/>
  <c r="G1531" i="4"/>
  <c r="G1316" i="4"/>
  <c r="G1318" i="4" s="1"/>
  <c r="F1316" i="4"/>
  <c r="G993" i="4"/>
  <c r="G1155" i="4"/>
  <c r="G698" i="4"/>
  <c r="G701" i="4" s="1"/>
  <c r="F698" i="4"/>
  <c r="F701" i="4" s="1"/>
  <c r="G1046" i="4"/>
  <c r="F708" i="4"/>
  <c r="G708" i="4"/>
  <c r="G1384" i="4"/>
  <c r="F1384" i="4"/>
  <c r="G1541" i="4"/>
  <c r="G737" i="4"/>
  <c r="G864" i="4"/>
  <c r="G1378" i="4"/>
  <c r="G121" i="4"/>
  <c r="G1107" i="4"/>
  <c r="G912" i="4"/>
  <c r="G1300" i="4"/>
  <c r="F1300" i="4"/>
  <c r="G120" i="4"/>
  <c r="G1081" i="4"/>
  <c r="G926" i="4"/>
  <c r="G836" i="4"/>
  <c r="G1062" i="4"/>
  <c r="G1479" i="4"/>
  <c r="F378" i="4" l="1"/>
  <c r="F250" i="4"/>
  <c r="G250" i="4"/>
  <c r="F262" i="4"/>
  <c r="G262" i="4"/>
  <c r="G265" i="4"/>
  <c r="F273" i="4"/>
  <c r="G273" i="4"/>
  <c r="F316" i="4"/>
  <c r="H316" i="4"/>
  <c r="G327" i="4"/>
  <c r="H327" i="4" s="1"/>
  <c r="F327" i="4"/>
  <c r="G330" i="4"/>
  <c r="H330" i="4" s="1"/>
  <c r="F343" i="4"/>
  <c r="G343" i="4"/>
  <c r="H343" i="4" s="1"/>
  <c r="G358" i="4"/>
  <c r="F358" i="4"/>
  <c r="F362" i="4"/>
  <c r="G362" i="4"/>
  <c r="H362" i="4" s="1"/>
  <c r="F371" i="4"/>
  <c r="G371" i="4"/>
  <c r="H371" i="4" s="1"/>
  <c r="H378" i="4"/>
  <c r="G385" i="4"/>
  <c r="H385" i="4" s="1"/>
  <c r="F385" i="4"/>
  <c r="F393" i="4"/>
  <c r="G393" i="4"/>
  <c r="H393" i="4" s="1"/>
  <c r="F401" i="4"/>
  <c r="H401" i="4" s="1"/>
  <c r="F421" i="4"/>
  <c r="G421" i="4"/>
  <c r="H421" i="4" s="1"/>
  <c r="G434" i="4"/>
  <c r="F434" i="4"/>
  <c r="F448" i="4"/>
  <c r="G448" i="4"/>
  <c r="H448" i="4" s="1"/>
  <c r="G452" i="4"/>
  <c r="H452" i="4" s="1"/>
  <c r="G463" i="4"/>
  <c r="F463" i="4"/>
  <c r="F470" i="4"/>
  <c r="H470" i="4"/>
  <c r="F536" i="4"/>
  <c r="G536" i="4"/>
  <c r="H536" i="4" s="1"/>
  <c r="G551" i="4"/>
  <c r="H551" i="4" s="1"/>
  <c r="G559" i="4"/>
  <c r="H559" i="4" s="1"/>
  <c r="G567" i="4"/>
  <c r="H567" i="4" s="1"/>
  <c r="F574" i="4"/>
  <c r="F568" i="4" s="1"/>
  <c r="G574" i="4"/>
  <c r="G584" i="4"/>
  <c r="H584" i="4" s="1"/>
  <c r="F588" i="4"/>
  <c r="G588" i="4"/>
  <c r="H588" i="4" s="1"/>
  <c r="F611" i="4"/>
  <c r="H611" i="4" s="1"/>
  <c r="G631" i="4"/>
  <c r="F631" i="4"/>
  <c r="F636" i="4"/>
  <c r="G636" i="4"/>
  <c r="F643" i="4"/>
  <c r="G643" i="4"/>
  <c r="G659" i="4"/>
  <c r="F659" i="4"/>
  <c r="F682" i="4"/>
  <c r="G682" i="4"/>
  <c r="H682" i="4" s="1"/>
  <c r="G687" i="4"/>
  <c r="F687" i="4"/>
  <c r="G696" i="4"/>
  <c r="H696" i="4" s="1"/>
  <c r="H701" i="4"/>
  <c r="F723" i="4"/>
  <c r="H723" i="4" s="1"/>
  <c r="G728" i="4"/>
  <c r="H728" i="4" s="1"/>
  <c r="F732" i="4"/>
  <c r="H732" i="4" s="1"/>
  <c r="F746" i="4"/>
  <c r="G746" i="4"/>
  <c r="H746" i="4" s="1"/>
  <c r="F758" i="4"/>
  <c r="G758" i="4"/>
  <c r="H758" i="4" s="1"/>
  <c r="F790" i="4"/>
  <c r="G790" i="4"/>
  <c r="H790" i="4" s="1"/>
  <c r="G813" i="4"/>
  <c r="H813" i="4" s="1"/>
  <c r="F946" i="4"/>
  <c r="G946" i="4"/>
  <c r="H946" i="4" s="1"/>
  <c r="H950" i="4"/>
  <c r="F968" i="4"/>
  <c r="G968" i="4"/>
  <c r="H968" i="4" s="1"/>
  <c r="G1049" i="4"/>
  <c r="F1012" i="4"/>
  <c r="F1171" i="4"/>
  <c r="G976" i="4"/>
  <c r="H976" i="4" s="1"/>
  <c r="G985" i="4"/>
  <c r="H985" i="4" s="1"/>
  <c r="G1012" i="4"/>
  <c r="F1020" i="4"/>
  <c r="G1020" i="4"/>
  <c r="H1020" i="4" s="1"/>
  <c r="F1026" i="4"/>
  <c r="G1026" i="4"/>
  <c r="H1026" i="4" s="1"/>
  <c r="G1035" i="4"/>
  <c r="H1035" i="4" s="1"/>
  <c r="F1041" i="4"/>
  <c r="G1041" i="4"/>
  <c r="H1041" i="4" s="1"/>
  <c r="F1049" i="4"/>
  <c r="G1143" i="4"/>
  <c r="H1143" i="4" s="1"/>
  <c r="G1165" i="4"/>
  <c r="F1165" i="4"/>
  <c r="G1171" i="4"/>
  <c r="F1195" i="4"/>
  <c r="G1195" i="4"/>
  <c r="H1195" i="4" s="1"/>
  <c r="F1488" i="4"/>
  <c r="F1413" i="4"/>
  <c r="F1318" i="4"/>
  <c r="H1318" i="4" s="1"/>
  <c r="F1516" i="4"/>
  <c r="G1512" i="4"/>
  <c r="F1393" i="4"/>
  <c r="F1466" i="4"/>
  <c r="F1267" i="4"/>
  <c r="F1207" i="4"/>
  <c r="G1207" i="4"/>
  <c r="G1256" i="4"/>
  <c r="F1256" i="4"/>
  <c r="G1267" i="4"/>
  <c r="G1270" i="4"/>
  <c r="F1270" i="4"/>
  <c r="F1279" i="4"/>
  <c r="G1279" i="4"/>
  <c r="G1570" i="4"/>
  <c r="F1312" i="4"/>
  <c r="F1512" i="4"/>
  <c r="G1516" i="4"/>
  <c r="F1284" i="4"/>
  <c r="G1284" i="4"/>
  <c r="F1296" i="4"/>
  <c r="G1296" i="4"/>
  <c r="F1307" i="4"/>
  <c r="G1307" i="4"/>
  <c r="G1312" i="4"/>
  <c r="G1332" i="4"/>
  <c r="F1332" i="4"/>
  <c r="F1346" i="4"/>
  <c r="G1346" i="4"/>
  <c r="F1364" i="4"/>
  <c r="G1364" i="4"/>
  <c r="F1381" i="4"/>
  <c r="G1381" i="4"/>
  <c r="F1387" i="4"/>
  <c r="G1387" i="4"/>
  <c r="G1393" i="4"/>
  <c r="G1403" i="4"/>
  <c r="F1403" i="4"/>
  <c r="F1408" i="4"/>
  <c r="G1408" i="4"/>
  <c r="G1413" i="4"/>
  <c r="F1422" i="4"/>
  <c r="G1422" i="4"/>
  <c r="H1572" i="4"/>
  <c r="G1488" i="4"/>
  <c r="G1458" i="4"/>
  <c r="F1458" i="4"/>
  <c r="G1466" i="4"/>
  <c r="G1481" i="4"/>
  <c r="F1481" i="4"/>
  <c r="F1497" i="4"/>
  <c r="G1497" i="4"/>
  <c r="G1502" i="4"/>
  <c r="F1502" i="4"/>
  <c r="G1551" i="4"/>
  <c r="F1551" i="4"/>
  <c r="G1556" i="4"/>
  <c r="F1556" i="4"/>
  <c r="F1570" i="4"/>
  <c r="G57" i="4"/>
  <c r="G240" i="4"/>
  <c r="F240" i="4"/>
  <c r="F231" i="4"/>
  <c r="G231" i="4"/>
  <c r="G202" i="4"/>
  <c r="F202" i="4"/>
  <c r="G193" i="4"/>
  <c r="F193" i="4"/>
  <c r="G181" i="4"/>
  <c r="F181" i="4"/>
  <c r="F90" i="4"/>
  <c r="G79" i="4"/>
  <c r="G90" i="4"/>
  <c r="F151" i="4"/>
  <c r="G151" i="4"/>
  <c r="G165" i="4"/>
  <c r="F165" i="4"/>
  <c r="G76" i="4"/>
  <c r="F79" i="4"/>
  <c r="F76" i="4"/>
  <c r="F57" i="4"/>
  <c r="F44" i="4"/>
  <c r="G44" i="4"/>
  <c r="H20" i="4"/>
  <c r="H18" i="4"/>
  <c r="H574" i="4" l="1"/>
  <c r="G568" i="4"/>
  <c r="H568" i="4" s="1"/>
  <c r="H358" i="4"/>
  <c r="H434" i="4"/>
  <c r="H463" i="4"/>
  <c r="H631" i="4"/>
  <c r="H636" i="4"/>
  <c r="H643" i="4"/>
  <c r="H659" i="4"/>
  <c r="H687" i="4"/>
  <c r="H1171" i="4"/>
  <c r="H1049" i="4"/>
  <c r="H1012" i="4"/>
  <c r="H1165" i="4"/>
  <c r="H1488" i="4"/>
  <c r="H1413" i="4"/>
  <c r="H1512" i="4"/>
  <c r="H1516" i="4"/>
  <c r="H1296" i="4"/>
  <c r="H1279" i="4"/>
  <c r="H1458" i="4"/>
  <c r="H1364" i="4"/>
  <c r="H1393" i="4"/>
  <c r="H1422" i="4"/>
  <c r="H1387" i="4"/>
  <c r="H1267" i="4"/>
  <c r="H1408" i="4"/>
  <c r="H1307" i="4"/>
  <c r="H1466" i="4"/>
  <c r="H1381" i="4"/>
  <c r="H1312" i="4"/>
  <c r="H1346" i="4"/>
  <c r="H1207" i="4"/>
  <c r="H1256" i="4"/>
  <c r="H1270" i="4"/>
  <c r="H1570" i="4"/>
  <c r="H1284" i="4"/>
  <c r="H1332" i="4"/>
  <c r="H1403" i="4"/>
  <c r="H1497" i="4"/>
  <c r="H1481" i="4"/>
  <c r="H1502" i="4"/>
  <c r="H1551" i="4"/>
  <c r="H1556" i="4"/>
  <c r="H57" i="4"/>
  <c r="H240" i="4"/>
  <c r="H231" i="4"/>
  <c r="H202" i="4"/>
  <c r="H193" i="4"/>
  <c r="H181" i="4"/>
  <c r="H79" i="4"/>
  <c r="H90" i="4"/>
  <c r="H151" i="4"/>
  <c r="H165" i="4"/>
  <c r="H76" i="4"/>
  <c r="H44" i="4"/>
  <c r="D17" i="4"/>
</calcChain>
</file>

<file path=xl/sharedStrings.xml><?xml version="1.0" encoding="utf-8"?>
<sst xmlns="http://schemas.openxmlformats.org/spreadsheetml/2006/main" count="13256" uniqueCount="1805">
  <si>
    <t>County</t>
  </si>
  <si>
    <t>NAME</t>
  </si>
  <si>
    <t>Active</t>
  </si>
  <si>
    <t>Elderly</t>
  </si>
  <si>
    <t>Family</t>
  </si>
  <si>
    <t>FW/FW</t>
  </si>
  <si>
    <t>Homeless</t>
  </si>
  <si>
    <t>Link</t>
  </si>
  <si>
    <t>Special Needs</t>
  </si>
  <si>
    <t>Total Units</t>
  </si>
  <si>
    <t>Restricted Units</t>
  </si>
  <si>
    <t>Market Rate</t>
  </si>
  <si>
    <t>2014-04 # Occupied</t>
  </si>
  <si>
    <t>Polk</t>
  </si>
  <si>
    <t/>
  </si>
  <si>
    <t>Alachua</t>
  </si>
  <si>
    <t>Collier</t>
  </si>
  <si>
    <t>George Washington Carver</t>
  </si>
  <si>
    <t>Lake</t>
  </si>
  <si>
    <t>Little Oaks</t>
  </si>
  <si>
    <t>Escambia</t>
  </si>
  <si>
    <t>Duval</t>
  </si>
  <si>
    <t>Levy</t>
  </si>
  <si>
    <t>Orange</t>
  </si>
  <si>
    <t>Miami-Dade</t>
  </si>
  <si>
    <t>Highlands</t>
  </si>
  <si>
    <t>Clay</t>
  </si>
  <si>
    <t>Manatee</t>
  </si>
  <si>
    <t>Hillsborough</t>
  </si>
  <si>
    <t>Cutler Glen &amp; Cutler Meadows</t>
  </si>
  <si>
    <t>Pine Meadow - Gainesville</t>
  </si>
  <si>
    <t>Sarasota</t>
  </si>
  <si>
    <t>Leon</t>
  </si>
  <si>
    <t>Anderson Oaks</t>
  </si>
  <si>
    <t>Lee</t>
  </si>
  <si>
    <t>Vista Palms</t>
  </si>
  <si>
    <t>Apartments of River Oaks</t>
  </si>
  <si>
    <t>Arbor Place</t>
  </si>
  <si>
    <t>Arena Garden</t>
  </si>
  <si>
    <t>Brevard</t>
  </si>
  <si>
    <t>Osceola</t>
  </si>
  <si>
    <t>Arrow Ridge</t>
  </si>
  <si>
    <t>St. John Island</t>
  </si>
  <si>
    <t>Palm Beach</t>
  </si>
  <si>
    <t>Ashley Place</t>
  </si>
  <si>
    <t>Volusia</t>
  </si>
  <si>
    <t>Ashton Point</t>
  </si>
  <si>
    <t>Monroe</t>
  </si>
  <si>
    <t>Atlantic Pines</t>
  </si>
  <si>
    <t>Auburn Trace</t>
  </si>
  <si>
    <t>Augustine Club</t>
  </si>
  <si>
    <t>Palm Grove</t>
  </si>
  <si>
    <t>Azalea Ridge</t>
  </si>
  <si>
    <t>Arrow Pointe</t>
  </si>
  <si>
    <t>Baker</t>
  </si>
  <si>
    <t>Baker Manor</t>
  </si>
  <si>
    <t>Ballet Villages I</t>
  </si>
  <si>
    <t>Ballet Villages II</t>
  </si>
  <si>
    <t>Banyan Bay Club</t>
  </si>
  <si>
    <t>Seminole</t>
  </si>
  <si>
    <t>Barrington Place</t>
  </si>
  <si>
    <t>Bayou Crossing</t>
  </si>
  <si>
    <t>Bayou Oaks</t>
  </si>
  <si>
    <t>Beacon Hill</t>
  </si>
  <si>
    <t>Bear Creek - Naples</t>
  </si>
  <si>
    <t>Hendry</t>
  </si>
  <si>
    <t>Flagler</t>
  </si>
  <si>
    <t>Bella Vista</t>
  </si>
  <si>
    <t>Belmont Duplexes</t>
  </si>
  <si>
    <t>Belmont Heights Estates II</t>
  </si>
  <si>
    <t>Okaloosa</t>
  </si>
  <si>
    <t>Bernwood Trace</t>
  </si>
  <si>
    <t>St. Lucie</t>
  </si>
  <si>
    <t>Bethany Court</t>
  </si>
  <si>
    <t>Biscayne Palm Club</t>
  </si>
  <si>
    <t>Boynton Bay</t>
  </si>
  <si>
    <t>Bradenton Village</t>
  </si>
  <si>
    <t>Braemoor Dunes</t>
  </si>
  <si>
    <t>Brandon Crossing</t>
  </si>
  <si>
    <t>Briarwood of Sebring</t>
  </si>
  <si>
    <t>Indian River</t>
  </si>
  <si>
    <t>Broward</t>
  </si>
  <si>
    <t>Bridgewater Place</t>
  </si>
  <si>
    <t>Brittany I</t>
  </si>
  <si>
    <t>Brittany II</t>
  </si>
  <si>
    <t>Nassau Bay I</t>
  </si>
  <si>
    <t>Nassau Bay II</t>
  </si>
  <si>
    <t>Brookmeade Villas</t>
  </si>
  <si>
    <t>Broward Gardens</t>
  </si>
  <si>
    <t>St. Johns</t>
  </si>
  <si>
    <t>Nassau</t>
  </si>
  <si>
    <t>Buccaneer Villas</t>
  </si>
  <si>
    <t>Buchanan Bay</t>
  </si>
  <si>
    <t>Buena Vista Place</t>
  </si>
  <si>
    <t>Buena Vista Place II</t>
  </si>
  <si>
    <t>Buena Vista Point</t>
  </si>
  <si>
    <t>Cabana Club</t>
  </si>
  <si>
    <t>Marion</t>
  </si>
  <si>
    <t>Calusa Springs</t>
  </si>
  <si>
    <t>Madison</t>
  </si>
  <si>
    <t>Camellia Gardens</t>
  </si>
  <si>
    <t>Cameron Cove</t>
  </si>
  <si>
    <t>Cantebury of Hilliard</t>
  </si>
  <si>
    <t>Caribbean Key</t>
  </si>
  <si>
    <t>Caribbean West</t>
  </si>
  <si>
    <t>Carillon Place</t>
  </si>
  <si>
    <t>Carlisle Lakes</t>
  </si>
  <si>
    <t>Carolina Club</t>
  </si>
  <si>
    <t>Franklin</t>
  </si>
  <si>
    <t>Carrabelle Cove</t>
  </si>
  <si>
    <t>Putnam</t>
  </si>
  <si>
    <t>Castle Hill of Avon Park</t>
  </si>
  <si>
    <t>Castle Woods</t>
  </si>
  <si>
    <t>Jackson</t>
  </si>
  <si>
    <t>Cedar Creek - Cottondale</t>
  </si>
  <si>
    <t>Cedar Forest</t>
  </si>
  <si>
    <t>Center Court</t>
  </si>
  <si>
    <t>Centre Court - Bradenton</t>
  </si>
  <si>
    <t>Charleston Place</t>
  </si>
  <si>
    <t>Pinellas</t>
  </si>
  <si>
    <t>Chaves Lake</t>
  </si>
  <si>
    <t>Chelsea Commons</t>
  </si>
  <si>
    <t>Cherry Tree II</t>
  </si>
  <si>
    <t>Cielo</t>
  </si>
  <si>
    <t>Royal Oaks</t>
  </si>
  <si>
    <t>Cinnamon Cove</t>
  </si>
  <si>
    <t>Citrus Glen</t>
  </si>
  <si>
    <t>Citrus Glen II</t>
  </si>
  <si>
    <t>Clay Springs</t>
  </si>
  <si>
    <t>Clipper Cove - Tampa</t>
  </si>
  <si>
    <t>Club at Sugar Mill</t>
  </si>
  <si>
    <t>Lexington Club at Vero Beach</t>
  </si>
  <si>
    <t>Oasis Club</t>
  </si>
  <si>
    <t>Golfside Villas</t>
  </si>
  <si>
    <t>Cobblestone</t>
  </si>
  <si>
    <t>College Park</t>
  </si>
  <si>
    <t>Collingswood</t>
  </si>
  <si>
    <t>Collins Place</t>
  </si>
  <si>
    <t>Colony West</t>
  </si>
  <si>
    <t>Commander Place</t>
  </si>
  <si>
    <t>Congress Building</t>
  </si>
  <si>
    <t>Congress Park</t>
  </si>
  <si>
    <t>Coral Gardens</t>
  </si>
  <si>
    <t>Coral Village</t>
  </si>
  <si>
    <t>Country Club Villas II</t>
  </si>
  <si>
    <t>Bradford</t>
  </si>
  <si>
    <t>Country Garden</t>
  </si>
  <si>
    <t>Santa Rosa</t>
  </si>
  <si>
    <t>Pasco</t>
  </si>
  <si>
    <t>Countryside Villas II</t>
  </si>
  <si>
    <t>Courtney Manor</t>
  </si>
  <si>
    <t>Cove at Saint Lucie</t>
  </si>
  <si>
    <t>Crane Creek Senior</t>
  </si>
  <si>
    <t>Tracey Manor</t>
  </si>
  <si>
    <t>Crestwood - St. Cloud</t>
  </si>
  <si>
    <t>Cricket Club</t>
  </si>
  <si>
    <t>Cross Keys II</t>
  </si>
  <si>
    <t>Crossings at Cape Coral</t>
  </si>
  <si>
    <t>Martin</t>
  </si>
  <si>
    <t>Crossings at Indian Run</t>
  </si>
  <si>
    <t>Crossings at University</t>
  </si>
  <si>
    <t>Cutler Hammock</t>
  </si>
  <si>
    <t>Cutler Vista</t>
  </si>
  <si>
    <t>Cypress Club</t>
  </si>
  <si>
    <t>Cypress Grove</t>
  </si>
  <si>
    <t>Cypress Lake</t>
  </si>
  <si>
    <t>Cypress Trace</t>
  </si>
  <si>
    <t>Carrington Place</t>
  </si>
  <si>
    <t>Daytona Gardens</t>
  </si>
  <si>
    <t>Deer Meadow</t>
  </si>
  <si>
    <t>Del Prado Gardens</t>
  </si>
  <si>
    <t>Devilliers Gardens</t>
  </si>
  <si>
    <t>Gadsden</t>
  </si>
  <si>
    <t>Dogwood Manor</t>
  </si>
  <si>
    <t>Doral Terrace</t>
  </si>
  <si>
    <t>Douglas Pointe</t>
  </si>
  <si>
    <t>Douglass Square</t>
  </si>
  <si>
    <t>Doveland Villas</t>
  </si>
  <si>
    <t>Dovetail Villas II</t>
  </si>
  <si>
    <t>Lauderhill Point</t>
  </si>
  <si>
    <t>Dunwoodie Place</t>
  </si>
  <si>
    <t>Eagle's Landing</t>
  </si>
  <si>
    <t>East Lake - Orange</t>
  </si>
  <si>
    <t>Eastpoint</t>
  </si>
  <si>
    <t>Eastwind</t>
  </si>
  <si>
    <t>Edison Terraces I</t>
  </si>
  <si>
    <t>Edison Terraces II</t>
  </si>
  <si>
    <t>Lago del Sol</t>
  </si>
  <si>
    <t>Elm Lake</t>
  </si>
  <si>
    <t>Emerald Place</t>
  </si>
  <si>
    <t>Fairmont Oaks</t>
  </si>
  <si>
    <t>Falcon Trace</t>
  </si>
  <si>
    <t>Falls at Bonaventure</t>
  </si>
  <si>
    <t>Family Fresh Start I</t>
  </si>
  <si>
    <t>Family Fresh Start II</t>
  </si>
  <si>
    <t>Citrus</t>
  </si>
  <si>
    <t>Floral Oaks</t>
  </si>
  <si>
    <t>Florence N. Davis Center</t>
  </si>
  <si>
    <t>Forest Edge</t>
  </si>
  <si>
    <t>Hardee</t>
  </si>
  <si>
    <t>Maplecrest - Jacksonville</t>
  </si>
  <si>
    <t>Fox Hollow</t>
  </si>
  <si>
    <t>Fruitland Acres</t>
  </si>
  <si>
    <t>Garden Walk</t>
  </si>
  <si>
    <t>Gardenia Square</t>
  </si>
  <si>
    <t>Gardens - Aswan &amp; Alexandria East &amp; West</t>
  </si>
  <si>
    <t>Bay</t>
  </si>
  <si>
    <t>Glen Oaks</t>
  </si>
  <si>
    <t>Golden Lakes</t>
  </si>
  <si>
    <t>Golden Oaks</t>
  </si>
  <si>
    <t>Grace's Landing</t>
  </si>
  <si>
    <t>Graceville Estates</t>
  </si>
  <si>
    <t>Grand Reserve at Lee Vista</t>
  </si>
  <si>
    <t>Grand Reserve at Maitland Park</t>
  </si>
  <si>
    <t>Sands at St. Lucie</t>
  </si>
  <si>
    <t>Landon Pointe</t>
  </si>
  <si>
    <t>Green Gables - Ocala</t>
  </si>
  <si>
    <t>Green Gables - Orlando</t>
  </si>
  <si>
    <t>Green Vista</t>
  </si>
  <si>
    <t>Hamilton</t>
  </si>
  <si>
    <t>Greenbriar</t>
  </si>
  <si>
    <t>Hernando</t>
  </si>
  <si>
    <t>Greenhaven</t>
  </si>
  <si>
    <t>Greenleaf Gardens II</t>
  </si>
  <si>
    <t>Greenleaf Village</t>
  </si>
  <si>
    <t>Greenville Pointe</t>
  </si>
  <si>
    <t>Grove Pointe</t>
  </si>
  <si>
    <t>Groves of Delray</t>
  </si>
  <si>
    <t>Gulfstream</t>
  </si>
  <si>
    <t>Hainlin Mills</t>
  </si>
  <si>
    <t>Azalea Gardens</t>
  </si>
  <si>
    <t>Hamilton Village</t>
  </si>
  <si>
    <t>Hampton Court - Mangonia Park</t>
  </si>
  <si>
    <t>Hardin Hammock Estates</t>
  </si>
  <si>
    <t>Harris Music Lofts</t>
  </si>
  <si>
    <t>Harvard House</t>
  </si>
  <si>
    <t>Hassinger Properties C</t>
  </si>
  <si>
    <t>Hassinger Properties D</t>
  </si>
  <si>
    <t>Hassinger Properties E</t>
  </si>
  <si>
    <t>Hatton House</t>
  </si>
  <si>
    <t>Walton</t>
  </si>
  <si>
    <t>Hazelwood</t>
  </si>
  <si>
    <t>Jefferson</t>
  </si>
  <si>
    <t>Heritage Manor</t>
  </si>
  <si>
    <t>Heritage Pines</t>
  </si>
  <si>
    <t>Heritage Villas - Apalachicola</t>
  </si>
  <si>
    <t>Heron Park</t>
  </si>
  <si>
    <t>Heron Pointe</t>
  </si>
  <si>
    <t>Heron Woods</t>
  </si>
  <si>
    <t>Heron's Landing</t>
  </si>
  <si>
    <t>Hickory Glen</t>
  </si>
  <si>
    <t>Hickory Pointe</t>
  </si>
  <si>
    <t>Hidden Cove - Miami</t>
  </si>
  <si>
    <t>Hidden Creek Villas</t>
  </si>
  <si>
    <t>Hidden Grove</t>
  </si>
  <si>
    <t>Central City</t>
  </si>
  <si>
    <t>Hilltop Village</t>
  </si>
  <si>
    <t>Hillwood Pointe</t>
  </si>
  <si>
    <t>Holly Cove</t>
  </si>
  <si>
    <t>Holly Ridge Senior</t>
  </si>
  <si>
    <t>Hollybrook - Orlando</t>
  </si>
  <si>
    <t>Homestead Colony</t>
  </si>
  <si>
    <t>Homestead Plaza</t>
  </si>
  <si>
    <t>Tuscany Pointe</t>
  </si>
  <si>
    <t>Howard Park</t>
  </si>
  <si>
    <t>Huguenot Harbour</t>
  </si>
  <si>
    <t>Huntington Place</t>
  </si>
  <si>
    <t>Huntington Reserve</t>
  </si>
  <si>
    <t>In The Pines South</t>
  </si>
  <si>
    <t>Holmes</t>
  </si>
  <si>
    <t>Indiana Villas</t>
  </si>
  <si>
    <t>Inn Transition South</t>
  </si>
  <si>
    <t>Inverness Club</t>
  </si>
  <si>
    <t>Iona Lakes</t>
  </si>
  <si>
    <t>Granite at Porpoise Bay</t>
  </si>
  <si>
    <t>Ivy Chase - Hudson</t>
  </si>
  <si>
    <t>Jackson Court II</t>
  </si>
  <si>
    <t>Janoski Property</t>
  </si>
  <si>
    <t>Jasmine Cay</t>
  </si>
  <si>
    <t>Jeflis</t>
  </si>
  <si>
    <t>Jordan Park</t>
  </si>
  <si>
    <t>Joseph L Lee Gardens</t>
  </si>
  <si>
    <t>Jubilee Courtyards</t>
  </si>
  <si>
    <t>Kay Larkin</t>
  </si>
  <si>
    <t>Kendall Court</t>
  </si>
  <si>
    <t>Kensington of Kissimmee</t>
  </si>
  <si>
    <t>Key Plaza</t>
  </si>
  <si>
    <t>Keys I &amp; II</t>
  </si>
  <si>
    <t>Keys III</t>
  </si>
  <si>
    <t>Kissimmee Oak Leaf Landings</t>
  </si>
  <si>
    <t>Kyle's Run</t>
  </si>
  <si>
    <t>La Belle Commons</t>
  </si>
  <si>
    <t>La Estancia</t>
  </si>
  <si>
    <t>Columbia</t>
  </si>
  <si>
    <t>Lake City Villas</t>
  </si>
  <si>
    <t>Lake Delray</t>
  </si>
  <si>
    <t>Lake Forest</t>
  </si>
  <si>
    <t>Lake Jennie II</t>
  </si>
  <si>
    <t>Lake Pointe</t>
  </si>
  <si>
    <t>Lake Weston Point</t>
  </si>
  <si>
    <t>Lakebreeze</t>
  </si>
  <si>
    <t>Lakeview</t>
  </si>
  <si>
    <t>Lakeview Grove</t>
  </si>
  <si>
    <t>Lakewood Shores</t>
  </si>
  <si>
    <t>Lakewood Terrace</t>
  </si>
  <si>
    <t>Lakewood Villas of Lady Lake</t>
  </si>
  <si>
    <t>Lancaster Villas</t>
  </si>
  <si>
    <t>Landfair Homes</t>
  </si>
  <si>
    <t>Landings</t>
  </si>
  <si>
    <t>Landings at Sea Forest</t>
  </si>
  <si>
    <t>Landings at Timberleaf</t>
  </si>
  <si>
    <t>Lanier Oaks</t>
  </si>
  <si>
    <t>Villas at Cove Crossing</t>
  </si>
  <si>
    <t>Laurel Ridge</t>
  </si>
  <si>
    <t>Leigh Meadows</t>
  </si>
  <si>
    <t>Leisure Villas</t>
  </si>
  <si>
    <t>Lewis Place at Ironwood</t>
  </si>
  <si>
    <t>Lexington Club at Hunters Creek</t>
  </si>
  <si>
    <t>Liberty Center I</t>
  </si>
  <si>
    <t>Liberty Center II</t>
  </si>
  <si>
    <t>Liberty Center</t>
  </si>
  <si>
    <t>Lighthouse Bay</t>
  </si>
  <si>
    <t>Lillian Housing</t>
  </si>
  <si>
    <t>Fountains of Indian River II</t>
  </si>
  <si>
    <t>Little Haiti Gateway</t>
  </si>
  <si>
    <t>Palms West I</t>
  </si>
  <si>
    <t>Logan Heights</t>
  </si>
  <si>
    <t>Logan's Pointe</t>
  </si>
  <si>
    <t>London Arms</t>
  </si>
  <si>
    <t>M &amp; M Maison II</t>
  </si>
  <si>
    <t>Madalyn Landing</t>
  </si>
  <si>
    <t>Madison Commons</t>
  </si>
  <si>
    <t>Madison Cove</t>
  </si>
  <si>
    <t>Magnolia Pointe - Cedar Grove</t>
  </si>
  <si>
    <t>Magnolia Pointe - Orlando</t>
  </si>
  <si>
    <t>Magnolia Walk</t>
  </si>
  <si>
    <t>Main Street Village</t>
  </si>
  <si>
    <t>Manatee Pond</t>
  </si>
  <si>
    <t>Mira Lagos</t>
  </si>
  <si>
    <t>Mandarin Arms</t>
  </si>
  <si>
    <t>Mangonia Residence</t>
  </si>
  <si>
    <t>Mar Lago Village</t>
  </si>
  <si>
    <t>Marbrisa</t>
  </si>
  <si>
    <t>Marina Bay</t>
  </si>
  <si>
    <t>Banyan Bay</t>
  </si>
  <si>
    <t>Mariner's Cove - Key West</t>
  </si>
  <si>
    <t>Mayfair Village</t>
  </si>
  <si>
    <t>Metro Place</t>
  </si>
  <si>
    <t>Metro Place II</t>
  </si>
  <si>
    <t>Miami River Park</t>
  </si>
  <si>
    <t>Middletowne</t>
  </si>
  <si>
    <t>Mira Verde</t>
  </si>
  <si>
    <t>Bella Capri</t>
  </si>
  <si>
    <t>Sumter</t>
  </si>
  <si>
    <t>Misty Woods</t>
  </si>
  <si>
    <t>Mobley Park</t>
  </si>
  <si>
    <t>Monterey Lake</t>
  </si>
  <si>
    <t>Monterey Pointe</t>
  </si>
  <si>
    <t>Mount Carmel Gardens</t>
  </si>
  <si>
    <t>Charlotte</t>
  </si>
  <si>
    <t>Murdock Circle</t>
  </si>
  <si>
    <t>Mystic Pointe II</t>
  </si>
  <si>
    <t>Mystic Woods I</t>
  </si>
  <si>
    <t>Mystic Woods II</t>
  </si>
  <si>
    <t>Nantucket Bay</t>
  </si>
  <si>
    <t>Naranja Villas</t>
  </si>
  <si>
    <t>New Arena Square</t>
  </si>
  <si>
    <t>New Hope Community II</t>
  </si>
  <si>
    <t>New Hope Villas of Seville</t>
  </si>
  <si>
    <t>Villas at Newport Landing</t>
  </si>
  <si>
    <t>Norbourne Estates</t>
  </si>
  <si>
    <t>Norbourne Estates II</t>
  </si>
  <si>
    <t>North Springs Estates</t>
  </si>
  <si>
    <t>Oak Hammock</t>
  </si>
  <si>
    <t>Oak Pointe</t>
  </si>
  <si>
    <t>Oak Harbor</t>
  </si>
  <si>
    <t>Oak Terrace</t>
  </si>
  <si>
    <t>Oakhaven</t>
  </si>
  <si>
    <t>Oakland Village Estates</t>
  </si>
  <si>
    <t>Oaks at Ellenton</t>
  </si>
  <si>
    <t>Victoria Park</t>
  </si>
  <si>
    <t>Victoria Park at Mandarin II</t>
  </si>
  <si>
    <t>Victoria Park at Mandarin III</t>
  </si>
  <si>
    <t>Oaks at Pompano</t>
  </si>
  <si>
    <t>DeSoto</t>
  </si>
  <si>
    <t>Oaks Trail</t>
  </si>
  <si>
    <t>Oaktree</t>
  </si>
  <si>
    <t>Oakwood Villa</t>
  </si>
  <si>
    <t>Oakwood Village</t>
  </si>
  <si>
    <t>Okeechobee</t>
  </si>
  <si>
    <t>Okeechobee Commons</t>
  </si>
  <si>
    <t>Olive Tree</t>
  </si>
  <si>
    <t>Olympia Building</t>
  </si>
  <si>
    <t>Orchard Park</t>
  </si>
  <si>
    <t>Orchard Pointe</t>
  </si>
  <si>
    <t>Orchid Trace</t>
  </si>
  <si>
    <t>Osborne Landing</t>
  </si>
  <si>
    <t>Osprey Ridge</t>
  </si>
  <si>
    <t>Ospreys Landing</t>
  </si>
  <si>
    <t>Outrigger Village</t>
  </si>
  <si>
    <t>Palm Villas</t>
  </si>
  <si>
    <t>Palmetto Trace</t>
  </si>
  <si>
    <t>Palmetto Villas</t>
  </si>
  <si>
    <t>Panasoffkee II</t>
  </si>
  <si>
    <t>Park at Palm Bay</t>
  </si>
  <si>
    <t>Park Avenue Villas</t>
  </si>
  <si>
    <t>Park City at Golden Lakes</t>
  </si>
  <si>
    <t>Park Crest Terrace I</t>
  </si>
  <si>
    <t>Park Crest Terrace II</t>
  </si>
  <si>
    <t>Park Green</t>
  </si>
  <si>
    <t>Park Place - Hialeah</t>
  </si>
  <si>
    <t>Park Place II - Lehigh Acres</t>
  </si>
  <si>
    <t>Regency Palms</t>
  </si>
  <si>
    <t>Park Springs</t>
  </si>
  <si>
    <t>Parkside Garden</t>
  </si>
  <si>
    <t>Pasco Woods</t>
  </si>
  <si>
    <t>Pebble Creek</t>
  </si>
  <si>
    <t>Pembroke Gardens</t>
  </si>
  <si>
    <t>Pembroke Park</t>
  </si>
  <si>
    <t>Pembroke Villas</t>
  </si>
  <si>
    <t>Phoenix</t>
  </si>
  <si>
    <t>Taylor</t>
  </si>
  <si>
    <t>Pinecreek Place</t>
  </si>
  <si>
    <t>Pinellas Village</t>
  </si>
  <si>
    <t>Seven Palms</t>
  </si>
  <si>
    <t>Pinewood Pointe</t>
  </si>
  <si>
    <t>Pinnacle Cove</t>
  </si>
  <si>
    <t>Pinnacle Palms</t>
  </si>
  <si>
    <t>Pinnacle View</t>
  </si>
  <si>
    <t>Plantations at Killearn</t>
  </si>
  <si>
    <t>Banyan Pointe</t>
  </si>
  <si>
    <t>Pointe Vista</t>
  </si>
  <si>
    <t>Pointe Vista II</t>
  </si>
  <si>
    <t>Portillo</t>
  </si>
  <si>
    <t>Praxis of Deerfield Beach II</t>
  </si>
  <si>
    <t>Praxis of Deerfield Beach III</t>
  </si>
  <si>
    <t>Landings of Saint Andrew</t>
  </si>
  <si>
    <t>Prospect Park</t>
  </si>
  <si>
    <t>Providence Reserve</t>
  </si>
  <si>
    <t>Pueblo Bonito</t>
  </si>
  <si>
    <t>Palms West II</t>
  </si>
  <si>
    <t>Windy Pines - Daytona Beach</t>
  </si>
  <si>
    <t>Rainbow Gardens</t>
  </si>
  <si>
    <t>Raintree</t>
  </si>
  <si>
    <t>Raven Crossings</t>
  </si>
  <si>
    <t>Ravenwood - Jacksonville</t>
  </si>
  <si>
    <t>Ravenwood - Kissimmee</t>
  </si>
  <si>
    <t>Rayos Del Sol</t>
  </si>
  <si>
    <t>Redland Arms</t>
  </si>
  <si>
    <t>Reef Club I</t>
  </si>
  <si>
    <t>Reef Club II</t>
  </si>
  <si>
    <t>Regal Pointe</t>
  </si>
  <si>
    <t>Regal Trace</t>
  </si>
  <si>
    <t>Reserve at Kanapaha</t>
  </si>
  <si>
    <t>Reserve at Northshore</t>
  </si>
  <si>
    <t>Residential Plaza at Blue Lagoon</t>
  </si>
  <si>
    <t>Richmond Pines</t>
  </si>
  <si>
    <t>Ridge Club</t>
  </si>
  <si>
    <t>Ridge Club II</t>
  </si>
  <si>
    <t>Rio Towers</t>
  </si>
  <si>
    <t>River Chase</t>
  </si>
  <si>
    <t>River Oaks - Florida City</t>
  </si>
  <si>
    <t>River Park Place</t>
  </si>
  <si>
    <t>River Reach - Crystal River</t>
  </si>
  <si>
    <t>River Reach - Orlando</t>
  </si>
  <si>
    <t>River Trace</t>
  </si>
  <si>
    <t>Rivermont House</t>
  </si>
  <si>
    <t>Riverside - Tarpon Springs</t>
  </si>
  <si>
    <t>Riverview House</t>
  </si>
  <si>
    <t>Riverwalk I</t>
  </si>
  <si>
    <t>Riverwalk II</t>
  </si>
  <si>
    <t>Colony Lakes</t>
  </si>
  <si>
    <t>Granite at Miami Beach</t>
  </si>
  <si>
    <t>Rosalind Villas</t>
  </si>
  <si>
    <t>Rosemary</t>
  </si>
  <si>
    <t>Rosemont Manor</t>
  </si>
  <si>
    <t>Rosewood Manor</t>
  </si>
  <si>
    <t>Rotonda Lakes</t>
  </si>
  <si>
    <t>Royal Coast</t>
  </si>
  <si>
    <t>Royal Palm Gardens</t>
  </si>
  <si>
    <t>Royal Palm Lakes</t>
  </si>
  <si>
    <t>Running Brook</t>
  </si>
  <si>
    <t>Sabal Chase</t>
  </si>
  <si>
    <t>Sabal Cove</t>
  </si>
  <si>
    <t>Sabal Palms</t>
  </si>
  <si>
    <t>Saddlebrook</t>
  </si>
  <si>
    <t>Madison Chase</t>
  </si>
  <si>
    <t>Saddlebrook Village</t>
  </si>
  <si>
    <t>Saint Cloud Village</t>
  </si>
  <si>
    <t>Saint John I</t>
  </si>
  <si>
    <t>Ocean Pointe</t>
  </si>
  <si>
    <t>Salt Creek</t>
  </si>
  <si>
    <t>San Jose of Seminole</t>
  </si>
  <si>
    <t>San Sherri Villas</t>
  </si>
  <si>
    <t>Sanctuary at Winterlakes</t>
  </si>
  <si>
    <t>Sand Lake Pointe</t>
  </si>
  <si>
    <t>Sanders Pines</t>
  </si>
  <si>
    <t>Sandhill Forest II</t>
  </si>
  <si>
    <t>Sandpebble</t>
  </si>
  <si>
    <t>Santa Fe Oaks I</t>
  </si>
  <si>
    <t>Santa Fe Oaks II</t>
  </si>
  <si>
    <t>Savannah Sound</t>
  </si>
  <si>
    <t>Lakes at Deerfield</t>
  </si>
  <si>
    <t>Sawyer Estates</t>
  </si>
  <si>
    <t>Meadow Lakes I</t>
  </si>
  <si>
    <t>Meadow Lakes II</t>
  </si>
  <si>
    <t>Seabreeze Manor</t>
  </si>
  <si>
    <t>Seminole Pointe</t>
  </si>
  <si>
    <t>Seminole Ridge</t>
  </si>
  <si>
    <t>Senior Citizen Village</t>
  </si>
  <si>
    <t>Shady Acres</t>
  </si>
  <si>
    <t>Washington</t>
  </si>
  <si>
    <t>Sherwood</t>
  </si>
  <si>
    <t>Siesta Pointe</t>
  </si>
  <si>
    <t>South Pointe</t>
  </si>
  <si>
    <t>South Wind</t>
  </si>
  <si>
    <t>Southpoint Crossing</t>
  </si>
  <si>
    <t>Spinnaker Cove</t>
  </si>
  <si>
    <t>Spinnaker Reach</t>
  </si>
  <si>
    <t>Hunters Creek</t>
  </si>
  <si>
    <t>Spring Gate Manor</t>
  </si>
  <si>
    <t>Spring Harbor</t>
  </si>
  <si>
    <t>Royal Poinciana Place</t>
  </si>
  <si>
    <t>Springwood - Tallahassee</t>
  </si>
  <si>
    <t>Steeplechase I</t>
  </si>
  <si>
    <t>Steeplechase II</t>
  </si>
  <si>
    <t>Tuscany Villas at Brandon</t>
  </si>
  <si>
    <t>Stirling</t>
  </si>
  <si>
    <t>Stirling II</t>
  </si>
  <si>
    <t>Stoddert Place</t>
  </si>
  <si>
    <t>Stonebridge Landings I</t>
  </si>
  <si>
    <t>Stonegate Manor</t>
  </si>
  <si>
    <t>Stratford Point</t>
  </si>
  <si>
    <t>Studio Concord</t>
  </si>
  <si>
    <t>Sugar Cane Villas</t>
  </si>
  <si>
    <t>Sugar Mill Woods</t>
  </si>
  <si>
    <t>Summer Glen</t>
  </si>
  <si>
    <t>Wakulla</t>
  </si>
  <si>
    <t>Summer Trace</t>
  </si>
  <si>
    <t>Summerlake</t>
  </si>
  <si>
    <t>Sun Bay Village</t>
  </si>
  <si>
    <t>Sundance Pointe</t>
  </si>
  <si>
    <t>Sunrise Pointe</t>
  </si>
  <si>
    <t>Sunset</t>
  </si>
  <si>
    <t>Sunset Bay</t>
  </si>
  <si>
    <t>Royal Ridge</t>
  </si>
  <si>
    <t>Suwannee River Villas</t>
  </si>
  <si>
    <t>Swezy</t>
  </si>
  <si>
    <t>Tall Pines</t>
  </si>
  <si>
    <t>Teal Pointe</t>
  </si>
  <si>
    <t>Tequesta Knoll</t>
  </si>
  <si>
    <t>Thornwood Terrace</t>
  </si>
  <si>
    <t>Tierra Vista</t>
  </si>
  <si>
    <t>Tiffany Club</t>
  </si>
  <si>
    <t>Timber Ridge of Immokalee</t>
  </si>
  <si>
    <t>Timber Sound</t>
  </si>
  <si>
    <t>Timber Sound II</t>
  </si>
  <si>
    <t>Summer Cove</t>
  </si>
  <si>
    <t>Timberwood Trace</t>
  </si>
  <si>
    <t>Town Centre</t>
  </si>
  <si>
    <t>Tradewinds Hammocks</t>
  </si>
  <si>
    <t>Tree Trail</t>
  </si>
  <si>
    <t>Omega Villas</t>
  </si>
  <si>
    <t>Tropical Isle</t>
  </si>
  <si>
    <t>Tuscany</t>
  </si>
  <si>
    <t>Peachtree Commons</t>
  </si>
  <si>
    <t>Valencia Park</t>
  </si>
  <si>
    <t>Valencia Forest</t>
  </si>
  <si>
    <t>Venice Homes</t>
  </si>
  <si>
    <t>Victoria Pointe</t>
  </si>
  <si>
    <t>Villa Biscayne</t>
  </si>
  <si>
    <t>Villa Esperanza</t>
  </si>
  <si>
    <t>Villa Hermosa</t>
  </si>
  <si>
    <t>Suwannee</t>
  </si>
  <si>
    <t>Village Oaks</t>
  </si>
  <si>
    <t>Village Place - West Palm Beach</t>
  </si>
  <si>
    <t>Malibu Gardens</t>
  </si>
  <si>
    <t>Villas de Mallorca</t>
  </si>
  <si>
    <t>Villas of Capri</t>
  </si>
  <si>
    <t>Villas of Shady Oaks</t>
  </si>
  <si>
    <t>Vinings at Hampton Village</t>
  </si>
  <si>
    <t>Courtyard on Flagler</t>
  </si>
  <si>
    <t>Vizcaya Villas</t>
  </si>
  <si>
    <t>VOA Broward 1 - Pompano Beach</t>
  </si>
  <si>
    <t>VOA Broward 2 - Fort Lauderdale</t>
  </si>
  <si>
    <t>VOA Hillsborough 1 - North 50th</t>
  </si>
  <si>
    <t>VOA Hillsborough 2 - Fifteenth</t>
  </si>
  <si>
    <t>VOA Hillsborough 3 - East Miller</t>
  </si>
  <si>
    <t>VOA Manatee</t>
  </si>
  <si>
    <t>Hamlet at Walden Pond</t>
  </si>
  <si>
    <t>Walden Pond Villas</t>
  </si>
  <si>
    <t>Watauga Woods</t>
  </si>
  <si>
    <t>Water View Club</t>
  </si>
  <si>
    <t>Waterbridge</t>
  </si>
  <si>
    <t>Waterford at Cypress Lake</t>
  </si>
  <si>
    <t>Waterford East</t>
  </si>
  <si>
    <t>Waterford Pointe</t>
  </si>
  <si>
    <t>Waverly</t>
  </si>
  <si>
    <t>Webster II</t>
  </si>
  <si>
    <t>Wedgewood</t>
  </si>
  <si>
    <t>Wellington</t>
  </si>
  <si>
    <t>Wellington Woods</t>
  </si>
  <si>
    <t>Wentworth II</t>
  </si>
  <si>
    <t>Wesley Scott Place</t>
  </si>
  <si>
    <t>West Brickell</t>
  </si>
  <si>
    <t>West Pointe Villas</t>
  </si>
  <si>
    <t>Westbrook</t>
  </si>
  <si>
    <t>Westchase</t>
  </si>
  <si>
    <t>Westchester</t>
  </si>
  <si>
    <t>Weston Oaks</t>
  </si>
  <si>
    <t>Westview Garden</t>
  </si>
  <si>
    <t>Kings Terrace</t>
  </si>
  <si>
    <t>Westwood - Fort Myers</t>
  </si>
  <si>
    <t>Westwood Village</t>
  </si>
  <si>
    <t>Whispering Oaks</t>
  </si>
  <si>
    <t>Whispering Pines - St Augustine</t>
  </si>
  <si>
    <t>Whistler's Cove</t>
  </si>
  <si>
    <t>Whistler's Green</t>
  </si>
  <si>
    <t>Whistler's Park At Lakeside</t>
  </si>
  <si>
    <t>Wild Pines of Naples II</t>
  </si>
  <si>
    <t>Wildwood Terrace</t>
  </si>
  <si>
    <t>Williams Landing</t>
  </si>
  <si>
    <t>Avesta Kings Trail</t>
  </si>
  <si>
    <t>Williston Arms I</t>
  </si>
  <si>
    <t>Willow Brook Village</t>
  </si>
  <si>
    <t>Willow Creek</t>
  </si>
  <si>
    <t>Willow Key</t>
  </si>
  <si>
    <t>Willow Lake</t>
  </si>
  <si>
    <t>Winchester Gardens</t>
  </si>
  <si>
    <t>Windchase</t>
  </si>
  <si>
    <t>Windermere</t>
  </si>
  <si>
    <t>Windermere II</t>
  </si>
  <si>
    <t>Windsong I - Lake City</t>
  </si>
  <si>
    <t>Windsong Club</t>
  </si>
  <si>
    <t>Windsor Park</t>
  </si>
  <si>
    <t>Hatteras Sound</t>
  </si>
  <si>
    <t>Woodlake</t>
  </si>
  <si>
    <t>Wood Park Pointe</t>
  </si>
  <si>
    <t>Wood Park Pointe II</t>
  </si>
  <si>
    <t>Woodberry Woods</t>
  </si>
  <si>
    <t>Woodbridge at Walden Lake</t>
  </si>
  <si>
    <t>Woodbury</t>
  </si>
  <si>
    <t>Woodcrest</t>
  </si>
  <si>
    <t>Woodhill</t>
  </si>
  <si>
    <t>Cypress Pointe - Tallahassee</t>
  </si>
  <si>
    <t>Woodlands</t>
  </si>
  <si>
    <t>Woodridge - Orlando</t>
  </si>
  <si>
    <t>Preserve at Oslo</t>
  </si>
  <si>
    <t>Woodsdale Oaks</t>
  </si>
  <si>
    <t>Woodside - Belleview</t>
  </si>
  <si>
    <t>Worthington</t>
  </si>
  <si>
    <t>Wyndham Place</t>
  </si>
  <si>
    <t>Zarragossa Street Housing</t>
  </si>
  <si>
    <t>Wentworth</t>
  </si>
  <si>
    <t>Mission Bay</t>
  </si>
  <si>
    <t>Hampton Point</t>
  </si>
  <si>
    <t>Hunter's Run</t>
  </si>
  <si>
    <t>Noah's Landing</t>
  </si>
  <si>
    <t>Tuscan Isle</t>
  </si>
  <si>
    <t>Grande Court Blanding</t>
  </si>
  <si>
    <t>Mission Pointe - Jacksonville</t>
  </si>
  <si>
    <t>Bridgewater Club</t>
  </si>
  <si>
    <t>Palms at Vero Beach</t>
  </si>
  <si>
    <t>Sheridan Place</t>
  </si>
  <si>
    <t>Tuscany Lakes</t>
  </si>
  <si>
    <t>Pinnacle Lakes</t>
  </si>
  <si>
    <t>Brentwood Club on Millenia Boulevard</t>
  </si>
  <si>
    <t>Chapel Trace</t>
  </si>
  <si>
    <t>Valencia Trace</t>
  </si>
  <si>
    <t>Grande Court at Boggy Creek</t>
  </si>
  <si>
    <t>Regatta Bay</t>
  </si>
  <si>
    <t>Walden Park</t>
  </si>
  <si>
    <t>Venetian Isles I</t>
  </si>
  <si>
    <t>Westminster</t>
  </si>
  <si>
    <t>Villas at Lake Smart</t>
  </si>
  <si>
    <t>Peacock Run</t>
  </si>
  <si>
    <t>540 Town Center</t>
  </si>
  <si>
    <t>Peterborough</t>
  </si>
  <si>
    <t>Cedar Grove</t>
  </si>
  <si>
    <t>Miami Stadium I</t>
  </si>
  <si>
    <t>Colony Park</t>
  </si>
  <si>
    <t>Country Club Villas</t>
  </si>
  <si>
    <t>Belmont Heights Estates</t>
  </si>
  <si>
    <t>Berkshire Club</t>
  </si>
  <si>
    <t>Brittany Bay</t>
  </si>
  <si>
    <t>Brittany Bay II</t>
  </si>
  <si>
    <t>Cambridge Cove</t>
  </si>
  <si>
    <t>Cutler Manor</t>
  </si>
  <si>
    <t>Verdant Cove</t>
  </si>
  <si>
    <t>Eden Park at Ironwood</t>
  </si>
  <si>
    <t>El Mira Sol Gardens</t>
  </si>
  <si>
    <t>Emerald Palms - Fort Lauderdale</t>
  </si>
  <si>
    <t>Glenn on Millenia Boulevard</t>
  </si>
  <si>
    <t>Groves at Wimauma</t>
  </si>
  <si>
    <t>Hidden Cove - Orlando</t>
  </si>
  <si>
    <t>Holly Hill</t>
  </si>
  <si>
    <t>Horizon House Sunset</t>
  </si>
  <si>
    <t>Oak Glen</t>
  </si>
  <si>
    <t>Ponce Harbor</t>
  </si>
  <si>
    <t>Pueblo Bonito II</t>
  </si>
  <si>
    <t>Loma Vista</t>
  </si>
  <si>
    <t>Gregory Cove</t>
  </si>
  <si>
    <t>Stuart Pointe</t>
  </si>
  <si>
    <t>Azalea</t>
  </si>
  <si>
    <t>Pinnacle Grove</t>
  </si>
  <si>
    <t>Woodlawn Terrace</t>
  </si>
  <si>
    <t>Whispering Pines - Fellsmere</t>
  </si>
  <si>
    <t>Stone Harbor</t>
  </si>
  <si>
    <t>Allapattah Garden</t>
  </si>
  <si>
    <t>Atlantic Palms</t>
  </si>
  <si>
    <t>Cameron Creek</t>
  </si>
  <si>
    <t>Charleston Club</t>
  </si>
  <si>
    <t>Colonial Park</t>
  </si>
  <si>
    <t>Country Manor</t>
  </si>
  <si>
    <t>Saint Andrews Pointe</t>
  </si>
  <si>
    <t>Golf View Gardens</t>
  </si>
  <si>
    <t>Harbor Cove</t>
  </si>
  <si>
    <t>Heather Glenn</t>
  </si>
  <si>
    <t>Heron Pond</t>
  </si>
  <si>
    <t>Hunters Run II</t>
  </si>
  <si>
    <t>Lenox Court</t>
  </si>
  <si>
    <t>Marina Del Ray</t>
  </si>
  <si>
    <t>McPines</t>
  </si>
  <si>
    <t>Meridian - Hollywood</t>
  </si>
  <si>
    <t>Meridian West</t>
  </si>
  <si>
    <t>Merritt Place Estates</t>
  </si>
  <si>
    <t>Cypress Oaks</t>
  </si>
  <si>
    <t>Newport Sound I</t>
  </si>
  <si>
    <t>Northbridge Apartment Homes on Millenia Lake I</t>
  </si>
  <si>
    <t>Oakcrest II</t>
  </si>
  <si>
    <t>Pinnacle at Abbey Park</t>
  </si>
  <si>
    <t>Pinnacle Pointe</t>
  </si>
  <si>
    <t>Addison Place</t>
  </si>
  <si>
    <t>Spring Haven</t>
  </si>
  <si>
    <t>Sumerset Housing</t>
  </si>
  <si>
    <t>Landings on Millenia Boulevard</t>
  </si>
  <si>
    <t>Andrews Place</t>
  </si>
  <si>
    <t>University Club</t>
  </si>
  <si>
    <t>Whispering Pines - Bartow</t>
  </si>
  <si>
    <t>Willow Creek II</t>
  </si>
  <si>
    <t>Indian Trace</t>
  </si>
  <si>
    <t>Jamestown Woods</t>
  </si>
  <si>
    <t>Baywinds</t>
  </si>
  <si>
    <t>Laguna Pointe</t>
  </si>
  <si>
    <t>Lakeside Commons</t>
  </si>
  <si>
    <t>Crossings at Leesburg</t>
  </si>
  <si>
    <t>Madison Woods</t>
  </si>
  <si>
    <t>Eagle Pointe</t>
  </si>
  <si>
    <t>Calusa Cove</t>
  </si>
  <si>
    <t>Captiva Club</t>
  </si>
  <si>
    <t>Brisas Del Mar</t>
  </si>
  <si>
    <t>Silver Hills</t>
  </si>
  <si>
    <t>Pelican Cove - Crystal River</t>
  </si>
  <si>
    <t>Portofino</t>
  </si>
  <si>
    <t>Grande Court at North Port</t>
  </si>
  <si>
    <t>Hibiscus Pointe</t>
  </si>
  <si>
    <t>San Marco</t>
  </si>
  <si>
    <t>Siena Gardens</t>
  </si>
  <si>
    <t>Saint Croix</t>
  </si>
  <si>
    <t>Gardens at Rose Harbor</t>
  </si>
  <si>
    <t>Oaks at St. Johns</t>
  </si>
  <si>
    <t>Village at Cortez</t>
  </si>
  <si>
    <t>Thomas Chase</t>
  </si>
  <si>
    <t>Magnolia Walk II</t>
  </si>
  <si>
    <t>Mariner's Cove - Tampa</t>
  </si>
  <si>
    <t>New Singeltary</t>
  </si>
  <si>
    <t>Camellia Pointe</t>
  </si>
  <si>
    <t>Avalon Reserve</t>
  </si>
  <si>
    <t>Club Wildwood</t>
  </si>
  <si>
    <t>Charleston Cay</t>
  </si>
  <si>
    <t>Meetinghouse at Collins Cove</t>
  </si>
  <si>
    <t>Regency Gardens</t>
  </si>
  <si>
    <t>Sonrise Villas</t>
  </si>
  <si>
    <t>Venetian Isles II</t>
  </si>
  <si>
    <t>Wellesley</t>
  </si>
  <si>
    <t>Wexford</t>
  </si>
  <si>
    <t>Woodland Point</t>
  </si>
  <si>
    <t>Wyngate</t>
  </si>
  <si>
    <t>Emerald Dunes</t>
  </si>
  <si>
    <t>Tuscany Place</t>
  </si>
  <si>
    <t>Crescent Club</t>
  </si>
  <si>
    <t>Bonita Pointe</t>
  </si>
  <si>
    <t>Clipper Bay</t>
  </si>
  <si>
    <t>Harbour Cove</t>
  </si>
  <si>
    <t>Malibu Bay</t>
  </si>
  <si>
    <t>Wilmington</t>
  </si>
  <si>
    <t>Windsong II - Lake City</t>
  </si>
  <si>
    <t>Tower Point</t>
  </si>
  <si>
    <t>Santa Clara</t>
  </si>
  <si>
    <t>Grand Pines</t>
  </si>
  <si>
    <t>Irongate</t>
  </si>
  <si>
    <t>Jacaranda Trail</t>
  </si>
  <si>
    <t>Lindsey Terrace</t>
  </si>
  <si>
    <t>Old Cutler Village</t>
  </si>
  <si>
    <t>Renaissance at Washington Ridge</t>
  </si>
  <si>
    <t>Villas Del Lago</t>
  </si>
  <si>
    <t>Williams Landing Villas</t>
  </si>
  <si>
    <t>Royal Palm Key</t>
  </si>
  <si>
    <t>Whispering Woods</t>
  </si>
  <si>
    <t>Brookside</t>
  </si>
  <si>
    <t>Mystic Cove</t>
  </si>
  <si>
    <t>La Mirada Gardens</t>
  </si>
  <si>
    <t>Palmetto Park</t>
  </si>
  <si>
    <t>Mallards Landing</t>
  </si>
  <si>
    <t>Park Villas</t>
  </si>
  <si>
    <t>Mill Creek</t>
  </si>
  <si>
    <t>Summer Lakes</t>
  </si>
  <si>
    <t>Aswan Village</t>
  </si>
  <si>
    <t>Renaissance</t>
  </si>
  <si>
    <t>Hunters Run I</t>
  </si>
  <si>
    <t>Sanctuary Cove</t>
  </si>
  <si>
    <t>Pine Meadows - Jacksonville</t>
  </si>
  <si>
    <t>Pinnacle at Hammock Place</t>
  </si>
  <si>
    <t>Belleair Place</t>
  </si>
  <si>
    <t>Belle Isle</t>
  </si>
  <si>
    <t>Lakes at San Marcos</t>
  </si>
  <si>
    <t>Pelican Isles</t>
  </si>
  <si>
    <t>Ryan Oaks</t>
  </si>
  <si>
    <t>Saxon Trace</t>
  </si>
  <si>
    <t>Centro Asturiano Place</t>
  </si>
  <si>
    <t>Lake Shore</t>
  </si>
  <si>
    <t>Live Oak Villas</t>
  </si>
  <si>
    <t>Groves at Victoria Park</t>
  </si>
  <si>
    <t>Villa Seton</t>
  </si>
  <si>
    <t>Harding Village - Miami Beach</t>
  </si>
  <si>
    <t>Belmont Heights Estates III</t>
  </si>
  <si>
    <t>Manatee Springs</t>
  </si>
  <si>
    <t>Mariner's Landing</t>
  </si>
  <si>
    <t>Meetinghouse at Bartow</t>
  </si>
  <si>
    <t>Magnolia Village</t>
  </si>
  <si>
    <t>Cayo Del Mar</t>
  </si>
  <si>
    <t>Hawk's Landing</t>
  </si>
  <si>
    <t>Maxwell Manor II</t>
  </si>
  <si>
    <t>Pinnacle Village</t>
  </si>
  <si>
    <t>Oaks at Riverview</t>
  </si>
  <si>
    <t>Enclave at Pine Oaks</t>
  </si>
  <si>
    <t>Laurel Park</t>
  </si>
  <si>
    <t>Sunrise Place</t>
  </si>
  <si>
    <t>Silver Pointe At Leesburg</t>
  </si>
  <si>
    <t>Temple Court</t>
  </si>
  <si>
    <t>Tuscan Place</t>
  </si>
  <si>
    <t>Savannah Cove</t>
  </si>
  <si>
    <t>Madison Green</t>
  </si>
  <si>
    <t>Lee Vista Club</t>
  </si>
  <si>
    <t>Morgan Creek</t>
  </si>
  <si>
    <t>Liberty Center IV</t>
  </si>
  <si>
    <t>Bromelia Place</t>
  </si>
  <si>
    <t>Santa Clara II</t>
  </si>
  <si>
    <t>Fountains of Indian River I</t>
  </si>
  <si>
    <t>Camri Green</t>
  </si>
  <si>
    <t>City View at Hughes Square</t>
  </si>
  <si>
    <t>Northbridge Apartment Homes on Millenia Lake II</t>
  </si>
  <si>
    <t>Opa Locka Portfolio</t>
  </si>
  <si>
    <t>Forest Green and Village Green</t>
  </si>
  <si>
    <t>Timuquana Park</t>
  </si>
  <si>
    <t>Arbours at Williston</t>
  </si>
  <si>
    <t>Townsend Terrace</t>
  </si>
  <si>
    <t>Blitchton Station</t>
  </si>
  <si>
    <t>Lansdowne Terrace</t>
  </si>
  <si>
    <t>Lake Point Senior</t>
  </si>
  <si>
    <t>Nassau Club</t>
  </si>
  <si>
    <t>Lakeside Pointe</t>
  </si>
  <si>
    <t>Rolling Green</t>
  </si>
  <si>
    <t>Wickham Club</t>
  </si>
  <si>
    <t>Stone Harbor II</t>
  </si>
  <si>
    <t>Nantucket Cove</t>
  </si>
  <si>
    <t>Cove at Lady Lake</t>
  </si>
  <si>
    <t>Pine Haven</t>
  </si>
  <si>
    <t>Eden Gardens</t>
  </si>
  <si>
    <t>Parkway Place</t>
  </si>
  <si>
    <t>Grande Oaks</t>
  </si>
  <si>
    <t>Normandy</t>
  </si>
  <si>
    <t>Pueblo Bonito III</t>
  </si>
  <si>
    <t>Clarcona Groves</t>
  </si>
  <si>
    <t>Heron Pond II</t>
  </si>
  <si>
    <t>Alabaster Gardens</t>
  </si>
  <si>
    <t>Arbor Crest</t>
  </si>
  <si>
    <t>Christine Cove</t>
  </si>
  <si>
    <t>Royalton</t>
  </si>
  <si>
    <t>Crestview Park</t>
  </si>
  <si>
    <t>Palms at Lake Tulane</t>
  </si>
  <si>
    <t>Corinthian</t>
  </si>
  <si>
    <t>Crystal Lakes</t>
  </si>
  <si>
    <t>Pinnacle Pines</t>
  </si>
  <si>
    <t>Alhambra Cove</t>
  </si>
  <si>
    <t>Bristol Bay</t>
  </si>
  <si>
    <t>Andrews Place II</t>
  </si>
  <si>
    <t>Silas Oaks</t>
  </si>
  <si>
    <t>Fountainview</t>
  </si>
  <si>
    <t>Hickory Hill</t>
  </si>
  <si>
    <t>Brentwood Lake</t>
  </si>
  <si>
    <t>Tuscan View</t>
  </si>
  <si>
    <t>Summer Breeze at Summerset Village</t>
  </si>
  <si>
    <t>Green Gables II</t>
  </si>
  <si>
    <t>Marian Manor</t>
  </si>
  <si>
    <t>Sanctuary Walk</t>
  </si>
  <si>
    <t>Covenant on the Lakes Senior</t>
  </si>
  <si>
    <t>Los Suenos</t>
  </si>
  <si>
    <t>Ochlokonee Pointe</t>
  </si>
  <si>
    <t>Reserve at Lake Pointe</t>
  </si>
  <si>
    <t>Jacaranda Trail II</t>
  </si>
  <si>
    <t>Ward Towers Assisted Living Facility</t>
  </si>
  <si>
    <t>Mildred and Claude Pepper Towers</t>
  </si>
  <si>
    <t>Nature Walk</t>
  </si>
  <si>
    <t>Wakulla Trace</t>
  </si>
  <si>
    <t>Goodbread Hills</t>
  </si>
  <si>
    <t>Pinnacle Park</t>
  </si>
  <si>
    <t>Desoto Landing</t>
  </si>
  <si>
    <t>Quiet Waters</t>
  </si>
  <si>
    <t>New Horizons</t>
  </si>
  <si>
    <t>Village Central</t>
  </si>
  <si>
    <t>Laurel Park II</t>
  </si>
  <si>
    <t>Pebble Hill Estates</t>
  </si>
  <si>
    <t>Oaks at Shannon's Crossing</t>
  </si>
  <si>
    <t>Oaks at Stone Fountain</t>
  </si>
  <si>
    <t>Royal Palms Senior</t>
  </si>
  <si>
    <t>Pines at Warrington</t>
  </si>
  <si>
    <t>Tiger Bay Court</t>
  </si>
  <si>
    <t>Lake Harris Cove</t>
  </si>
  <si>
    <t>Brookwood Forest</t>
  </si>
  <si>
    <t>Oviedo Town Centre I</t>
  </si>
  <si>
    <t>Madison Manor</t>
  </si>
  <si>
    <t>Sunny Hill</t>
  </si>
  <si>
    <t>Summer Lakes II</t>
  </si>
  <si>
    <t>Spanish Trace</t>
  </si>
  <si>
    <t>Villa Aurora</t>
  </si>
  <si>
    <t>Brook Haven</t>
  </si>
  <si>
    <t>Lake Kathy</t>
  </si>
  <si>
    <t>Meridian Pointe</t>
  </si>
  <si>
    <t>Lakeside Village</t>
  </si>
  <si>
    <t>Claymore Crossings</t>
  </si>
  <si>
    <t>Spring Haven II</t>
  </si>
  <si>
    <t>Evergreen</t>
  </si>
  <si>
    <t>Merry Place</t>
  </si>
  <si>
    <t>Dixie Court</t>
  </si>
  <si>
    <t>Summerlin Oaks</t>
  </si>
  <si>
    <t>Tallman Pines</t>
  </si>
  <si>
    <t>Amber Garden</t>
  </si>
  <si>
    <t>St. Luke's Life Center</t>
  </si>
  <si>
    <t>Valencia Garden</t>
  </si>
  <si>
    <t>Bell Ridge</t>
  </si>
  <si>
    <t>Sonrise Villas II</t>
  </si>
  <si>
    <t>Villa Patricia</t>
  </si>
  <si>
    <t>Postmaster</t>
  </si>
  <si>
    <t>Park Terrace</t>
  </si>
  <si>
    <t>Coral Place</t>
  </si>
  <si>
    <t>Lafayette Square</t>
  </si>
  <si>
    <t>Manatee Cove</t>
  </si>
  <si>
    <t>Villages at Halifax</t>
  </si>
  <si>
    <t>Arbours at Madison</t>
  </si>
  <si>
    <t>Gulf Breeze</t>
  </si>
  <si>
    <t>Country Walk-Wauchula</t>
  </si>
  <si>
    <t>Magnolia Crossing</t>
  </si>
  <si>
    <t>Bell Ridge II</t>
  </si>
  <si>
    <t>Charlotte Crossing</t>
  </si>
  <si>
    <t>Johnson Lakes</t>
  </si>
  <si>
    <t>Palmetto Ridge Estates</t>
  </si>
  <si>
    <t>Alta Westgate</t>
  </si>
  <si>
    <t>Sunrise Park</t>
  </si>
  <si>
    <t>Pollywog Creek Commons</t>
  </si>
  <si>
    <t>Casa San Juan Bosco</t>
  </si>
  <si>
    <t>By The River</t>
  </si>
  <si>
    <t>Steven E. Chaykin</t>
  </si>
  <si>
    <t>Tallman Pines II</t>
  </si>
  <si>
    <t>Morris Court III</t>
  </si>
  <si>
    <t>Oak Meadows</t>
  </si>
  <si>
    <t>Golden Villas</t>
  </si>
  <si>
    <t>Palm Gardens</t>
  </si>
  <si>
    <t>Village Allapattah II</t>
  </si>
  <si>
    <t>Dixie Court II</t>
  </si>
  <si>
    <t>Villa Patricia III</t>
  </si>
  <si>
    <t>Silurian Pond</t>
  </si>
  <si>
    <t>Englewood Senior</t>
  </si>
  <si>
    <t>Friendship Tower</t>
  </si>
  <si>
    <t>Chatham Pointe Senior</t>
  </si>
  <si>
    <t>Thornbury</t>
  </si>
  <si>
    <t>Clear Harbor</t>
  </si>
  <si>
    <t>Timber Trace</t>
  </si>
  <si>
    <t>Sugar Hill</t>
  </si>
  <si>
    <t>Meetinghouse at Daytona</t>
  </si>
  <si>
    <t>Highland Gardens II</t>
  </si>
  <si>
    <t>Golden Square</t>
  </si>
  <si>
    <t>Heritage Villas - Indian River</t>
  </si>
  <si>
    <t>Poinciana Grove</t>
  </si>
  <si>
    <t>Villa Patricia II</t>
  </si>
  <si>
    <t>Village Allapattah</t>
  </si>
  <si>
    <t>Parkview Gardens</t>
  </si>
  <si>
    <t>Village Carver</t>
  </si>
  <si>
    <t>Crestview Park II</t>
  </si>
  <si>
    <t>Labre Place</t>
  </si>
  <si>
    <t>Club at Eustis Village</t>
  </si>
  <si>
    <t>Fountains at Millenia I</t>
  </si>
  <si>
    <t>Southwinds Cove</t>
  </si>
  <si>
    <t>Brandywine</t>
  </si>
  <si>
    <t>Countryside</t>
  </si>
  <si>
    <t>Savannah Springs</t>
  </si>
  <si>
    <t>Arbours at Ensley</t>
  </si>
  <si>
    <t>Palafox Landing</t>
  </si>
  <si>
    <t>Live Oak Villas II</t>
  </si>
  <si>
    <t>Pinnacle Square</t>
  </si>
  <si>
    <t>Pinnacle Plaza</t>
  </si>
  <si>
    <t>Pinnacle Place</t>
  </si>
  <si>
    <t>Briarwood</t>
  </si>
  <si>
    <t>Lakeside Terrace Senior</t>
  </si>
  <si>
    <t>Morris Court II</t>
  </si>
  <si>
    <t>Sea Grape</t>
  </si>
  <si>
    <t>Lafayette Plaza</t>
  </si>
  <si>
    <t>Madison Cay</t>
  </si>
  <si>
    <t>Marbella Pointe</t>
  </si>
  <si>
    <t>Heron Cove</t>
  </si>
  <si>
    <t>Veranda Breeze II</t>
  </si>
  <si>
    <t>Maple Crest</t>
  </si>
  <si>
    <t>Laurel Oaks Senior</t>
  </si>
  <si>
    <t>James Park</t>
  </si>
  <si>
    <t>Mariner's Cay</t>
  </si>
  <si>
    <t>Oviedo Town Centre II</t>
  </si>
  <si>
    <t>Oviedo Town Centre IV</t>
  </si>
  <si>
    <t>Spring Lake Cove I</t>
  </si>
  <si>
    <t>Spring Lake Cove II</t>
  </si>
  <si>
    <t>Tropic Hammock</t>
  </si>
  <si>
    <t>Villa Maria</t>
  </si>
  <si>
    <t>Hampton Ridge</t>
  </si>
  <si>
    <t>Gardens at South Bay</t>
  </si>
  <si>
    <t>Sailboat Bend Artists Lofts</t>
  </si>
  <si>
    <t>Greenview Manor</t>
  </si>
  <si>
    <t>Village at Delray</t>
  </si>
  <si>
    <t>Autumn Place</t>
  </si>
  <si>
    <t>Banyan Senior</t>
  </si>
  <si>
    <t>Biscayne Court</t>
  </si>
  <si>
    <t>Camacol Tower</t>
  </si>
  <si>
    <t>Cape Morris Cove I</t>
  </si>
  <si>
    <t>Country Oaks</t>
  </si>
  <si>
    <t>Covington Club</t>
  </si>
  <si>
    <t>Cross Creek</t>
  </si>
  <si>
    <t>Dixie Court III</t>
  </si>
  <si>
    <t>Everett Stewart, Sr. Village</t>
  </si>
  <si>
    <t>Fairview Cove I</t>
  </si>
  <si>
    <t>Bradenton Village II</t>
  </si>
  <si>
    <t>St. Giles Manor</t>
  </si>
  <si>
    <t>Sunrise Commons</t>
  </si>
  <si>
    <t>Fountains at Millenia III</t>
  </si>
  <si>
    <t>Manor at West Bartow</t>
  </si>
  <si>
    <t>Village Carver II</t>
  </si>
  <si>
    <t>Fountains at Falkenburg</t>
  </si>
  <si>
    <t>Gadsden Arms</t>
  </si>
  <si>
    <t>Hammock Harbor</t>
  </si>
  <si>
    <t>Valencia Pointe</t>
  </si>
  <si>
    <t>Highland Palms</t>
  </si>
  <si>
    <t>Hudson Ridge</t>
  </si>
  <si>
    <t>Hunt Club</t>
  </si>
  <si>
    <t>Janie's Garden I</t>
  </si>
  <si>
    <t>Cambridge Cove II</t>
  </si>
  <si>
    <t>Madison View</t>
  </si>
  <si>
    <t>Malabar Cove I</t>
  </si>
  <si>
    <t>Renaissance Preserve Senior</t>
  </si>
  <si>
    <t>Rolling Acres I</t>
  </si>
  <si>
    <t>Rolling Acres II</t>
  </si>
  <si>
    <t>Sabal Ridge</t>
  </si>
  <si>
    <t>Sea Grape II</t>
  </si>
  <si>
    <t>Green Cay Village</t>
  </si>
  <si>
    <t>St. James Place</t>
  </si>
  <si>
    <t>Mirabella</t>
  </si>
  <si>
    <t>North Central Heights</t>
  </si>
  <si>
    <t>Oviedo Town Centre III</t>
  </si>
  <si>
    <t>Pana Villa</t>
  </si>
  <si>
    <t>Dr. Barbara Carey-Shuler Manor</t>
  </si>
  <si>
    <t>Laurel Oaks - Leesburg</t>
  </si>
  <si>
    <t>Palms of Deerfield Beach</t>
  </si>
  <si>
    <t>Emerald</t>
  </si>
  <si>
    <t>Pollywog Creek Commons II</t>
  </si>
  <si>
    <t>Fairview Cove II</t>
  </si>
  <si>
    <t>Cutler Riverside</t>
  </si>
  <si>
    <t>Casa Santa Marta</t>
  </si>
  <si>
    <t>DeSoto Towers</t>
  </si>
  <si>
    <t>Lutheran</t>
  </si>
  <si>
    <t>Fountains at Millenia II</t>
  </si>
  <si>
    <t>Fountains at Millenia IV</t>
  </si>
  <si>
    <t>Villas at Carver Park</t>
  </si>
  <si>
    <t>Laurel Oaks II</t>
  </si>
  <si>
    <t>Landings at Carver Park</t>
  </si>
  <si>
    <t>Arcadia Oaks</t>
  </si>
  <si>
    <t>Loveland Village</t>
  </si>
  <si>
    <t>Graceland Manor</t>
  </si>
  <si>
    <t>Cristina Woods</t>
  </si>
  <si>
    <t>Beach Village at Palm Coast I</t>
  </si>
  <si>
    <t>Cottondale Village</t>
  </si>
  <si>
    <t>Booker Creek</t>
  </si>
  <si>
    <t>Villas at Lake Bonnet</t>
  </si>
  <si>
    <t>Holly Point</t>
  </si>
  <si>
    <t>Magnolia Landing</t>
  </si>
  <si>
    <t>Malabar Cove II</t>
  </si>
  <si>
    <t>Laurel Villas</t>
  </si>
  <si>
    <t>Fort King Colony</t>
  </si>
  <si>
    <t>Burlington Senior Residences</t>
  </si>
  <si>
    <t>Brownsville Transit Village II</t>
  </si>
  <si>
    <t>Pine Berry Senior</t>
  </si>
  <si>
    <t>Colton Meadow</t>
  </si>
  <si>
    <t>Panama Commons</t>
  </si>
  <si>
    <t>Poinciana Royale</t>
  </si>
  <si>
    <t>Cypress Cove</t>
  </si>
  <si>
    <t>Dr. Kennedy Homes</t>
  </si>
  <si>
    <t>Grand Reserve at Zephyrhills</t>
  </si>
  <si>
    <t>Beacon</t>
  </si>
  <si>
    <t>Ella at Encore</t>
  </si>
  <si>
    <t>Taylor Place I</t>
  </si>
  <si>
    <t>Lakewood Pointe I</t>
  </si>
  <si>
    <t>Cape Morris Cove II</t>
  </si>
  <si>
    <t>Kensington Gardens</t>
  </si>
  <si>
    <t>Progresso Point</t>
  </si>
  <si>
    <t>Marcis Pointe</t>
  </si>
  <si>
    <t>Viridian</t>
  </si>
  <si>
    <t>Homes of Renaissance Preserve I</t>
  </si>
  <si>
    <t>Northwest Gardens</t>
  </si>
  <si>
    <t>Oakdale</t>
  </si>
  <si>
    <t>Orchid Grove</t>
  </si>
  <si>
    <t>Portland</t>
  </si>
  <si>
    <t>Cedars Court</t>
  </si>
  <si>
    <t>SCLAD Plaza</t>
  </si>
  <si>
    <t>Veranda Breeze I</t>
  </si>
  <si>
    <t>Captiva Cove</t>
  </si>
  <si>
    <t>Wahneta Palms</t>
  </si>
  <si>
    <t>Vista Mar</t>
  </si>
  <si>
    <t>Madison Glen</t>
  </si>
  <si>
    <t>Madison Reserve</t>
  </si>
  <si>
    <t>Madison Vines</t>
  </si>
  <si>
    <t>North Central Heights II</t>
  </si>
  <si>
    <t>Sutton Place</t>
  </si>
  <si>
    <t>Gardens at Driftwood</t>
  </si>
  <si>
    <t>Georgia Ayers</t>
  </si>
  <si>
    <t>Arbours at Shoemaker Place</t>
  </si>
  <si>
    <t>Veranda Senior</t>
  </si>
  <si>
    <t>Marbella Cove</t>
  </si>
  <si>
    <t>Pinellas Hope II</t>
  </si>
  <si>
    <t>Pensacola Veteran Housing</t>
  </si>
  <si>
    <t>Lake City Cabins for Veterans</t>
  </si>
  <si>
    <t>Independence Village</t>
  </si>
  <si>
    <t>Hannah House</t>
  </si>
  <si>
    <t>Lakeside Park I</t>
  </si>
  <si>
    <t>Esperanza Place Rental</t>
  </si>
  <si>
    <t>Magnolia Gardens</t>
  </si>
  <si>
    <t>Eclipse</t>
  </si>
  <si>
    <t>Eden Gardens II</t>
  </si>
  <si>
    <t>Notre Dame</t>
  </si>
  <si>
    <t>Vista 400</t>
  </si>
  <si>
    <t>Circle Creek</t>
  </si>
  <si>
    <t>Manatee Village IV</t>
  </si>
  <si>
    <t>Flagler Village</t>
  </si>
  <si>
    <t>Blue Water Workforce Housing</t>
  </si>
  <si>
    <t>Silver Oaks</t>
  </si>
  <si>
    <t>Pine Terrace</t>
  </si>
  <si>
    <t>Edgewood</t>
  </si>
  <si>
    <t>Live Oak - Meadows</t>
  </si>
  <si>
    <t>Highlands Cove I</t>
  </si>
  <si>
    <t>Homes of Renaissance Preserve II</t>
  </si>
  <si>
    <t>Everglades Farmworker Village</t>
  </si>
  <si>
    <t>Casa Matias</t>
  </si>
  <si>
    <t>Esmeralda Bay</t>
  </si>
  <si>
    <t>Woodridge - Defuniak Springs</t>
  </si>
  <si>
    <t>Arbours at Fort King</t>
  </si>
  <si>
    <t>Howell Branch Cove</t>
  </si>
  <si>
    <t>Moss Park</t>
  </si>
  <si>
    <t>Fountains at San Remo Court I</t>
  </si>
  <si>
    <t>Brownsville Transit Village IV</t>
  </si>
  <si>
    <t>Lodges at Pinellas Park</t>
  </si>
  <si>
    <t>Metro 510</t>
  </si>
  <si>
    <t>Fountains at Pershing Park</t>
  </si>
  <si>
    <t>Woodside Oaks</t>
  </si>
  <si>
    <t>Bonita Cove</t>
  </si>
  <si>
    <t>Northwest Gardens III</t>
  </si>
  <si>
    <t>Pinnacle at Hammock Square</t>
  </si>
  <si>
    <t>East Village</t>
  </si>
  <si>
    <t>Brownsville Transit Village III</t>
  </si>
  <si>
    <t>Oak Ridge Estates</t>
  </si>
  <si>
    <t>Town Park Crossing</t>
  </si>
  <si>
    <t>Vista Grand at Spring Hill</t>
  </si>
  <si>
    <t>Pinnacle at Avery Glen</t>
  </si>
  <si>
    <t>Sorrento at Miramar</t>
  </si>
  <si>
    <t>Monterra</t>
  </si>
  <si>
    <t>Griffin Heights</t>
  </si>
  <si>
    <t>Sand Dunes</t>
  </si>
  <si>
    <t>Bayside Court</t>
  </si>
  <si>
    <t>Colonial Lakes</t>
  </si>
  <si>
    <t>Preserve at Boynton Beach I</t>
  </si>
  <si>
    <t>Villa Capri</t>
  </si>
  <si>
    <t>Solabella</t>
  </si>
  <si>
    <t>Crossroads</t>
  </si>
  <si>
    <t>BCC</t>
  </si>
  <si>
    <t>Northwest Gardens IV</t>
  </si>
  <si>
    <t>Journet Place</t>
  </si>
  <si>
    <t>Villa Capri III</t>
  </si>
  <si>
    <t>Lake Sherwood</t>
  </si>
  <si>
    <t>Olive Grove</t>
  </si>
  <si>
    <t>Sabal Ridge II</t>
  </si>
  <si>
    <t>Scott Carver IIA - IIB</t>
  </si>
  <si>
    <t>Scott Carver IIC</t>
  </si>
  <si>
    <t>Oakland Terrace</t>
  </si>
  <si>
    <t>Lincoln Fields</t>
  </si>
  <si>
    <t>Janie's Garden II</t>
  </si>
  <si>
    <t>Lowenstein Building</t>
  </si>
  <si>
    <t>Westgate Plaza</t>
  </si>
  <si>
    <t>Kensington Gardens II</t>
  </si>
  <si>
    <t>Foxwood</t>
  </si>
  <si>
    <t>Northside Transit Village I</t>
  </si>
  <si>
    <t>Emerald Villas</t>
  </si>
  <si>
    <t>River Ridge</t>
  </si>
  <si>
    <t>Bennett Creek</t>
  </si>
  <si>
    <t>Palm Lake</t>
  </si>
  <si>
    <t>Banyan Grove</t>
  </si>
  <si>
    <t>Wet-Net Villas</t>
  </si>
  <si>
    <t>East Pointe Place</t>
  </si>
  <si>
    <t>Washington Square</t>
  </si>
  <si>
    <t>Metro South Senior</t>
  </si>
  <si>
    <t>West Brickell View</t>
  </si>
  <si>
    <t>Oakbrook Villas</t>
  </si>
  <si>
    <t>Stirrup Plaza I</t>
  </si>
  <si>
    <t>Dante Fascell</t>
  </si>
  <si>
    <t>South Miami Plaza</t>
  </si>
  <si>
    <t>Aqua</t>
  </si>
  <si>
    <t>University Plaza</t>
  </si>
  <si>
    <t>Sailboat Bend</t>
  </si>
  <si>
    <t>Landings at East Pointe</t>
  </si>
  <si>
    <t>Pine Creek Village</t>
  </si>
  <si>
    <t>Gardenia Garden</t>
  </si>
  <si>
    <t>Rolling Hills</t>
  </si>
  <si>
    <t>Lakeside</t>
  </si>
  <si>
    <t>Wild Oak Farm</t>
  </si>
  <si>
    <t>Pearl Lane</t>
  </si>
  <si>
    <t>Amistad</t>
  </si>
  <si>
    <t>City Heights</t>
  </si>
  <si>
    <t>West Brickell Tower</t>
  </si>
  <si>
    <t>Joe Moretti I</t>
  </si>
  <si>
    <t>Vista Grande</t>
  </si>
  <si>
    <t>Uptown Maitland</t>
  </si>
  <si>
    <t>Reed at Encore</t>
  </si>
  <si>
    <t>Santos Isle</t>
  </si>
  <si>
    <t>Campbell Landings</t>
  </si>
  <si>
    <t>Northwest Gardens II</t>
  </si>
  <si>
    <t>Venetian Walk</t>
  </si>
  <si>
    <t>Villas at Village Square</t>
  </si>
  <si>
    <t>Garden Park</t>
  </si>
  <si>
    <t>Saxon Cove</t>
  </si>
  <si>
    <t>Magnolia Place</t>
  </si>
  <si>
    <t>Richey Woods</t>
  </si>
  <si>
    <t>Harbour's Edge</t>
  </si>
  <si>
    <t>Vista Del Sol</t>
  </si>
  <si>
    <t>Village Park Senior</t>
  </si>
  <si>
    <t>Anchorage</t>
  </si>
  <si>
    <t>Jack Orr Plaza I</t>
  </si>
  <si>
    <t>Brickell View Terrace</t>
  </si>
  <si>
    <t>City Crossings</t>
  </si>
  <si>
    <t>Madison Heights</t>
  </si>
  <si>
    <t>Central Court</t>
  </si>
  <si>
    <t>Lulav Square</t>
  </si>
  <si>
    <t>Collins Park</t>
  </si>
  <si>
    <t>St. Martin's Place</t>
  </si>
  <si>
    <t>Trio at Encore</t>
  </si>
  <si>
    <t>Evernia Place</t>
  </si>
  <si>
    <t>Pinnacle at Tarpon River</t>
  </si>
  <si>
    <t>Hampton Village</t>
  </si>
  <si>
    <t>Waterford</t>
  </si>
  <si>
    <t>Pinellas Heights</t>
  </si>
  <si>
    <t>Pine Run Villas</t>
  </si>
  <si>
    <t>Village Place</t>
  </si>
  <si>
    <t>Fairfield Manor</t>
  </si>
  <si>
    <t>Tierra Pointe</t>
  </si>
  <si>
    <t>Town Center</t>
  </si>
  <si>
    <t>Boca Palms</t>
  </si>
  <si>
    <t>La Joya Villages</t>
  </si>
  <si>
    <t>Laurel Court</t>
  </si>
  <si>
    <t>Janie's Garden III</t>
  </si>
  <si>
    <t>Duval Park</t>
  </si>
  <si>
    <t>Paradise Point Senior Housing</t>
  </si>
  <si>
    <t>Palm Breeze</t>
  </si>
  <si>
    <t>Heritage Village Commons</t>
  </si>
  <si>
    <t>Arbours at Tumblin Creek</t>
  </si>
  <si>
    <t>Tupelo Vue</t>
  </si>
  <si>
    <t>Madison Crossing</t>
  </si>
  <si>
    <t>Forest Ridge</t>
  </si>
  <si>
    <t>Pinnacle at Hammock Crossings</t>
  </si>
  <si>
    <t>Katie Manor</t>
  </si>
  <si>
    <t>Vista Park</t>
  </si>
  <si>
    <t>Arbours at Central Parkway</t>
  </si>
  <si>
    <t>Lexington Court</t>
  </si>
  <si>
    <t>Eagle Ridge</t>
  </si>
  <si>
    <t>Flamingo West</t>
  </si>
  <si>
    <t>Fountains at Lingo Cove</t>
  </si>
  <si>
    <t>Urban Landings</t>
  </si>
  <si>
    <t>Broadwater IV</t>
  </si>
  <si>
    <t>Pinellas Hope IV</t>
  </si>
  <si>
    <t>Tampa Veterans Village</t>
  </si>
  <si>
    <t>Homes at J Street</t>
  </si>
  <si>
    <t>Arc Village</t>
  </si>
  <si>
    <t>Villages at Noah's Landing</t>
  </si>
  <si>
    <t>Wagner Creek</t>
  </si>
  <si>
    <t>Oakland Preserve</t>
  </si>
  <si>
    <t>Silver Palm Place</t>
  </si>
  <si>
    <t>Allapattah Trace</t>
  </si>
  <si>
    <t>Wisdom Village Crossing</t>
  </si>
  <si>
    <t>Pompano Terrace</t>
  </si>
  <si>
    <t>Heritage Park - Osceola</t>
  </si>
  <si>
    <t>Pelican Cove</t>
  </si>
  <si>
    <t>Dade Oaks</t>
  </si>
  <si>
    <t>Pearl</t>
  </si>
  <si>
    <t>Landings at Cross Bayou</t>
  </si>
  <si>
    <t>Captiva Cove II</t>
  </si>
  <si>
    <t>Caravel Arms</t>
  </si>
  <si>
    <t>Cottage Avenue</t>
  </si>
  <si>
    <t>Clusters 11</t>
  </si>
  <si>
    <t>Home Place at Balkin</t>
  </si>
  <si>
    <t>Village on Wiley</t>
  </si>
  <si>
    <t>Coalition Lift</t>
  </si>
  <si>
    <t>Pinellas Hope V</t>
  </si>
  <si>
    <t>Smathers II</t>
  </si>
  <si>
    <t>400 Apartments</t>
  </si>
  <si>
    <t>Georgia Arms</t>
  </si>
  <si>
    <t>Grove Park</t>
  </si>
  <si>
    <t>Brookestone I</t>
  </si>
  <si>
    <t>Marianna Gardens</t>
  </si>
  <si>
    <t>Caroline Oaks</t>
  </si>
  <si>
    <t>Tuscany Cove I</t>
  </si>
  <si>
    <t>Northwest Gardens V</t>
  </si>
  <si>
    <t>Paul Lawrence Dunbar Senior Complex</t>
  </si>
  <si>
    <t>Coquina Place</t>
  </si>
  <si>
    <t>Haley Park</t>
  </si>
  <si>
    <t>Southern Villas</t>
  </si>
  <si>
    <t>Jackson Heights</t>
  </si>
  <si>
    <t>Joe Moretti II</t>
  </si>
  <si>
    <t>Harbor City Towers</t>
  </si>
  <si>
    <t>Villages at Tarpon</t>
  </si>
  <si>
    <t>ID</t>
  </si>
  <si>
    <t>Status</t>
  </si>
  <si>
    <t>Inactive</t>
  </si>
  <si>
    <t>Lease-Up</t>
  </si>
  <si>
    <t>Pipeline</t>
  </si>
  <si>
    <t>AHLP '90|</t>
  </si>
  <si>
    <t>CWHIP '07</t>
  </si>
  <si>
    <t>EHCL '03|</t>
  </si>
  <si>
    <t>X '09|</t>
  </si>
  <si>
    <t>HC4 '99</t>
  </si>
  <si>
    <t>HC4 '94</t>
  </si>
  <si>
    <t>HC4 '96</t>
  </si>
  <si>
    <t>HC4 '97</t>
  </si>
  <si>
    <t>HC4 '00</t>
  </si>
  <si>
    <t>HC4 '01</t>
  </si>
  <si>
    <t>HC4 '02</t>
  </si>
  <si>
    <t>HC4 '03</t>
  </si>
  <si>
    <t>HC4 '98</t>
  </si>
  <si>
    <t>HC9 '90</t>
  </si>
  <si>
    <t>HC9 '91</t>
  </si>
  <si>
    <t>HC9 '92</t>
  </si>
  <si>
    <t>HC9 '93</t>
  </si>
  <si>
    <t>HC9 '94</t>
  </si>
  <si>
    <t>HC9 '95</t>
  </si>
  <si>
    <t>HC9 '96</t>
  </si>
  <si>
    <t>HC9 '97</t>
  </si>
  <si>
    <t>HC9 '98</t>
  </si>
  <si>
    <t>HC9 '99</t>
  </si>
  <si>
    <t>HC9 '00</t>
  </si>
  <si>
    <t>HC9 '01</t>
  </si>
  <si>
    <t>HC9 '02</t>
  </si>
  <si>
    <t>HC9 '03</t>
  </si>
  <si>
    <t>HC9 '04</t>
  </si>
  <si>
    <t>HC9 '05</t>
  </si>
  <si>
    <t>HC9 '06</t>
  </si>
  <si>
    <t>HC9 '07</t>
  </si>
  <si>
    <t>HC9 '08</t>
  </si>
  <si>
    <t>HC9 '09|</t>
  </si>
  <si>
    <t>HC9 '10</t>
  </si>
  <si>
    <t>HC9 '12</t>
  </si>
  <si>
    <t>HC9 '13</t>
  </si>
  <si>
    <t>HC9 '14</t>
  </si>
  <si>
    <t>SHADP '06</t>
  </si>
  <si>
    <t>SHADP '09</t>
  </si>
  <si>
    <t>NMS '14</t>
  </si>
  <si>
    <t>NMS '13</t>
  </si>
  <si>
    <t>S '89</t>
  </si>
  <si>
    <t>S '90</t>
  </si>
  <si>
    <t>S '91</t>
  </si>
  <si>
    <t>S '92</t>
  </si>
  <si>
    <t>S '95</t>
  </si>
  <si>
    <t>S '96</t>
  </si>
  <si>
    <t>S '97</t>
  </si>
  <si>
    <t>S '98</t>
  </si>
  <si>
    <t>S '99</t>
  </si>
  <si>
    <t>S '00</t>
  </si>
  <si>
    <t>S '01</t>
  </si>
  <si>
    <t>S '04</t>
  </si>
  <si>
    <t>S '05</t>
  </si>
  <si>
    <t>S '06</t>
  </si>
  <si>
    <t>S '07</t>
  </si>
  <si>
    <t>S '08</t>
  </si>
  <si>
    <t>HOME '00</t>
  </si>
  <si>
    <t>HOME '03</t>
  </si>
  <si>
    <t>B '00</t>
  </si>
  <si>
    <t>B '07</t>
  </si>
  <si>
    <t>B '05</t>
  </si>
  <si>
    <t>B '02</t>
  </si>
  <si>
    <t>B '01</t>
  </si>
  <si>
    <t>B '04</t>
  </si>
  <si>
    <t>B '95</t>
  </si>
  <si>
    <t>B '98</t>
  </si>
  <si>
    <t>B '99</t>
  </si>
  <si>
    <t>B '85</t>
  </si>
  <si>
    <t>B '96</t>
  </si>
  <si>
    <t>B '91</t>
  </si>
  <si>
    <t>HOME '06</t>
  </si>
  <si>
    <t>HOME '01</t>
  </si>
  <si>
    <t>HOME '02</t>
  </si>
  <si>
    <t>HOME '04</t>
  </si>
  <si>
    <t>HOME '07</t>
  </si>
  <si>
    <t>HOME '05</t>
  </si>
  <si>
    <t>HOME '08</t>
  </si>
  <si>
    <t>HOME '14</t>
  </si>
  <si>
    <t>HOME '92</t>
  </si>
  <si>
    <t>HOME '95</t>
  </si>
  <si>
    <t>HOME '96</t>
  </si>
  <si>
    <t>HOME '97</t>
  </si>
  <si>
    <t>HOME '99</t>
  </si>
  <si>
    <t>Programs</t>
  </si>
  <si>
    <t>HC4 '05|LB '05|</t>
  </si>
  <si>
    <t>X '09|HC9 '09|HOME '10|T '09</t>
  </si>
  <si>
    <t>EHCL '03|B '03</t>
  </si>
  <si>
    <t>HC4 '11|HOME '09|B '10</t>
  </si>
  <si>
    <t>ELI '10|G '99|HC4 '01|LB '99|S '01|SMI '10</t>
  </si>
  <si>
    <t>HC9 '92|S '98</t>
  </si>
  <si>
    <t>Demo '09|HC9 '96|S '95</t>
  </si>
  <si>
    <t>HC4 '00|B '00</t>
  </si>
  <si>
    <t>Demo '09|HC9 '91|S '90</t>
  </si>
  <si>
    <t>HC4 '00|LB '99|S '99</t>
  </si>
  <si>
    <t>HC9 '94|HOME '93</t>
  </si>
  <si>
    <t>HC9 '94|S '94</t>
  </si>
  <si>
    <t>HC4 '98|B '98</t>
  </si>
  <si>
    <t>HC9 '93|S '93</t>
  </si>
  <si>
    <t>ELI '10|HC4 '99|B '99</t>
  </si>
  <si>
    <t>HC9 '93|HOME '93</t>
  </si>
  <si>
    <t>HC4 '07|B '07|S '90</t>
  </si>
  <si>
    <t>ELI '10|HC4 '13|LB '13</t>
  </si>
  <si>
    <t>ELI '10|HC4 '97</t>
  </si>
  <si>
    <t>HC4 '99|B '98</t>
  </si>
  <si>
    <t>HC9 '95|HOME '94</t>
  </si>
  <si>
    <t>G '00|HC4 '01|S '01</t>
  </si>
  <si>
    <t>HC4 '14|HC9 '91|B '14|S '92</t>
  </si>
  <si>
    <t>HC9 '97|S '98</t>
  </si>
  <si>
    <t>HC4 '00|S '00</t>
  </si>
  <si>
    <t>HC4 '01|S '00</t>
  </si>
  <si>
    <t>HC9 '94|S '93</t>
  </si>
  <si>
    <t>HC9 '96|S '97</t>
  </si>
  <si>
    <t>HC4 '98|B '06</t>
  </si>
  <si>
    <t>HC9 '97|HOME '97</t>
  </si>
  <si>
    <t>HC4 '02|S '01</t>
  </si>
  <si>
    <t>HC9 '98|HOME '97</t>
  </si>
  <si>
    <t>HC4 '10|HC9 '90|LB '10</t>
  </si>
  <si>
    <t>HC4 '02|S '99</t>
  </si>
  <si>
    <t>HC4 '97|S '97</t>
  </si>
  <si>
    <t>HC4 '01|B '98</t>
  </si>
  <si>
    <t>HC4 '06|HC9 '90|B '06|S '90</t>
  </si>
  <si>
    <t>HC4 '06|B '05|S '89</t>
  </si>
  <si>
    <t>HC4 '01|B '12</t>
  </si>
  <si>
    <t>HC9 '00|S '99</t>
  </si>
  <si>
    <t>AHLP '89|S '89</t>
  </si>
  <si>
    <t>HC4 '01|S '99</t>
  </si>
  <si>
    <t>HC4 '08|LB '08|B '89</t>
  </si>
  <si>
    <t>HC4 '01|B '99</t>
  </si>
  <si>
    <t>HC9 '92|HOME '92</t>
  </si>
  <si>
    <t>HC9 '95|S '94</t>
  </si>
  <si>
    <t>HC9 '94|S '90</t>
  </si>
  <si>
    <t>HC9 '95|S '93</t>
  </si>
  <si>
    <t>HC9 '91|HOME '92</t>
  </si>
  <si>
    <t>HC4 '98|HOME '96|B '97</t>
  </si>
  <si>
    <t>G '97|HC4 '97|S '97</t>
  </si>
  <si>
    <t>HC9 '91|S '92</t>
  </si>
  <si>
    <t>HC4 '95|B '04</t>
  </si>
  <si>
    <t>HC9 '96|S '95</t>
  </si>
  <si>
    <t>HC4 '12|HC9 '94|B '10|S '93</t>
  </si>
  <si>
    <t>HC4 '11|HC9 '95|B '11|S '93</t>
  </si>
  <si>
    <t>HC4 '02|B '99</t>
  </si>
  <si>
    <t>HC4 '00|B '99</t>
  </si>
  <si>
    <t>HC4 '98|S '99</t>
  </si>
  <si>
    <t>HC4 '12|HC9 '96|B '11|S '11</t>
  </si>
  <si>
    <t>HC4 '95|S '96</t>
  </si>
  <si>
    <t>HC4 '06|HC9 '90|B '05|S '90</t>
  </si>
  <si>
    <t>HC9 '98|S '98</t>
  </si>
  <si>
    <t>HC9 '91|S '93</t>
  </si>
  <si>
    <t>HC9 '96|S '93</t>
  </si>
  <si>
    <t>HC9 '90|S '91</t>
  </si>
  <si>
    <t>HC4 '09|HC9 '92|HOME '92|LB '10</t>
  </si>
  <si>
    <t>HC9 '93|HOME '94|S '93</t>
  </si>
  <si>
    <t>G '95|HC4 '99|HR '96|B '96|S '97</t>
  </si>
  <si>
    <t>HC4 '10|HC9 '91|HOME '10|B '09</t>
  </si>
  <si>
    <t>HC9 '95|HOME '92</t>
  </si>
  <si>
    <t>ELI '10|HC4 '96|S '97</t>
  </si>
  <si>
    <t>HC4 '00|S '99</t>
  </si>
  <si>
    <t>HC9 '88|S '89</t>
  </si>
  <si>
    <t>HC4 '02|B '02</t>
  </si>
  <si>
    <t>ELI '11|HC4 '99|B '99</t>
  </si>
  <si>
    <t>HC9 '96|HOME '94</t>
  </si>
  <si>
    <t>HC9 '96|HOME '96</t>
  </si>
  <si>
    <t>HC9 '93|S '96</t>
  </si>
  <si>
    <t>HC4 '98|B '97</t>
  </si>
  <si>
    <t>G '99|HC4 '00|S '00</t>
  </si>
  <si>
    <t>X '10|HC9 '10|HOME '10</t>
  </si>
  <si>
    <t>HC4 '98|S '98</t>
  </si>
  <si>
    <t>HC4 '01|S '01</t>
  </si>
  <si>
    <t>EHCL '06|HOME '97</t>
  </si>
  <si>
    <t>HC4 '01|LB '00|B '10|S '00</t>
  </si>
  <si>
    <t>HC9 '00|S '00</t>
  </si>
  <si>
    <t>HC4 '12|HC9 '95|LB '12|S '94</t>
  </si>
  <si>
    <t>HC9 '94|S '96</t>
  </si>
  <si>
    <t>HC9 '00|S '01</t>
  </si>
  <si>
    <t>HC4 '02|S '00</t>
  </si>
  <si>
    <t>HC4 '99|S '99</t>
  </si>
  <si>
    <t>HC9 '96|HOME '93</t>
  </si>
  <si>
    <t>HC9 '99|S '98</t>
  </si>
  <si>
    <t>HC9 '99|HOME '99</t>
  </si>
  <si>
    <t>HC4 '01|LB '99|S '99</t>
  </si>
  <si>
    <t>G '99|HC4 '01|S '99</t>
  </si>
  <si>
    <t>HC4 '99|S '98</t>
  </si>
  <si>
    <t>G '01|HC4 '02</t>
  </si>
  <si>
    <t>HC9 '00|HOME '00</t>
  </si>
  <si>
    <t>HC4 '07|HC9 '90|B '07</t>
  </si>
  <si>
    <t>HC9 '99|S '01</t>
  </si>
  <si>
    <t>HC4 '97|S '98</t>
  </si>
  <si>
    <t>HC9 '93|S '94</t>
  </si>
  <si>
    <t>HC9 '01|S '01</t>
  </si>
  <si>
    <t>HC4 '13|HC9 '91|B '13</t>
  </si>
  <si>
    <t>HC4 '02|B '00</t>
  </si>
  <si>
    <t>HC4 '02|B '10|S '01</t>
  </si>
  <si>
    <t>HC4 '08|HC9 '91|B '07|S '91</t>
  </si>
  <si>
    <t>HC9 '92|S '92</t>
  </si>
  <si>
    <t>HC4 '10|HC9 '94|HOME '93|B '10</t>
  </si>
  <si>
    <t>HC9 '89|S '92</t>
  </si>
  <si>
    <t>HC4 '11|HC9 '94|B '11</t>
  </si>
  <si>
    <t>ELI '10|G '99|HC4 '02|HR '99|B '00SMI '09</t>
  </si>
  <si>
    <t>HC4 '13|LB '13</t>
  </si>
  <si>
    <t>HC9 '90|S '92</t>
  </si>
  <si>
    <t>HC9 '90|S '89</t>
  </si>
  <si>
    <t>HC4 '08|HC9 '90|LB '08</t>
  </si>
  <si>
    <t>HC4 '08|HC9 '92|LB '09</t>
  </si>
  <si>
    <t>HC9 '95|S '95</t>
  </si>
  <si>
    <t>G '95|HC4 '96|HR '95|B '97</t>
  </si>
  <si>
    <t>ELI '11|HC4 '00|B '99</t>
  </si>
  <si>
    <t>HC4 '97|B '06</t>
  </si>
  <si>
    <t>G '96|HC4 '98|HOME '96|HR '96|B '96</t>
  </si>
  <si>
    <t>HC4 '00|B '98</t>
  </si>
  <si>
    <t>ELI '11|HC4 '00|B '00</t>
  </si>
  <si>
    <t>ELI '12|G '99|HC4 '00|HR '98|B '00SMI '09</t>
  </si>
  <si>
    <t>HC9 '97|S '96</t>
  </si>
  <si>
    <t>G '01|HC4 '01|S '01|SMI '09</t>
  </si>
  <si>
    <t>G '97|HC4 '99</t>
  </si>
  <si>
    <t>HC4 '13|HC9 '93|LB '13</t>
  </si>
  <si>
    <t>HC4 '96|HOME '96</t>
  </si>
  <si>
    <t>G '95|HC4 '97|HR '95|B '96</t>
  </si>
  <si>
    <t>Demo '09|HOME '92</t>
  </si>
  <si>
    <t>HC4 '13|HC9 '95|B '13|S '93</t>
  </si>
  <si>
    <t>HC4 '10|HC9 '92|B '09</t>
  </si>
  <si>
    <t>ELI '12|HC4 '00</t>
  </si>
  <si>
    <t>HC4 '11|HOME '10|B '10</t>
  </si>
  <si>
    <t>ELI '11|G '98|HC4 '01|HR '98|B '01SMI '09</t>
  </si>
  <si>
    <t>HC4 '99|HOME '99</t>
  </si>
  <si>
    <t>HC9 '99|S '99</t>
  </si>
  <si>
    <t>ELI '10|HC4 '98</t>
  </si>
  <si>
    <t>HC4 '11|HC9 '94|HOME '94|B '11</t>
  </si>
  <si>
    <t>ELI '10|G '97|HC4 '97|HR '97|B '97SMI '09</t>
  </si>
  <si>
    <t>HC9 '91|S '91</t>
  </si>
  <si>
    <t>HC4 '13|LB '13|S '97</t>
  </si>
  <si>
    <t>G '99|HC4 '99|HR '99|B '99</t>
  </si>
  <si>
    <t>ELI '10|G '98|HC4 '01|B '99SMI '10</t>
  </si>
  <si>
    <t>HC4 '07|HC9 '90|LB '07|S '90</t>
  </si>
  <si>
    <t>G '95|HC4 '95|HR '95|B '95|S '96</t>
  </si>
  <si>
    <t>ELI '11|HC4 '02|B '00</t>
  </si>
  <si>
    <t>HC4 '03|B '01</t>
  </si>
  <si>
    <t>ELI '12|HC4 '03</t>
  </si>
  <si>
    <t>HC4 '01|B '01</t>
  </si>
  <si>
    <t>ELI '12|HC4 '01|B '01</t>
  </si>
  <si>
    <t>G '00|HC4 '02|HR '00|B '02SMI '10</t>
  </si>
  <si>
    <t>HC4 '01|B '02</t>
  </si>
  <si>
    <t>HC4 '01|B '03</t>
  </si>
  <si>
    <t>ELI '13|HC4 '01|B '01</t>
  </si>
  <si>
    <t>G '00|HC4 '02|HR '00|B '02SMI '09</t>
  </si>
  <si>
    <t>ELI '11|G '00|HC4 '02|HR '00|B '02</t>
  </si>
  <si>
    <t>ELI '10|G '01|HC4 '02|HR '02|B '02SMI '10</t>
  </si>
  <si>
    <t>EHCL '03|HC9 '12</t>
  </si>
  <si>
    <t>G '01|HC4 '01|S '01</t>
  </si>
  <si>
    <t>G '99|HC4 '00</t>
  </si>
  <si>
    <t>HC4 '02|HOME '01</t>
  </si>
  <si>
    <t>HC4 '05|LB '05|S '00</t>
  </si>
  <si>
    <t>HC4 '00|B '04</t>
  </si>
  <si>
    <t>HC4 '01|HOME '02|B '03</t>
  </si>
  <si>
    <t>HC4 '03|B '02|S '02</t>
  </si>
  <si>
    <t>HC4 '02|LB '02|S '02</t>
  </si>
  <si>
    <t>HC9 '00|S '02</t>
  </si>
  <si>
    <t>HC4 '03|LB '02|S '02</t>
  </si>
  <si>
    <t>HC9 '02|S '02</t>
  </si>
  <si>
    <t>HC4 '02|B '03|S '02</t>
  </si>
  <si>
    <t>HC4 '03|B '03|S '02</t>
  </si>
  <si>
    <t>HC9 '01|LB '01|S '02</t>
  </si>
  <si>
    <t>HC9 '03|S '02</t>
  </si>
  <si>
    <t>HC4 '02|S '02</t>
  </si>
  <si>
    <t>HC4 '03|B '02|S '04</t>
  </si>
  <si>
    <t>HC4 '03|B '04</t>
  </si>
  <si>
    <t>HC4 '04|B '02|S '02</t>
  </si>
  <si>
    <t>G '02|HC4 '03|HR '02|B '02</t>
  </si>
  <si>
    <t>ELI '11|HC4 '02|LB '02|S '02</t>
  </si>
  <si>
    <t>HC4 '02|S '04</t>
  </si>
  <si>
    <t>HC9 '04|S '02</t>
  </si>
  <si>
    <t>G '01|HC4 '02|HR '01|LB '01|</t>
  </si>
  <si>
    <t>ELI '13|HC4 '03|HR '02|B '02|S '04</t>
  </si>
  <si>
    <t>HC4 '03|B '02</t>
  </si>
  <si>
    <t>G '02|HC4 '03|HR '02|LB '02|S '02</t>
  </si>
  <si>
    <t>ELI '12|HC4 '02</t>
  </si>
  <si>
    <t>ELI '13|G '01|HC4 '02|HR '01|LB '01|S '02</t>
  </si>
  <si>
    <t>G '02|HC4 '02|HR '02|LB '02|S '02SMI '09</t>
  </si>
  <si>
    <t>HC4 '03|S '02</t>
  </si>
  <si>
    <t>G '02|HC4 '03|HR '03|LB '02|S '03</t>
  </si>
  <si>
    <t>ELI '13|G '04|HC4 '03|HR '04|B '03|S '03</t>
  </si>
  <si>
    <t>G '03|HC4 '03|HR '03|LB '03|S '03</t>
  </si>
  <si>
    <t>G '02|HC4 '05|HR '05|LB '02|SMI '10</t>
  </si>
  <si>
    <t>ELI '13|G '02|HC4 '03|HR '02|LB '02|S '03</t>
  </si>
  <si>
    <t>HC9 '02|S '01</t>
  </si>
  <si>
    <t>ELI '13|G '02|HC4 '03SMI '09</t>
  </si>
  <si>
    <t>HC4 '03|LB '03|S '04</t>
  </si>
  <si>
    <t>HC4 '03|LB '03|S '03</t>
  </si>
  <si>
    <t>HC4 '04|B '03</t>
  </si>
  <si>
    <t>HC4 '04|LB '03|S '03</t>
  </si>
  <si>
    <t>HC4 '04|B '03|S '03</t>
  </si>
  <si>
    <t>Demo '04|HC9 '03</t>
  </si>
  <si>
    <t>HC9 '03|S '03</t>
  </si>
  <si>
    <t>HC4 '04|LB '04</t>
  </si>
  <si>
    <t>HC4 '04|LB '03</t>
  </si>
  <si>
    <t>G '04|HC4 '04|HR '04|B '03</t>
  </si>
  <si>
    <t>HC4 '12|B '12|S '03</t>
  </si>
  <si>
    <t>HC4 '04|HOME '03|LB '03</t>
  </si>
  <si>
    <t>HC4 '05|LB '04|S '05</t>
  </si>
  <si>
    <t>HC4 '05|LB '04|S '04</t>
  </si>
  <si>
    <t>HC9 '09|HOME '10|T '09</t>
  </si>
  <si>
    <t>HC4 '05|B '04|S '05</t>
  </si>
  <si>
    <t>HC4 '06|B '04|S '04</t>
  </si>
  <si>
    <t>HC4 '07|LB '04|S '05</t>
  </si>
  <si>
    <t>HC9 '04|S '04</t>
  </si>
  <si>
    <t>G '04|HC4 '05|HR '04|LB '04|S '05</t>
  </si>
  <si>
    <t>ELI '13|G '02|HC4 '03|HR '02|B '02|S '05</t>
  </si>
  <si>
    <t>G '04|HC4 '04|HR '04|LB '04|S '04</t>
  </si>
  <si>
    <t>HC4 '06|LB '04|S '04</t>
  </si>
  <si>
    <t>HC4 '05|LB '05</t>
  </si>
  <si>
    <t>X '10|HC9 '10</t>
  </si>
  <si>
    <t>HC9 '05|S '06</t>
  </si>
  <si>
    <t>HC9 '05|S '05</t>
  </si>
  <si>
    <t>HC4 '10|B '09</t>
  </si>
  <si>
    <t>HC4 '06|LB '05|S '05</t>
  </si>
  <si>
    <t>HC4 '08|LB '08|S '05</t>
  </si>
  <si>
    <t>HC4 '05|LB '05|S '05</t>
  </si>
  <si>
    <t>HC4 '08|B '05|S '05</t>
  </si>
  <si>
    <t>HC4 '06|B '05|S '05</t>
  </si>
  <si>
    <t>HC9 '06|S '06</t>
  </si>
  <si>
    <t>HC4 '08|LB '05|RRLP '05</t>
  </si>
  <si>
    <t>HC4 '06|B '05RRLP '05</t>
  </si>
  <si>
    <t>HC4 '07|B '05RRLP '05</t>
  </si>
  <si>
    <t>HOME '06SHADP '07</t>
  </si>
  <si>
    <t>HC4 '07|B '06RRLP '06</t>
  </si>
  <si>
    <t>HC4 '08|LB '08|RRLP '06</t>
  </si>
  <si>
    <t>ELI '06|HC4 '08|LB '08|RRLP '06</t>
  </si>
  <si>
    <t>HC4 '09|LB '09|RRLP '06</t>
  </si>
  <si>
    <t>ELI '06|HC9 '06|RRLP '06</t>
  </si>
  <si>
    <t>HC4 '08|B '06RRLP '06</t>
  </si>
  <si>
    <t>HC4 '07|B '06|S '07</t>
  </si>
  <si>
    <t>HC4 '08|LB '06|S '07</t>
  </si>
  <si>
    <t>HC4 '07|B '06|S '06</t>
  </si>
  <si>
    <t>X '09|HC9 '09S '06</t>
  </si>
  <si>
    <t>HC4 '07|LB '06|S '06</t>
  </si>
  <si>
    <t>HC4 '09|LB '06|S '06</t>
  </si>
  <si>
    <t>HC4 '06|B '06|S '06</t>
  </si>
  <si>
    <t>HC4 '06|LB '05</t>
  </si>
  <si>
    <t>HC4 '08|LB '07</t>
  </si>
  <si>
    <t>HC4 '06|LB '06</t>
  </si>
  <si>
    <t>HC4 '07|B '06</t>
  </si>
  <si>
    <t>ELI '07|HC4 '08|B '07|S '07</t>
  </si>
  <si>
    <t>ELI '07|HC9 '07</t>
  </si>
  <si>
    <t>ELI '07|HC4 '07|LB '07|S '07</t>
  </si>
  <si>
    <t>ELI '07|HC9 '08</t>
  </si>
  <si>
    <t>ELI '09|X '09|</t>
  </si>
  <si>
    <t>HC9 '08|S '07</t>
  </si>
  <si>
    <t>HC4 '08|B '07|S '07</t>
  </si>
  <si>
    <t>HC4 '09|LB '07|S '07</t>
  </si>
  <si>
    <t>ELI '07|HC4 '08|LB '08|S '07</t>
  </si>
  <si>
    <t>ELI '07|HC4 '09|LB '07|S '07</t>
  </si>
  <si>
    <t>HC4 '08|LB '07|S '07</t>
  </si>
  <si>
    <t>ELI '07|HC9 '07|S '07</t>
  </si>
  <si>
    <t>HC4 '08|LB '07|S '09</t>
  </si>
  <si>
    <t>HC4 '07|LB '07|S '07</t>
  </si>
  <si>
    <t>ELI '07|HC4 '08|LB '07|S '07</t>
  </si>
  <si>
    <t>ELI '09|X '09|S '07</t>
  </si>
  <si>
    <t>HC4 '07|LB '07</t>
  </si>
  <si>
    <t>HC4 '08|B '08</t>
  </si>
  <si>
    <t>HC4 '08|B '07</t>
  </si>
  <si>
    <t>HOME '05|B '05</t>
  </si>
  <si>
    <t>HC4 '08|LB '07|S '10</t>
  </si>
  <si>
    <t>HC4 '08|LB '08</t>
  </si>
  <si>
    <t>ELI '08|HC4 '08|LB '08|S '08</t>
  </si>
  <si>
    <t>HC4 '08|B '06</t>
  </si>
  <si>
    <t>ELI '13|S '13|NMS '13</t>
  </si>
  <si>
    <t>HC4 '10|LB '10</t>
  </si>
  <si>
    <t>ELI '10|HC4 '07|LB '07|S '10</t>
  </si>
  <si>
    <t>X '10|HC4 '10|B '10</t>
  </si>
  <si>
    <t>X '09|S '09</t>
  </si>
  <si>
    <t>ELI '08|X '09|HC9 '09S '08</t>
  </si>
  <si>
    <t>HC4 '12|LB '12</t>
  </si>
  <si>
    <t>ELI '08|HC4 '09|LB '09|S '08</t>
  </si>
  <si>
    <t>HC4 '12|HOME '10|B '10</t>
  </si>
  <si>
    <t>HC9 '10|S '11</t>
  </si>
  <si>
    <t>HC4 '11|B '09</t>
  </si>
  <si>
    <t>ELI '08|X '09|</t>
  </si>
  <si>
    <t>HC4 '08|LB '08|S '09</t>
  </si>
  <si>
    <t>HC9 '07|RRLP '06</t>
  </si>
  <si>
    <t>HC4 '10|HOME '10|B '09</t>
  </si>
  <si>
    <t>HC4 '12|LB '11</t>
  </si>
  <si>
    <t>HC4 '11|B '10</t>
  </si>
  <si>
    <t>HC4 '11|LB '11</t>
  </si>
  <si>
    <t>CWHIP '06|HC4 '11|B '10</t>
  </si>
  <si>
    <t>HC4 '12|HOME '10|B '12</t>
  </si>
  <si>
    <t>HC4 '10|HOME '10|B '10</t>
  </si>
  <si>
    <t>HC4 '11|B '11</t>
  </si>
  <si>
    <t>HC9 '12|HOME '12</t>
  </si>
  <si>
    <t>HC4 '12|B '12</t>
  </si>
  <si>
    <t>ELI '13|HC9 '13</t>
  </si>
  <si>
    <t>ELI '13|NMS '13</t>
  </si>
  <si>
    <t>ELI '13|HC9 '13|S '13|NMS '13</t>
  </si>
  <si>
    <t>HC4 '14|B '14</t>
  </si>
  <si>
    <t>ELI '14|NMS '14</t>
  </si>
  <si>
    <t>ELI '14|S '14</t>
  </si>
  <si>
    <t>ELI '14|HC9 '14|S '14</t>
  </si>
  <si>
    <t>Latitude</t>
  </si>
  <si>
    <t>Longitude</t>
  </si>
  <si>
    <t>Total Developments</t>
  </si>
  <si>
    <t>Target</t>
  </si>
  <si>
    <t>Avg Occ 11/13-4/14</t>
  </si>
  <si>
    <t>Wrong Report</t>
  </si>
  <si>
    <t>Avg Occ 10/12-3/13</t>
  </si>
  <si>
    <t>Avg Occ 10/11-3/12</t>
  </si>
  <si>
    <t>Family|MR</t>
  </si>
  <si>
    <t>Elderly|MR</t>
  </si>
  <si>
    <t>FW/FW|MR</t>
  </si>
  <si>
    <t>2014-04 % Occ</t>
  </si>
  <si>
    <t>2014-03 # Occ</t>
  </si>
  <si>
    <t>2014-03 % Occ</t>
  </si>
  <si>
    <t>2014-02 # Occ</t>
  </si>
  <si>
    <t>2014-02 % Occ</t>
  </si>
  <si>
    <t>2014-01 # Occ</t>
  </si>
  <si>
    <t>2014-01 % Occ</t>
  </si>
  <si>
    <t>2013-12 # Occ</t>
  </si>
  <si>
    <t>2013-12 % Occ</t>
  </si>
  <si>
    <t>2013-11 # Occ</t>
  </si>
  <si>
    <t>2013-11 % Occ</t>
  </si>
  <si>
    <t>Total Units Reported</t>
  </si>
  <si>
    <t>Total Units Occupied</t>
  </si>
  <si>
    <t>Family|Elderly</t>
  </si>
  <si>
    <t>Partial</t>
  </si>
  <si>
    <t>Open</t>
  </si>
  <si>
    <t>Closed</t>
  </si>
  <si>
    <t>LDA Status</t>
  </si>
  <si>
    <t>Demographic</t>
  </si>
  <si>
    <t>LDA 2013:  Partial Family</t>
  </si>
  <si>
    <t>Family|MR - Active</t>
  </si>
  <si>
    <t>Family - Active</t>
  </si>
  <si>
    <t>N/A</t>
  </si>
  <si>
    <t>Family - Inactive</t>
  </si>
  <si>
    <t>Elderly - Pipeline</t>
  </si>
  <si>
    <t>LDA 2013:  Open</t>
  </si>
  <si>
    <t>Elderly - Active</t>
  </si>
  <si>
    <t>Family - Pipeline</t>
  </si>
  <si>
    <t>Special Needs - Active</t>
  </si>
  <si>
    <t>LDA 2013:  Closed Family</t>
  </si>
  <si>
    <t>Avg Occ 8/12-1/13</t>
  </si>
  <si>
    <t>Elderly|MR - Active</t>
  </si>
  <si>
    <t>Homeless - Pipeline</t>
  </si>
  <si>
    <t>Family|MR - Pipeline</t>
  </si>
  <si>
    <t>Family - Lease-Up</t>
  </si>
  <si>
    <t>Elderly - Lease-Up</t>
  </si>
  <si>
    <t>LDA 2013:  Partial Family|Elderly</t>
  </si>
  <si>
    <t>Target | Status</t>
  </si>
  <si>
    <t>Farmworker|Market Rate - Active</t>
  </si>
  <si>
    <t>Farmworker - Active</t>
  </si>
  <si>
    <t>2013 LDA:  Open</t>
  </si>
  <si>
    <t>2013 LDA:  Partial Family|Elderly</t>
  </si>
  <si>
    <t>2013 LDA:  Partial - Family|Elderly</t>
  </si>
  <si>
    <t>2013 LDA:  Closed Family|Elderly</t>
  </si>
  <si>
    <t>LDA 2013:  Partial Elderly</t>
  </si>
  <si>
    <t>Family|Market Rate - Active</t>
  </si>
  <si>
    <t>Special Needs - Pipeline</t>
  </si>
  <si>
    <t>Elderly|MR - Lease-Up</t>
  </si>
  <si>
    <t>Homeless - Active</t>
  </si>
  <si>
    <t>Family|MR - Lease-Up</t>
  </si>
  <si>
    <t>Family Active</t>
  </si>
  <si>
    <t>Elderly - Inactive</t>
  </si>
  <si>
    <t>2013 LDA Status:  Open</t>
  </si>
  <si>
    <t>2013 LDA Status:  Partial Family|Elderly</t>
  </si>
  <si>
    <t>2013 LDA Status:  Closed Family|Elderly</t>
  </si>
  <si>
    <t>2013 LDA Status:  Partial Family</t>
  </si>
  <si>
    <t>2013 LDA Status:  Closed Family; Partial Family|Elderly</t>
  </si>
  <si>
    <t>2013 LDA Status:  Family|Elderly Partial</t>
  </si>
  <si>
    <t>Elderly|MR - Pipeline</t>
  </si>
  <si>
    <t>Farmworker|MR - Active</t>
  </si>
  <si>
    <t>Homeless - Lease-Up</t>
  </si>
  <si>
    <t>Special Needs - Lease-Up</t>
  </si>
  <si>
    <t>Elderly|MR -Lease-Up</t>
  </si>
  <si>
    <t>2013 LDA Status: Partial Family|Elderly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</si>
</sst>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FF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ck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3" fillId="4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4" fillId="0" borderId="1" xfId="0" applyFont="1" applyBorder="1"/>
    <xf numFmtId="0" fontId="3" fillId="5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7" borderId="1" xfId="0" applyFont="1" applyFill="1" applyBorder="1" applyAlignment="1" applyProtection="1">
      <alignment horizontal="right" vertical="center" wrapText="1"/>
    </xf>
    <xf numFmtId="0" fontId="4" fillId="7" borderId="1" xfId="0" applyFont="1" applyFill="1" applyBorder="1"/>
    <xf numFmtId="0" fontId="3" fillId="6" borderId="1" xfId="0" applyFont="1" applyFill="1" applyBorder="1" applyAlignment="1" applyProtection="1">
      <alignment horizontal="right" vertical="center" wrapText="1"/>
    </xf>
    <xf numFmtId="0" fontId="7" fillId="0" borderId="1" xfId="0" applyFont="1" applyBorder="1"/>
    <xf numFmtId="0" fontId="8" fillId="6" borderId="1" xfId="0" applyFont="1" applyFill="1" applyBorder="1" applyAlignment="1" applyProtection="1">
      <alignment horizontal="right" vertical="center" wrapText="1"/>
    </xf>
    <xf numFmtId="10" fontId="8" fillId="7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3" fillId="3" borderId="1" xfId="0" applyFont="1" applyFill="1" applyBorder="1" applyAlignment="1" applyProtection="1">
      <alignment horizontal="right" vertical="center" wrapText="1"/>
    </xf>
    <xf numFmtId="10" fontId="3" fillId="0" borderId="1" xfId="1" applyNumberFormat="1" applyFont="1" applyFill="1" applyBorder="1" applyAlignment="1" applyProtection="1">
      <alignment horizontal="right" vertical="center" wrapText="1"/>
    </xf>
    <xf numFmtId="10" fontId="4" fillId="0" borderId="0" xfId="1" applyNumberFormat="1" applyFont="1" applyFill="1"/>
    <xf numFmtId="0" fontId="3" fillId="3" borderId="2" xfId="0" applyFont="1" applyFill="1" applyBorder="1" applyAlignment="1" applyProtection="1">
      <alignment horizontal="right" vertical="center" wrapText="1"/>
    </xf>
    <xf numFmtId="0" fontId="3" fillId="6" borderId="3" xfId="0" applyFont="1" applyFill="1" applyBorder="1" applyAlignment="1" applyProtection="1">
      <alignment horizontal="right" vertical="center" wrapText="1"/>
    </xf>
    <xf numFmtId="0" fontId="3" fillId="6" borderId="4" xfId="0" applyFont="1" applyFill="1" applyBorder="1" applyAlignment="1" applyProtection="1">
      <alignment horizontal="right" vertical="center" wrapText="1"/>
    </xf>
    <xf numFmtId="0" fontId="3" fillId="6" borderId="5" xfId="0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vertical="center" wrapText="1"/>
    </xf>
    <xf numFmtId="0" fontId="4" fillId="0" borderId="9" xfId="0" applyFont="1" applyBorder="1"/>
    <xf numFmtId="0" fontId="3" fillId="5" borderId="9" xfId="0" applyFont="1" applyFill="1" applyBorder="1" applyAlignment="1" applyProtection="1">
      <alignment horizontal="right" vertical="center" wrapText="1"/>
    </xf>
    <xf numFmtId="0" fontId="3" fillId="6" borderId="9" xfId="0" applyFont="1" applyFill="1" applyBorder="1" applyAlignment="1" applyProtection="1">
      <alignment horizontal="right" vertical="center" wrapText="1"/>
    </xf>
    <xf numFmtId="10" fontId="3" fillId="0" borderId="9" xfId="1" applyNumberFormat="1" applyFont="1" applyFill="1" applyBorder="1" applyAlignment="1" applyProtection="1">
      <alignment horizontal="right" vertical="center" wrapText="1"/>
    </xf>
    <xf numFmtId="10" fontId="8" fillId="7" borderId="9" xfId="0" applyNumberFormat="1" applyFont="1" applyFill="1" applyBorder="1" applyAlignment="1" applyProtection="1">
      <alignment horizontal="right" vertical="center" wrapText="1"/>
    </xf>
    <xf numFmtId="0" fontId="8" fillId="6" borderId="9" xfId="0" applyFont="1" applyFill="1" applyBorder="1" applyAlignment="1" applyProtection="1">
      <alignment horizontal="right" vertical="center" wrapText="1"/>
    </xf>
    <xf numFmtId="0" fontId="7" fillId="0" borderId="9" xfId="0" applyFont="1" applyBorder="1"/>
    <xf numFmtId="0" fontId="2" fillId="2" borderId="4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vertical="center" wrapText="1"/>
    </xf>
    <xf numFmtId="0" fontId="4" fillId="0" borderId="12" xfId="0" applyFont="1" applyBorder="1"/>
    <xf numFmtId="0" fontId="3" fillId="5" borderId="12" xfId="0" applyFont="1" applyFill="1" applyBorder="1" applyAlignment="1" applyProtection="1">
      <alignment horizontal="right" vertical="center" wrapText="1"/>
    </xf>
    <xf numFmtId="0" fontId="3" fillId="6" borderId="12" xfId="0" applyFont="1" applyFill="1" applyBorder="1" applyAlignment="1" applyProtection="1">
      <alignment horizontal="right" vertical="center" wrapText="1"/>
    </xf>
    <xf numFmtId="10" fontId="3" fillId="0" borderId="12" xfId="1" applyNumberFormat="1" applyFont="1" applyFill="1" applyBorder="1" applyAlignment="1" applyProtection="1">
      <alignment horizontal="right" vertical="center" wrapText="1"/>
    </xf>
    <xf numFmtId="10" fontId="8" fillId="7" borderId="12" xfId="0" applyNumberFormat="1" applyFont="1" applyFill="1" applyBorder="1" applyAlignment="1" applyProtection="1">
      <alignment horizontal="right" vertical="center" wrapText="1"/>
    </xf>
    <xf numFmtId="0" fontId="8" fillId="6" borderId="12" xfId="0" applyFont="1" applyFill="1" applyBorder="1" applyAlignment="1" applyProtection="1">
      <alignment horizontal="right" vertical="center" wrapText="1"/>
    </xf>
    <xf numFmtId="10" fontId="8" fillId="7" borderId="13" xfId="0" applyNumberFormat="1" applyFont="1" applyFill="1" applyBorder="1" applyAlignment="1" applyProtection="1">
      <alignment horizontal="right" vertical="center" wrapText="1"/>
    </xf>
    <xf numFmtId="0" fontId="3" fillId="4" borderId="14" xfId="0" applyFont="1" applyFill="1" applyBorder="1" applyAlignment="1" applyProtection="1">
      <alignment vertical="center" wrapText="1"/>
    </xf>
    <xf numFmtId="10" fontId="8" fillId="7" borderId="15" xfId="0" applyNumberFormat="1" applyFont="1" applyFill="1" applyBorder="1" applyAlignment="1" applyProtection="1">
      <alignment horizontal="right" vertical="center" wrapText="1"/>
    </xf>
    <xf numFmtId="0" fontId="7" fillId="0" borderId="15" xfId="0" applyFont="1" applyBorder="1"/>
    <xf numFmtId="0" fontId="3" fillId="4" borderId="16" xfId="0" applyFont="1" applyFill="1" applyBorder="1" applyAlignment="1" applyProtection="1">
      <alignment vertical="center" wrapText="1"/>
    </xf>
    <xf numFmtId="0" fontId="3" fillId="4" borderId="17" xfId="0" applyFont="1" applyFill="1" applyBorder="1" applyAlignment="1" applyProtection="1">
      <alignment vertical="center" wrapText="1"/>
    </xf>
    <xf numFmtId="0" fontId="3" fillId="5" borderId="17" xfId="0" applyFont="1" applyFill="1" applyBorder="1" applyAlignment="1" applyProtection="1">
      <alignment horizontal="right" vertical="center" wrapText="1"/>
    </xf>
    <xf numFmtId="0" fontId="4" fillId="0" borderId="17" xfId="0" applyFont="1" applyBorder="1"/>
    <xf numFmtId="0" fontId="3" fillId="6" borderId="17" xfId="0" applyFont="1" applyFill="1" applyBorder="1" applyAlignment="1" applyProtection="1">
      <alignment horizontal="right" vertical="center" wrapText="1"/>
    </xf>
    <xf numFmtId="10" fontId="3" fillId="0" borderId="17" xfId="1" applyNumberFormat="1" applyFont="1" applyFill="1" applyBorder="1" applyAlignment="1" applyProtection="1">
      <alignment horizontal="right" vertical="center" wrapText="1"/>
    </xf>
    <xf numFmtId="0" fontId="7" fillId="0" borderId="17" xfId="0" applyFont="1" applyBorder="1"/>
    <xf numFmtId="0" fontId="7" fillId="0" borderId="18" xfId="0" applyFont="1" applyBorder="1"/>
    <xf numFmtId="0" fontId="3" fillId="6" borderId="19" xfId="0" applyFont="1" applyFill="1" applyBorder="1" applyAlignment="1" applyProtection="1">
      <alignment horizontal="right" vertical="center" wrapText="1"/>
    </xf>
    <xf numFmtId="0" fontId="3" fillId="6" borderId="6" xfId="0" applyFont="1" applyFill="1" applyBorder="1" applyAlignment="1" applyProtection="1">
      <alignment horizontal="right" vertical="center" wrapText="1"/>
    </xf>
    <xf numFmtId="0" fontId="3" fillId="6" borderId="7" xfId="0" applyFont="1" applyFill="1" applyBorder="1" applyAlignment="1" applyProtection="1">
      <alignment horizontal="right" vertical="center" wrapText="1"/>
    </xf>
    <xf numFmtId="0" fontId="3" fillId="6" borderId="20" xfId="0" applyFont="1" applyFill="1" applyBorder="1" applyAlignment="1" applyProtection="1">
      <alignment horizontal="right" vertical="center" wrapText="1"/>
    </xf>
    <xf numFmtId="0" fontId="3" fillId="6" borderId="8" xfId="0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vertical="center" wrapText="1"/>
    </xf>
    <xf numFmtId="0" fontId="3" fillId="4" borderId="26" xfId="0" applyFont="1" applyFill="1" applyBorder="1" applyAlignment="1" applyProtection="1">
      <alignment vertical="center" wrapText="1"/>
    </xf>
    <xf numFmtId="0" fontId="4" fillId="0" borderId="26" xfId="0" applyFont="1" applyBorder="1"/>
    <xf numFmtId="0" fontId="3" fillId="5" borderId="26" xfId="0" applyFont="1" applyFill="1" applyBorder="1" applyAlignment="1" applyProtection="1">
      <alignment horizontal="right" vertical="center" wrapText="1"/>
    </xf>
    <xf numFmtId="0" fontId="3" fillId="6" borderId="26" xfId="0" applyFont="1" applyFill="1" applyBorder="1" applyAlignment="1" applyProtection="1">
      <alignment horizontal="right" vertical="center" wrapText="1"/>
    </xf>
    <xf numFmtId="10" fontId="3" fillId="0" borderId="26" xfId="1" applyNumberFormat="1" applyFont="1" applyFill="1" applyBorder="1" applyAlignment="1" applyProtection="1">
      <alignment horizontal="right" vertical="center" wrapText="1"/>
    </xf>
    <xf numFmtId="10" fontId="8" fillId="7" borderId="26" xfId="0" applyNumberFormat="1" applyFont="1" applyFill="1" applyBorder="1" applyAlignment="1" applyProtection="1">
      <alignment horizontal="right" vertical="center" wrapText="1"/>
    </xf>
    <xf numFmtId="0" fontId="8" fillId="6" borderId="26" xfId="0" applyFont="1" applyFill="1" applyBorder="1" applyAlignment="1" applyProtection="1">
      <alignment horizontal="right" vertical="center" wrapText="1"/>
    </xf>
    <xf numFmtId="10" fontId="8" fillId="7" borderId="27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/>
    <xf numFmtId="0" fontId="7" fillId="0" borderId="12" xfId="0" applyFont="1" applyBorder="1"/>
    <xf numFmtId="10" fontId="8" fillId="7" borderId="17" xfId="0" applyNumberFormat="1" applyFont="1" applyFill="1" applyBorder="1" applyAlignment="1" applyProtection="1">
      <alignment horizontal="right" vertical="center" wrapText="1"/>
    </xf>
    <xf numFmtId="0" fontId="8" fillId="6" borderId="17" xfId="0" applyFont="1" applyFill="1" applyBorder="1" applyAlignment="1" applyProtection="1">
      <alignment horizontal="right" vertical="center" wrapText="1"/>
    </xf>
    <xf numFmtId="10" fontId="8" fillId="7" borderId="18" xfId="0" applyNumberFormat="1" applyFont="1" applyFill="1" applyBorder="1" applyAlignment="1" applyProtection="1">
      <alignment horizontal="right" vertical="center" wrapText="1"/>
    </xf>
    <xf numFmtId="0" fontId="3" fillId="6" borderId="13" xfId="0" applyFont="1" applyFill="1" applyBorder="1" applyAlignment="1" applyProtection="1">
      <alignment horizontal="right" vertical="center" wrapText="1"/>
    </xf>
    <xf numFmtId="0" fontId="3" fillId="6" borderId="15" xfId="0" applyFont="1" applyFill="1" applyBorder="1" applyAlignment="1" applyProtection="1">
      <alignment horizontal="right" vertical="center" wrapText="1"/>
    </xf>
    <xf numFmtId="0" fontId="3" fillId="6" borderId="18" xfId="0" applyFont="1" applyFill="1" applyBorder="1" applyAlignment="1" applyProtection="1">
      <alignment horizontal="right" vertical="center" wrapText="1"/>
    </xf>
    <xf numFmtId="0" fontId="3" fillId="4" borderId="28" xfId="0" applyFont="1" applyFill="1" applyBorder="1" applyAlignment="1" applyProtection="1">
      <alignment vertical="center" wrapText="1"/>
    </xf>
    <xf numFmtId="0" fontId="7" fillId="0" borderId="29" xfId="0" applyFont="1" applyBorder="1"/>
    <xf numFmtId="10" fontId="8" fillId="7" borderId="29" xfId="0" applyNumberFormat="1" applyFont="1" applyFill="1" applyBorder="1" applyAlignment="1" applyProtection="1">
      <alignment horizontal="right" vertical="center" wrapText="1"/>
    </xf>
    <xf numFmtId="0" fontId="3" fillId="6" borderId="21" xfId="0" applyFont="1" applyFill="1" applyBorder="1" applyAlignment="1" applyProtection="1">
      <alignment horizontal="right" vertical="center" wrapText="1"/>
    </xf>
    <xf numFmtId="0" fontId="3" fillId="6" borderId="29" xfId="0" applyFont="1" applyFill="1" applyBorder="1" applyAlignment="1" applyProtection="1">
      <alignment horizontal="right" vertical="center" wrapText="1"/>
    </xf>
    <xf numFmtId="0" fontId="3" fillId="6" borderId="30" xfId="0" applyFont="1" applyFill="1" applyBorder="1" applyAlignment="1" applyProtection="1">
      <alignment horizontal="right" vertical="center" wrapText="1"/>
    </xf>
    <xf numFmtId="0" fontId="7" fillId="0" borderId="26" xfId="0" applyFont="1" applyBorder="1"/>
    <xf numFmtId="0" fontId="2" fillId="2" borderId="31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right" vertical="center" wrapText="1"/>
    </xf>
    <xf numFmtId="0" fontId="3" fillId="6" borderId="2" xfId="0" applyFont="1" applyFill="1" applyBorder="1" applyAlignment="1" applyProtection="1">
      <alignment horizontal="right" vertical="center" wrapText="1"/>
    </xf>
    <xf numFmtId="0" fontId="4" fillId="0" borderId="2" xfId="0" applyFont="1" applyBorder="1"/>
    <xf numFmtId="0" fontId="3" fillId="6" borderId="33" xfId="0" applyFont="1" applyFill="1" applyBorder="1" applyAlignment="1" applyProtection="1">
      <alignment horizontal="right" vertical="center" wrapText="1"/>
    </xf>
    <xf numFmtId="0" fontId="3" fillId="6" borderId="34" xfId="0" applyFont="1" applyFill="1" applyBorder="1" applyAlignment="1" applyProtection="1">
      <alignment horizontal="right" vertical="center" wrapText="1"/>
    </xf>
    <xf numFmtId="0" fontId="4" fillId="0" borderId="33" xfId="0" applyFont="1" applyBorder="1"/>
    <xf numFmtId="0" fontId="4" fillId="0" borderId="29" xfId="0" applyFont="1" applyBorder="1"/>
    <xf numFmtId="10" fontId="2" fillId="2" borderId="35" xfId="1" applyNumberFormat="1" applyFont="1" applyFill="1" applyBorder="1" applyAlignment="1" applyProtection="1">
      <alignment horizontal="center" vertical="center" wrapText="1"/>
    </xf>
    <xf numFmtId="10" fontId="3" fillId="0" borderId="36" xfId="1" applyNumberFormat="1" applyFont="1" applyFill="1" applyBorder="1" applyAlignment="1" applyProtection="1">
      <alignment horizontal="right" vertical="center" wrapText="1"/>
    </xf>
    <xf numFmtId="10" fontId="3" fillId="0" borderId="3" xfId="1" applyNumberFormat="1" applyFont="1" applyFill="1" applyBorder="1" applyAlignment="1" applyProtection="1">
      <alignment horizontal="right" vertical="center" wrapText="1"/>
    </xf>
    <xf numFmtId="10" fontId="3" fillId="0" borderId="37" xfId="1" applyNumberFormat="1" applyFont="1" applyFill="1" applyBorder="1" applyAlignment="1" applyProtection="1">
      <alignment horizontal="right" vertical="center" wrapText="1"/>
    </xf>
    <xf numFmtId="10" fontId="3" fillId="0" borderId="28" xfId="1" applyNumberFormat="1" applyFont="1" applyFill="1" applyBorder="1" applyAlignment="1" applyProtection="1">
      <alignment horizontal="right" vertical="center" wrapText="1"/>
    </xf>
    <xf numFmtId="10" fontId="3" fillId="0" borderId="38" xfId="1" applyNumberFormat="1" applyFont="1" applyFill="1" applyBorder="1" applyAlignment="1" applyProtection="1">
      <alignment horizontal="right" vertical="center" wrapText="1"/>
    </xf>
    <xf numFmtId="10" fontId="2" fillId="2" borderId="39" xfId="1" applyNumberFormat="1" applyFont="1" applyFill="1" applyBorder="1" applyAlignment="1" applyProtection="1">
      <alignment horizontal="center" vertical="center" wrapText="1"/>
    </xf>
    <xf numFmtId="10" fontId="2" fillId="0" borderId="40" xfId="1" applyNumberFormat="1" applyFont="1" applyFill="1" applyBorder="1" applyAlignment="1" applyProtection="1">
      <alignment horizontal="right" vertical="center" wrapText="1"/>
    </xf>
    <xf numFmtId="10" fontId="2" fillId="0" borderId="41" xfId="1" applyNumberFormat="1" applyFont="1" applyFill="1" applyBorder="1" applyAlignment="1" applyProtection="1">
      <alignment horizontal="right" vertical="center" wrapText="1"/>
    </xf>
    <xf numFmtId="10" fontId="2" fillId="0" borderId="42" xfId="1" applyNumberFormat="1" applyFont="1" applyFill="1" applyBorder="1" applyAlignment="1" applyProtection="1">
      <alignment horizontal="right" vertical="center" wrapText="1"/>
    </xf>
    <xf numFmtId="10" fontId="2" fillId="0" borderId="43" xfId="1" applyNumberFormat="1" applyFont="1" applyFill="1" applyBorder="1" applyAlignment="1" applyProtection="1">
      <alignment horizontal="right" vertical="center" wrapText="1"/>
    </xf>
    <xf numFmtId="10" fontId="2" fillId="0" borderId="10" xfId="1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3" borderId="0" xfId="0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0" fontId="8" fillId="6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1" fontId="3" fillId="6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/>
    <xf numFmtId="1" fontId="2" fillId="2" borderId="0" xfId="1" applyNumberFormat="1" applyFont="1" applyFill="1" applyBorder="1" applyAlignment="1" applyProtection="1">
      <alignment horizontal="center" vertical="center" wrapText="1"/>
    </xf>
    <xf numFmtId="1" fontId="3" fillId="6" borderId="0" xfId="1" applyNumberFormat="1" applyFont="1" applyFill="1" applyBorder="1" applyAlignment="1" applyProtection="1">
      <alignment horizontal="right" vertical="center" wrapText="1"/>
    </xf>
    <xf numFmtId="1" fontId="4" fillId="0" borderId="0" xfId="1" applyNumberFormat="1" applyFont="1" applyBorder="1"/>
    <xf numFmtId="0" fontId="9" fillId="0" borderId="0" xfId="0" applyFont="1"/>
    <xf numFmtId="0" fontId="2" fillId="3" borderId="0" xfId="0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horizontal="right" vertical="center" wrapText="1"/>
    </xf>
    <xf numFmtId="1" fontId="2" fillId="6" borderId="0" xfId="1" applyNumberFormat="1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right" vertical="center" wrapText="1"/>
    </xf>
    <xf numFmtId="10" fontId="3" fillId="0" borderId="0" xfId="1" applyNumberFormat="1" applyFont="1" applyFill="1" applyBorder="1" applyAlignment="1" applyProtection="1">
      <alignment horizontal="right" vertical="center" wrapText="1"/>
    </xf>
    <xf numFmtId="10" fontId="4" fillId="0" borderId="0" xfId="1" applyNumberFormat="1" applyFont="1" applyFill="1" applyBorder="1"/>
    <xf numFmtId="0" fontId="3" fillId="4" borderId="46" xfId="0" applyFont="1" applyFill="1" applyBorder="1" applyAlignment="1" applyProtection="1">
      <alignment vertical="center" wrapText="1"/>
    </xf>
    <xf numFmtId="10" fontId="3" fillId="0" borderId="47" xfId="1" applyNumberFormat="1" applyFont="1" applyFill="1" applyBorder="1" applyAlignment="1" applyProtection="1">
      <alignment horizontal="right" vertical="center" wrapText="1"/>
    </xf>
    <xf numFmtId="0" fontId="3" fillId="4" borderId="48" xfId="0" applyFont="1" applyFill="1" applyBorder="1" applyAlignment="1" applyProtection="1">
      <alignment vertical="center" wrapText="1"/>
    </xf>
    <xf numFmtId="0" fontId="4" fillId="0" borderId="48" xfId="0" applyFont="1" applyBorder="1"/>
    <xf numFmtId="10" fontId="3" fillId="0" borderId="15" xfId="1" applyNumberFormat="1" applyFont="1" applyFill="1" applyBorder="1" applyAlignment="1" applyProtection="1">
      <alignment horizontal="right" vertical="center" wrapText="1"/>
    </xf>
    <xf numFmtId="10" fontId="3" fillId="0" borderId="18" xfId="1" applyNumberFormat="1" applyFont="1" applyFill="1" applyBorder="1" applyAlignment="1" applyProtection="1">
      <alignment horizontal="right" vertical="center" wrapText="1"/>
    </xf>
    <xf numFmtId="0" fontId="2" fillId="8" borderId="49" xfId="0" applyFont="1" applyFill="1" applyBorder="1" applyAlignment="1" applyProtection="1">
      <alignment vertical="center" wrapText="1"/>
    </xf>
    <xf numFmtId="1" fontId="3" fillId="6" borderId="2" xfId="0" applyNumberFormat="1" applyFont="1" applyFill="1" applyBorder="1" applyAlignment="1" applyProtection="1">
      <alignment horizontal="right" vertical="center" wrapText="1"/>
    </xf>
    <xf numFmtId="1" fontId="3" fillId="6" borderId="33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3" fillId="4" borderId="33" xfId="0" applyFont="1" applyFill="1" applyBorder="1" applyAlignment="1" applyProtection="1">
      <alignment vertical="center" wrapText="1"/>
    </xf>
    <xf numFmtId="10" fontId="3" fillId="0" borderId="43" xfId="1" applyNumberFormat="1" applyFont="1" applyFill="1" applyBorder="1" applyAlignment="1" applyProtection="1">
      <alignment horizontal="right" vertical="center" wrapText="1"/>
    </xf>
    <xf numFmtId="10" fontId="3" fillId="0" borderId="41" xfId="1" applyNumberFormat="1" applyFont="1" applyFill="1" applyBorder="1" applyAlignment="1" applyProtection="1">
      <alignment horizontal="right" vertical="center" wrapText="1"/>
    </xf>
    <xf numFmtId="10" fontId="3" fillId="0" borderId="42" xfId="1" applyNumberFormat="1" applyFont="1" applyFill="1" applyBorder="1" applyAlignment="1" applyProtection="1">
      <alignment horizontal="right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1" fontId="5" fillId="0" borderId="0" xfId="1" applyNumberFormat="1" applyFont="1" applyBorder="1"/>
    <xf numFmtId="0" fontId="10" fillId="0" borderId="0" xfId="0" applyFont="1" applyBorder="1"/>
    <xf numFmtId="0" fontId="3" fillId="4" borderId="51" xfId="0" applyFont="1" applyFill="1" applyBorder="1" applyAlignment="1" applyProtection="1">
      <alignment vertical="center" wrapText="1"/>
    </xf>
    <xf numFmtId="0" fontId="3" fillId="6" borderId="51" xfId="0" applyFont="1" applyFill="1" applyBorder="1" applyAlignment="1" applyProtection="1">
      <alignment horizontal="right" vertical="center" wrapText="1"/>
    </xf>
    <xf numFmtId="1" fontId="3" fillId="6" borderId="51" xfId="0" applyNumberFormat="1" applyFont="1" applyFill="1" applyBorder="1" applyAlignment="1" applyProtection="1">
      <alignment horizontal="right" vertical="center" wrapText="1"/>
    </xf>
    <xf numFmtId="0" fontId="4" fillId="0" borderId="51" xfId="0" applyFont="1" applyBorder="1"/>
    <xf numFmtId="10" fontId="4" fillId="0" borderId="43" xfId="1" applyNumberFormat="1" applyFont="1" applyFill="1" applyBorder="1"/>
    <xf numFmtId="0" fontId="3" fillId="7" borderId="2" xfId="0" applyFont="1" applyFill="1" applyBorder="1" applyAlignment="1" applyProtection="1">
      <alignment horizontal="right" vertical="center" wrapText="1"/>
    </xf>
    <xf numFmtId="10" fontId="3" fillId="0" borderId="14" xfId="1" applyNumberFormat="1" applyFont="1" applyFill="1" applyBorder="1" applyAlignment="1" applyProtection="1">
      <alignment horizontal="right" vertical="center" wrapText="1"/>
    </xf>
    <xf numFmtId="10" fontId="3" fillId="0" borderId="16" xfId="1" applyNumberFormat="1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8" borderId="44" xfId="0" applyFont="1" applyFill="1" applyBorder="1" applyAlignment="1" applyProtection="1">
      <alignment vertical="center" wrapText="1"/>
    </xf>
    <xf numFmtId="0" fontId="2" fillId="8" borderId="45" xfId="0" applyFont="1" applyFill="1" applyBorder="1" applyAlignment="1" applyProtection="1">
      <alignment vertical="center" wrapText="1"/>
    </xf>
    <xf numFmtId="0" fontId="2" fillId="8" borderId="44" xfId="0" applyFont="1" applyFill="1" applyBorder="1" applyAlignment="1" applyProtection="1">
      <alignment vertical="center"/>
    </xf>
    <xf numFmtId="0" fontId="8" fillId="9" borderId="1" xfId="0" applyFont="1" applyFill="1" applyBorder="1" applyAlignment="1" applyProtection="1">
      <alignment horizontal="right" vertical="center" wrapText="1"/>
    </xf>
    <xf numFmtId="10" fontId="8" fillId="9" borderId="1" xfId="0" applyNumberFormat="1" applyFont="1" applyFill="1" applyBorder="1" applyAlignment="1" applyProtection="1">
      <alignment horizontal="right" vertical="center" wrapText="1"/>
    </xf>
    <xf numFmtId="10" fontId="8" fillId="9" borderId="15" xfId="0" applyNumberFormat="1" applyFont="1" applyFill="1" applyBorder="1" applyAlignment="1" applyProtection="1">
      <alignment horizontal="right" vertical="center" wrapText="1"/>
    </xf>
    <xf numFmtId="0" fontId="2" fillId="8" borderId="53" xfId="0" applyFont="1" applyFill="1" applyBorder="1" applyAlignment="1" applyProtection="1">
      <alignment horizontal="left" vertical="center"/>
    </xf>
    <xf numFmtId="0" fontId="2" fillId="8" borderId="45" xfId="0" applyFont="1" applyFill="1" applyBorder="1" applyAlignment="1" applyProtection="1">
      <alignment horizontal="left" vertical="center"/>
    </xf>
    <xf numFmtId="0" fontId="2" fillId="8" borderId="49" xfId="0" applyFont="1" applyFill="1" applyBorder="1" applyAlignment="1" applyProtection="1">
      <alignment horizontal="left" vertical="center" wrapText="1"/>
    </xf>
    <xf numFmtId="0" fontId="2" fillId="8" borderId="52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47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0"/>
  <sheetViews>
    <sheetView zoomScale="90" zoomScaleNormal="90" workbookViewId="0">
      <pane xSplit="3" ySplit="1" topLeftCell="D584" activePane="bottomRight" state="frozen"/>
      <selection pane="topRight" activeCell="E1" sqref="E1"/>
      <selection pane="bottomLeft" activeCell="A2" sqref="A2"/>
      <selection pane="bottomRight" activeCell="AG632" sqref="AG632"/>
    </sheetView>
  </sheetViews>
  <sheetFormatPr defaultColWidth="8.7109375" defaultRowHeight="12" x14ac:dyDescent="0.2"/>
  <cols>
    <col min="1" max="1" width="3.140625" style="1" hidden="1" customWidth="1"/>
    <col min="2" max="2" width="9.28515625" style="1" bestFit="1" customWidth="1"/>
    <col min="3" max="3" width="21.85546875" style="1" customWidth="1"/>
    <col min="4" max="4" width="23.140625" style="1" customWidth="1"/>
    <col min="5" max="5" width="10.140625" style="1" customWidth="1"/>
    <col min="6" max="6" width="6.7109375" style="1" customWidth="1"/>
    <col min="7" max="7" width="4.28515625" style="1" customWidth="1"/>
    <col min="8" max="8" width="5.28515625" style="1" customWidth="1"/>
    <col min="9" max="9" width="5" style="1" customWidth="1"/>
    <col min="10" max="10" width="5.42578125" style="1" customWidth="1"/>
    <col min="11" max="11" width="6.7109375" style="1" customWidth="1"/>
    <col min="12" max="12" width="3.7109375" style="1" customWidth="1"/>
    <col min="13" max="13" width="9.7109375" style="1" customWidth="1"/>
    <col min="14" max="14" width="4.140625" style="1" bestFit="1" customWidth="1"/>
    <col min="15" max="15" width="6.5703125" style="1" customWidth="1"/>
    <col min="16" max="16" width="5" style="1" customWidth="1"/>
    <col min="17" max="17" width="8.28515625" style="17" customWidth="1"/>
    <col min="18" max="18" width="8.140625" style="17" customWidth="1"/>
    <col min="19" max="19" width="8.42578125" style="17" customWidth="1"/>
    <col min="20" max="20" width="6.7109375" style="1" customWidth="1"/>
    <col min="21" max="31" width="5.7109375" style="14" customWidth="1"/>
    <col min="32" max="32" width="7.140625" style="1" customWidth="1"/>
    <col min="33" max="33" width="7.42578125" style="1" customWidth="1"/>
    <col min="34" max="16384" width="8.7109375" style="1"/>
  </cols>
  <sheetData>
    <row r="1" spans="1:33" s="3" customFormat="1" ht="28.5" customHeight="1" thickTop="1" thickBot="1" x14ac:dyDescent="0.3">
      <c r="A1" s="56" t="s">
        <v>1329</v>
      </c>
      <c r="B1" s="58" t="s">
        <v>0</v>
      </c>
      <c r="C1" s="59" t="s">
        <v>1</v>
      </c>
      <c r="D1" s="59" t="s">
        <v>1418</v>
      </c>
      <c r="E1" s="59" t="s">
        <v>1733</v>
      </c>
      <c r="F1" s="59" t="s">
        <v>1330</v>
      </c>
      <c r="G1" s="59" t="s">
        <v>1732</v>
      </c>
      <c r="H1" s="59" t="s">
        <v>3</v>
      </c>
      <c r="I1" s="59" t="s">
        <v>4</v>
      </c>
      <c r="J1" s="59" t="s">
        <v>5</v>
      </c>
      <c r="K1" s="59" t="s">
        <v>6</v>
      </c>
      <c r="L1" s="59" t="s">
        <v>7</v>
      </c>
      <c r="M1" s="59" t="s">
        <v>8</v>
      </c>
      <c r="N1" s="59" t="s">
        <v>9</v>
      </c>
      <c r="O1" s="59" t="s">
        <v>10</v>
      </c>
      <c r="P1" s="86" t="s">
        <v>11</v>
      </c>
      <c r="Q1" s="100" t="s">
        <v>1734</v>
      </c>
      <c r="R1" s="94" t="s">
        <v>1736</v>
      </c>
      <c r="S1" s="59" t="s">
        <v>1737</v>
      </c>
      <c r="T1" s="59" t="s">
        <v>12</v>
      </c>
      <c r="U1" s="60" t="s">
        <v>1741</v>
      </c>
      <c r="V1" s="60" t="s">
        <v>1742</v>
      </c>
      <c r="W1" s="60" t="s">
        <v>1743</v>
      </c>
      <c r="X1" s="60" t="s">
        <v>1744</v>
      </c>
      <c r="Y1" s="60" t="s">
        <v>1745</v>
      </c>
      <c r="Z1" s="60" t="s">
        <v>1746</v>
      </c>
      <c r="AA1" s="60" t="s">
        <v>1747</v>
      </c>
      <c r="AB1" s="60" t="s">
        <v>1748</v>
      </c>
      <c r="AC1" s="60" t="s">
        <v>1749</v>
      </c>
      <c r="AD1" s="60" t="s">
        <v>1750</v>
      </c>
      <c r="AE1" s="61" t="s">
        <v>1751</v>
      </c>
      <c r="AF1" s="57" t="s">
        <v>1730</v>
      </c>
      <c r="AG1" s="30" t="s">
        <v>1731</v>
      </c>
    </row>
    <row r="2" spans="1:33" ht="12" customHeight="1" thickTop="1" x14ac:dyDescent="0.25">
      <c r="A2" s="18">
        <v>21</v>
      </c>
      <c r="B2" s="31" t="s">
        <v>15</v>
      </c>
      <c r="C2" s="32" t="s">
        <v>30</v>
      </c>
      <c r="D2" s="32" t="s">
        <v>1422</v>
      </c>
      <c r="E2" s="32" t="s">
        <v>4</v>
      </c>
      <c r="F2" s="32" t="s">
        <v>2</v>
      </c>
      <c r="G2" s="32">
        <v>1</v>
      </c>
      <c r="H2" s="33"/>
      <c r="I2" s="34">
        <v>78</v>
      </c>
      <c r="J2" s="33"/>
      <c r="K2" s="33"/>
      <c r="L2" s="33"/>
      <c r="M2" s="33"/>
      <c r="N2" s="35">
        <v>78</v>
      </c>
      <c r="O2" s="35">
        <v>78</v>
      </c>
      <c r="P2" s="87">
        <v>0</v>
      </c>
      <c r="Q2" s="101">
        <f t="shared" ref="Q2:Q17" si="0">(T2+V2+X2+Z2+AB2+AD2)/(N2*COUNTA(T2,V2,X2,Z2,AB2,AD2))</f>
        <v>0.9786324786324786</v>
      </c>
      <c r="R2" s="95">
        <v>0.99572649572649574</v>
      </c>
      <c r="S2" s="36">
        <v>0.94551282051282048</v>
      </c>
      <c r="T2" s="35">
        <v>76</v>
      </c>
      <c r="U2" s="37">
        <v>0.97435897435897401</v>
      </c>
      <c r="V2" s="38">
        <v>76</v>
      </c>
      <c r="W2" s="37">
        <v>0.97435897435897401</v>
      </c>
      <c r="X2" s="38">
        <v>76</v>
      </c>
      <c r="Y2" s="37">
        <v>0.97435897435897401</v>
      </c>
      <c r="Z2" s="38">
        <v>76</v>
      </c>
      <c r="AA2" s="37">
        <v>0.97435897435897401</v>
      </c>
      <c r="AB2" s="38">
        <v>78</v>
      </c>
      <c r="AC2" s="37">
        <v>1</v>
      </c>
      <c r="AD2" s="38">
        <v>76</v>
      </c>
      <c r="AE2" s="39">
        <v>0.97435897435897401</v>
      </c>
      <c r="AF2" s="51">
        <v>29.652256000000001</v>
      </c>
      <c r="AG2" s="52">
        <v>-82.417974000000001</v>
      </c>
    </row>
    <row r="3" spans="1:33" ht="12" customHeight="1" x14ac:dyDescent="0.25">
      <c r="A3" s="18">
        <v>259</v>
      </c>
      <c r="B3" s="40" t="s">
        <v>15</v>
      </c>
      <c r="C3" s="7" t="s">
        <v>190</v>
      </c>
      <c r="D3" s="7" t="s">
        <v>1397</v>
      </c>
      <c r="E3" s="7" t="s">
        <v>4</v>
      </c>
      <c r="F3" s="7" t="s">
        <v>2</v>
      </c>
      <c r="G3" s="7">
        <v>1</v>
      </c>
      <c r="H3" s="5"/>
      <c r="I3" s="6">
        <v>178</v>
      </c>
      <c r="J3" s="5"/>
      <c r="K3" s="5"/>
      <c r="L3" s="5"/>
      <c r="M3" s="5"/>
      <c r="N3" s="10">
        <v>178</v>
      </c>
      <c r="O3" s="10">
        <v>178</v>
      </c>
      <c r="P3" s="88">
        <v>0</v>
      </c>
      <c r="Q3" s="102">
        <f t="shared" si="0"/>
        <v>0.91947565543071164</v>
      </c>
      <c r="R3" s="96">
        <v>0.88539325842696626</v>
      </c>
      <c r="S3" s="16">
        <v>0.91123595505617982</v>
      </c>
      <c r="T3" s="10">
        <v>165</v>
      </c>
      <c r="U3" s="13">
        <v>0.92696629213483195</v>
      </c>
      <c r="V3" s="12">
        <v>165</v>
      </c>
      <c r="W3" s="13">
        <v>0.92696629213483195</v>
      </c>
      <c r="X3" s="12">
        <v>162</v>
      </c>
      <c r="Y3" s="13">
        <v>0.91011235955056202</v>
      </c>
      <c r="Z3" s="12">
        <v>162</v>
      </c>
      <c r="AA3" s="13">
        <v>0.91011235955056202</v>
      </c>
      <c r="AB3" s="12">
        <v>163</v>
      </c>
      <c r="AC3" s="13">
        <v>0.91573033707865203</v>
      </c>
      <c r="AD3" s="12">
        <v>165</v>
      </c>
      <c r="AE3" s="41">
        <v>0.92696629213483195</v>
      </c>
      <c r="AF3" s="19">
        <v>29.649899999999999</v>
      </c>
      <c r="AG3" s="53">
        <v>-82.407200000000003</v>
      </c>
    </row>
    <row r="4" spans="1:33" ht="12" customHeight="1" x14ac:dyDescent="0.25">
      <c r="A4" s="18">
        <v>466</v>
      </c>
      <c r="B4" s="40" t="s">
        <v>15</v>
      </c>
      <c r="C4" s="7" t="s">
        <v>316</v>
      </c>
      <c r="D4" s="7" t="s">
        <v>1491</v>
      </c>
      <c r="E4" s="7" t="s">
        <v>4</v>
      </c>
      <c r="F4" s="7" t="s">
        <v>2</v>
      </c>
      <c r="G4" s="7">
        <v>1</v>
      </c>
      <c r="H4" s="5"/>
      <c r="I4" s="6">
        <v>112</v>
      </c>
      <c r="J4" s="5"/>
      <c r="K4" s="5"/>
      <c r="L4" s="5"/>
      <c r="M4" s="5"/>
      <c r="N4" s="10">
        <v>112</v>
      </c>
      <c r="O4" s="10">
        <v>112</v>
      </c>
      <c r="P4" s="88">
        <v>0</v>
      </c>
      <c r="Q4" s="102">
        <f t="shared" si="0"/>
        <v>0.9553571428571429</v>
      </c>
      <c r="R4" s="96">
        <v>0.96130952380952384</v>
      </c>
      <c r="S4" s="16">
        <v>0.92708333333333337</v>
      </c>
      <c r="T4" s="10">
        <v>107</v>
      </c>
      <c r="U4" s="13">
        <v>0.95535714285714302</v>
      </c>
      <c r="V4" s="12">
        <v>107</v>
      </c>
      <c r="W4" s="13">
        <v>0.95535714285714302</v>
      </c>
      <c r="X4" s="12">
        <v>103</v>
      </c>
      <c r="Y4" s="13">
        <v>0.91964285714285698</v>
      </c>
      <c r="Z4" s="12">
        <v>106</v>
      </c>
      <c r="AA4" s="13">
        <v>0.94642857142857095</v>
      </c>
      <c r="AB4" s="12">
        <v>109</v>
      </c>
      <c r="AC4" s="13">
        <v>0.97321428571428603</v>
      </c>
      <c r="AD4" s="12">
        <v>110</v>
      </c>
      <c r="AE4" s="41">
        <v>0.98214285714285698</v>
      </c>
      <c r="AF4" s="19">
        <v>29.690899999999999</v>
      </c>
      <c r="AG4" s="53">
        <v>-82.305700000000002</v>
      </c>
    </row>
    <row r="5" spans="1:33" ht="12" customHeight="1" x14ac:dyDescent="0.25">
      <c r="A5" s="18">
        <v>493</v>
      </c>
      <c r="B5" s="40" t="s">
        <v>15</v>
      </c>
      <c r="C5" s="7" t="s">
        <v>332</v>
      </c>
      <c r="D5" s="7" t="s">
        <v>1496</v>
      </c>
      <c r="E5" s="7" t="s">
        <v>4</v>
      </c>
      <c r="F5" s="7" t="s">
        <v>2</v>
      </c>
      <c r="G5" s="7">
        <v>1</v>
      </c>
      <c r="H5" s="5"/>
      <c r="I5" s="6">
        <v>97</v>
      </c>
      <c r="J5" s="5"/>
      <c r="K5" s="5"/>
      <c r="L5" s="5"/>
      <c r="M5" s="5"/>
      <c r="N5" s="10">
        <v>97</v>
      </c>
      <c r="O5" s="10">
        <v>97</v>
      </c>
      <c r="P5" s="88">
        <v>0</v>
      </c>
      <c r="Q5" s="102">
        <f t="shared" si="0"/>
        <v>0.97938144329896903</v>
      </c>
      <c r="R5" s="96">
        <v>0.9862542955326461</v>
      </c>
      <c r="S5" s="16">
        <v>0.96907216494845361</v>
      </c>
      <c r="T5" s="10">
        <v>94</v>
      </c>
      <c r="U5" s="13">
        <v>0.96907216494845405</v>
      </c>
      <c r="V5" s="12">
        <v>93</v>
      </c>
      <c r="W5" s="13">
        <v>0.95876288659793796</v>
      </c>
      <c r="X5" s="12">
        <v>97</v>
      </c>
      <c r="Y5" s="13">
        <v>1</v>
      </c>
      <c r="Z5" s="12">
        <v>97</v>
      </c>
      <c r="AA5" s="13">
        <v>1</v>
      </c>
      <c r="AB5" s="12">
        <v>95</v>
      </c>
      <c r="AC5" s="13">
        <v>0.97938144329896903</v>
      </c>
      <c r="AD5" s="12">
        <v>94</v>
      </c>
      <c r="AE5" s="41">
        <v>0.96907216494845405</v>
      </c>
      <c r="AF5" s="19">
        <v>29.609100000000002</v>
      </c>
      <c r="AG5" s="53">
        <v>-82.402100000000004</v>
      </c>
    </row>
    <row r="6" spans="1:33" ht="12" customHeight="1" x14ac:dyDescent="0.25">
      <c r="A6" s="18">
        <v>752</v>
      </c>
      <c r="B6" s="40" t="s">
        <v>15</v>
      </c>
      <c r="C6" s="7" t="s">
        <v>499</v>
      </c>
      <c r="D6" s="7" t="s">
        <v>1536</v>
      </c>
      <c r="E6" s="7" t="s">
        <v>4</v>
      </c>
      <c r="F6" s="7" t="s">
        <v>2</v>
      </c>
      <c r="G6" s="7">
        <v>1</v>
      </c>
      <c r="H6" s="5"/>
      <c r="I6" s="6">
        <v>66</v>
      </c>
      <c r="J6" s="5"/>
      <c r="K6" s="5"/>
      <c r="L6" s="5"/>
      <c r="M6" s="5"/>
      <c r="N6" s="10">
        <v>66</v>
      </c>
      <c r="O6" s="10">
        <v>66</v>
      </c>
      <c r="P6" s="88">
        <v>0</v>
      </c>
      <c r="Q6" s="102">
        <f t="shared" si="0"/>
        <v>0.94696969696969702</v>
      </c>
      <c r="R6" s="96">
        <v>0.98181818181818181</v>
      </c>
      <c r="S6" s="16"/>
      <c r="T6" s="10">
        <v>61</v>
      </c>
      <c r="U6" s="13">
        <v>0.92424242424242398</v>
      </c>
      <c r="V6" s="12">
        <v>64</v>
      </c>
      <c r="W6" s="13">
        <v>0.96969696969696995</v>
      </c>
      <c r="X6" s="12">
        <v>63</v>
      </c>
      <c r="Y6" s="13">
        <v>0.95454545454545503</v>
      </c>
      <c r="Z6" s="12">
        <v>63</v>
      </c>
      <c r="AA6" s="13">
        <v>0.95454545454545503</v>
      </c>
      <c r="AB6" s="12">
        <v>61</v>
      </c>
      <c r="AC6" s="13">
        <v>0.92424242424242398</v>
      </c>
      <c r="AD6" s="12">
        <v>63</v>
      </c>
      <c r="AE6" s="41">
        <v>0.95454545454545503</v>
      </c>
      <c r="AF6" s="19">
        <v>29.680599999999998</v>
      </c>
      <c r="AG6" s="53">
        <v>-82.429299999999998</v>
      </c>
    </row>
    <row r="7" spans="1:33" ht="12" customHeight="1" x14ac:dyDescent="0.25">
      <c r="A7" s="18">
        <v>753</v>
      </c>
      <c r="B7" s="40" t="s">
        <v>15</v>
      </c>
      <c r="C7" s="7" t="s">
        <v>500</v>
      </c>
      <c r="D7" s="7" t="s">
        <v>1537</v>
      </c>
      <c r="E7" s="7" t="s">
        <v>4</v>
      </c>
      <c r="F7" s="7" t="s">
        <v>2</v>
      </c>
      <c r="G7" s="7">
        <v>1</v>
      </c>
      <c r="H7" s="5"/>
      <c r="I7" s="6">
        <v>129</v>
      </c>
      <c r="J7" s="5"/>
      <c r="K7" s="5"/>
      <c r="L7" s="5"/>
      <c r="M7" s="5"/>
      <c r="N7" s="10">
        <v>129</v>
      </c>
      <c r="O7" s="10">
        <v>129</v>
      </c>
      <c r="P7" s="88">
        <v>0</v>
      </c>
      <c r="Q7" s="102">
        <f t="shared" si="0"/>
        <v>0.90439276485788112</v>
      </c>
      <c r="R7" s="96">
        <v>0.96511627906976749</v>
      </c>
      <c r="S7" s="16"/>
      <c r="T7" s="10">
        <v>123</v>
      </c>
      <c r="U7" s="13">
        <v>0.95348837209302295</v>
      </c>
      <c r="V7" s="12">
        <v>122</v>
      </c>
      <c r="W7" s="13">
        <v>0.94573643410852704</v>
      </c>
      <c r="X7" s="12">
        <v>121</v>
      </c>
      <c r="Y7" s="13">
        <v>0.93798449612403101</v>
      </c>
      <c r="Z7" s="12">
        <v>112</v>
      </c>
      <c r="AA7" s="13">
        <v>0.86821705426356599</v>
      </c>
      <c r="AB7" s="12">
        <v>109</v>
      </c>
      <c r="AC7" s="13">
        <v>0.84496124031007702</v>
      </c>
      <c r="AD7" s="12">
        <v>113</v>
      </c>
      <c r="AE7" s="41">
        <v>0.87596899224806202</v>
      </c>
      <c r="AF7" s="19">
        <v>29.680499999999999</v>
      </c>
      <c r="AG7" s="53">
        <v>-82.427400000000006</v>
      </c>
    </row>
    <row r="8" spans="1:33" ht="12" customHeight="1" x14ac:dyDescent="0.25">
      <c r="A8" s="18">
        <v>896</v>
      </c>
      <c r="B8" s="40" t="s">
        <v>15</v>
      </c>
      <c r="C8" s="7" t="s">
        <v>574</v>
      </c>
      <c r="D8" s="7" t="s">
        <v>1356</v>
      </c>
      <c r="E8" s="7" t="s">
        <v>4</v>
      </c>
      <c r="F8" s="7" t="s">
        <v>2</v>
      </c>
      <c r="G8" s="7">
        <v>1</v>
      </c>
      <c r="H8" s="5"/>
      <c r="I8" s="6">
        <v>91</v>
      </c>
      <c r="J8" s="5"/>
      <c r="K8" s="5"/>
      <c r="L8" s="5"/>
      <c r="M8" s="5"/>
      <c r="N8" s="10">
        <v>91</v>
      </c>
      <c r="O8" s="10">
        <v>91</v>
      </c>
      <c r="P8" s="88">
        <v>0</v>
      </c>
      <c r="Q8" s="102">
        <f t="shared" si="0"/>
        <v>0.92032967032967028</v>
      </c>
      <c r="R8" s="96">
        <v>0.88461538461538458</v>
      </c>
      <c r="S8" s="16">
        <v>0.84835164835164834</v>
      </c>
      <c r="T8" s="5"/>
      <c r="U8" s="11"/>
      <c r="V8" s="11"/>
      <c r="W8" s="11"/>
      <c r="X8" s="12">
        <v>87</v>
      </c>
      <c r="Y8" s="13">
        <v>0.95604395604395598</v>
      </c>
      <c r="Z8" s="12">
        <v>82</v>
      </c>
      <c r="AA8" s="13">
        <v>0.90109890109890101</v>
      </c>
      <c r="AB8" s="12">
        <v>83</v>
      </c>
      <c r="AC8" s="13">
        <v>0.91208791208791196</v>
      </c>
      <c r="AD8" s="12">
        <v>83</v>
      </c>
      <c r="AE8" s="41">
        <v>0.91208791208791196</v>
      </c>
      <c r="AF8" s="19">
        <v>29.647300000000001</v>
      </c>
      <c r="AG8" s="53">
        <v>-82.301599999999993</v>
      </c>
    </row>
    <row r="9" spans="1:33" ht="12" customHeight="1" x14ac:dyDescent="0.25">
      <c r="A9" s="18">
        <v>1071</v>
      </c>
      <c r="B9" s="40" t="s">
        <v>15</v>
      </c>
      <c r="C9" s="7" t="s">
        <v>688</v>
      </c>
      <c r="D9" s="7" t="s">
        <v>1358</v>
      </c>
      <c r="E9" s="7" t="s">
        <v>4</v>
      </c>
      <c r="F9" s="7" t="s">
        <v>2</v>
      </c>
      <c r="G9" s="7">
        <v>1</v>
      </c>
      <c r="H9" s="5"/>
      <c r="I9" s="6">
        <v>140</v>
      </c>
      <c r="J9" s="5"/>
      <c r="K9" s="5"/>
      <c r="L9" s="5"/>
      <c r="M9" s="5"/>
      <c r="N9" s="10">
        <v>140</v>
      </c>
      <c r="O9" s="10">
        <v>140</v>
      </c>
      <c r="P9" s="88">
        <v>0</v>
      </c>
      <c r="Q9" s="102">
        <f t="shared" si="0"/>
        <v>0.92142857142857137</v>
      </c>
      <c r="R9" s="96">
        <v>0.88809523809523805</v>
      </c>
      <c r="S9" s="16">
        <v>0.69428571428571428</v>
      </c>
      <c r="T9" s="10">
        <v>127</v>
      </c>
      <c r="U9" s="13">
        <v>0.90714285714285703</v>
      </c>
      <c r="V9" s="12">
        <v>128</v>
      </c>
      <c r="W9" s="13">
        <v>0.91428571428571404</v>
      </c>
      <c r="X9" s="12">
        <v>127</v>
      </c>
      <c r="Y9" s="13">
        <v>0.90714285714285703</v>
      </c>
      <c r="Z9" s="12">
        <v>130</v>
      </c>
      <c r="AA9" s="13">
        <v>0.92857142857142905</v>
      </c>
      <c r="AB9" s="12">
        <v>130</v>
      </c>
      <c r="AC9" s="13">
        <v>0.92857142857142905</v>
      </c>
      <c r="AD9" s="12">
        <v>132</v>
      </c>
      <c r="AE9" s="41">
        <v>0.94285714285714295</v>
      </c>
      <c r="AF9" s="19">
        <v>29.637699999999999</v>
      </c>
      <c r="AG9" s="53">
        <v>-82.298599999999993</v>
      </c>
    </row>
    <row r="10" spans="1:33" ht="12" customHeight="1" x14ac:dyDescent="0.25">
      <c r="A10" s="18">
        <v>1072</v>
      </c>
      <c r="B10" s="40" t="s">
        <v>15</v>
      </c>
      <c r="C10" s="7" t="s">
        <v>689</v>
      </c>
      <c r="D10" s="7" t="s">
        <v>1585</v>
      </c>
      <c r="E10" s="7" t="s">
        <v>4</v>
      </c>
      <c r="F10" s="7" t="s">
        <v>2</v>
      </c>
      <c r="G10" s="7">
        <v>1</v>
      </c>
      <c r="H10" s="5"/>
      <c r="I10" s="6">
        <v>104</v>
      </c>
      <c r="J10" s="5"/>
      <c r="K10" s="5"/>
      <c r="L10" s="5"/>
      <c r="M10" s="5"/>
      <c r="N10" s="10">
        <v>104</v>
      </c>
      <c r="O10" s="10">
        <v>104</v>
      </c>
      <c r="P10" s="88">
        <v>0</v>
      </c>
      <c r="Q10" s="102">
        <f t="shared" si="0"/>
        <v>0.91826923076923073</v>
      </c>
      <c r="R10" s="96">
        <v>0.90576923076923077</v>
      </c>
      <c r="S10" s="16">
        <v>0.91987179487179482</v>
      </c>
      <c r="T10" s="10">
        <v>100</v>
      </c>
      <c r="U10" s="13">
        <v>0.96153846153846201</v>
      </c>
      <c r="V10" s="12">
        <v>100</v>
      </c>
      <c r="W10" s="13">
        <v>0.96153846153846201</v>
      </c>
      <c r="X10" s="12">
        <v>98</v>
      </c>
      <c r="Y10" s="13">
        <v>0.94230769230769196</v>
      </c>
      <c r="Z10" s="12">
        <v>91</v>
      </c>
      <c r="AA10" s="13">
        <v>0.875</v>
      </c>
      <c r="AB10" s="12">
        <v>92</v>
      </c>
      <c r="AC10" s="13">
        <v>0.88461538461538503</v>
      </c>
      <c r="AD10" s="12">
        <v>92</v>
      </c>
      <c r="AE10" s="41">
        <v>0.88461538461538503</v>
      </c>
      <c r="AF10" s="19">
        <v>29.688500000000001</v>
      </c>
      <c r="AG10" s="53">
        <v>-82.307000000000002</v>
      </c>
    </row>
    <row r="11" spans="1:33" ht="12" customHeight="1" x14ac:dyDescent="0.25">
      <c r="A11" s="18">
        <v>1083</v>
      </c>
      <c r="B11" s="40" t="s">
        <v>15</v>
      </c>
      <c r="C11" s="7" t="s">
        <v>696</v>
      </c>
      <c r="D11" s="7" t="s">
        <v>1384</v>
      </c>
      <c r="E11" s="7" t="s">
        <v>4</v>
      </c>
      <c r="F11" s="7" t="s">
        <v>2</v>
      </c>
      <c r="G11" s="7">
        <v>1</v>
      </c>
      <c r="H11" s="5"/>
      <c r="I11" s="6">
        <v>80</v>
      </c>
      <c r="J11" s="5"/>
      <c r="K11" s="5"/>
      <c r="L11" s="5"/>
      <c r="M11" s="5"/>
      <c r="N11" s="10">
        <v>80</v>
      </c>
      <c r="O11" s="10">
        <v>80</v>
      </c>
      <c r="P11" s="88">
        <v>0</v>
      </c>
      <c r="Q11" s="102">
        <f t="shared" si="0"/>
        <v>0.98499999999999999</v>
      </c>
      <c r="R11" s="96"/>
      <c r="S11" s="16">
        <v>0.94374999999999998</v>
      </c>
      <c r="T11" s="5"/>
      <c r="U11" s="11"/>
      <c r="V11" s="12">
        <v>79</v>
      </c>
      <c r="W11" s="13">
        <v>0.98750000000000004</v>
      </c>
      <c r="X11" s="12">
        <v>78</v>
      </c>
      <c r="Y11" s="13">
        <v>0.97499999999999998</v>
      </c>
      <c r="Z11" s="12">
        <v>79</v>
      </c>
      <c r="AA11" s="13">
        <v>0.98750000000000004</v>
      </c>
      <c r="AB11" s="12">
        <v>79</v>
      </c>
      <c r="AC11" s="13">
        <v>0.98750000000000004</v>
      </c>
      <c r="AD11" s="12">
        <v>79</v>
      </c>
      <c r="AE11" s="41">
        <v>0.98750000000000004</v>
      </c>
      <c r="AF11" s="19">
        <v>29.666557000000001</v>
      </c>
      <c r="AG11" s="53">
        <v>-82.334011000000004</v>
      </c>
    </row>
    <row r="12" spans="1:33" ht="12" customHeight="1" x14ac:dyDescent="0.25">
      <c r="A12" s="18">
        <v>1117</v>
      </c>
      <c r="B12" s="40" t="s">
        <v>15</v>
      </c>
      <c r="C12" s="7" t="s">
        <v>716</v>
      </c>
      <c r="D12" s="7" t="s">
        <v>1589</v>
      </c>
      <c r="E12" s="7" t="s">
        <v>4</v>
      </c>
      <c r="F12" s="7" t="s">
        <v>2</v>
      </c>
      <c r="G12" s="7">
        <v>1</v>
      </c>
      <c r="H12" s="5"/>
      <c r="I12" s="6">
        <v>208</v>
      </c>
      <c r="J12" s="5"/>
      <c r="K12" s="5"/>
      <c r="L12" s="5"/>
      <c r="M12" s="5"/>
      <c r="N12" s="10">
        <v>208</v>
      </c>
      <c r="O12" s="10">
        <v>208</v>
      </c>
      <c r="P12" s="88">
        <v>0</v>
      </c>
      <c r="Q12" s="102">
        <f t="shared" si="0"/>
        <v>0.94310897435897434</v>
      </c>
      <c r="R12" s="96">
        <v>0.95432692307692313</v>
      </c>
      <c r="S12" s="16">
        <v>0.83814102564102566</v>
      </c>
      <c r="T12" s="10">
        <v>196</v>
      </c>
      <c r="U12" s="13">
        <v>0.94230769230769196</v>
      </c>
      <c r="V12" s="12">
        <v>197</v>
      </c>
      <c r="W12" s="13">
        <v>0.94711538461538503</v>
      </c>
      <c r="X12" s="12">
        <v>197</v>
      </c>
      <c r="Y12" s="13">
        <v>0.94711538461538503</v>
      </c>
      <c r="Z12" s="12">
        <v>198</v>
      </c>
      <c r="AA12" s="13">
        <v>0.95192307692307698</v>
      </c>
      <c r="AB12" s="12">
        <v>193</v>
      </c>
      <c r="AC12" s="13">
        <v>0.92788461538461497</v>
      </c>
      <c r="AD12" s="12">
        <v>196</v>
      </c>
      <c r="AE12" s="41">
        <v>0.94230769230769196</v>
      </c>
      <c r="AF12" s="19">
        <v>29.653199999999998</v>
      </c>
      <c r="AG12" s="53">
        <v>-82.414599999999993</v>
      </c>
    </row>
    <row r="13" spans="1:33" ht="12" customHeight="1" x14ac:dyDescent="0.25">
      <c r="A13" s="18">
        <v>1243</v>
      </c>
      <c r="B13" s="40" t="s">
        <v>15</v>
      </c>
      <c r="C13" s="7" t="s">
        <v>799</v>
      </c>
      <c r="D13" s="7" t="s">
        <v>1620</v>
      </c>
      <c r="E13" s="7" t="s">
        <v>4</v>
      </c>
      <c r="F13" s="7" t="s">
        <v>2</v>
      </c>
      <c r="G13" s="7">
        <v>1</v>
      </c>
      <c r="H13" s="5"/>
      <c r="I13" s="6">
        <v>176</v>
      </c>
      <c r="J13" s="5"/>
      <c r="K13" s="5"/>
      <c r="L13" s="5"/>
      <c r="M13" s="5"/>
      <c r="N13" s="10">
        <v>176</v>
      </c>
      <c r="O13" s="10">
        <v>176</v>
      </c>
      <c r="P13" s="88">
        <v>0</v>
      </c>
      <c r="Q13" s="102">
        <f t="shared" si="0"/>
        <v>0.94318181818181823</v>
      </c>
      <c r="R13" s="96">
        <v>0.94507575757575757</v>
      </c>
      <c r="S13" s="16">
        <v>0.89772727272727271</v>
      </c>
      <c r="T13" s="10">
        <v>164</v>
      </c>
      <c r="U13" s="13">
        <v>0.93181818181818199</v>
      </c>
      <c r="V13" s="12">
        <v>166</v>
      </c>
      <c r="W13" s="13">
        <v>0.94318181818181801</v>
      </c>
      <c r="X13" s="12">
        <v>167</v>
      </c>
      <c r="Y13" s="13">
        <v>0.94886363636363602</v>
      </c>
      <c r="Z13" s="12">
        <v>168</v>
      </c>
      <c r="AA13" s="13">
        <v>0.95454545454545503</v>
      </c>
      <c r="AB13" s="12">
        <v>167</v>
      </c>
      <c r="AC13" s="13">
        <v>0.94886363636363602</v>
      </c>
      <c r="AD13" s="12">
        <v>164</v>
      </c>
      <c r="AE13" s="41">
        <v>0.93181818181818199</v>
      </c>
      <c r="AF13" s="19">
        <v>29.6539</v>
      </c>
      <c r="AG13" s="53">
        <v>-82.510400000000004</v>
      </c>
    </row>
    <row r="14" spans="1:33" ht="12" customHeight="1" x14ac:dyDescent="0.25">
      <c r="A14" s="18">
        <v>1417</v>
      </c>
      <c r="B14" s="40" t="s">
        <v>15</v>
      </c>
      <c r="C14" s="7" t="s">
        <v>853</v>
      </c>
      <c r="D14" s="7" t="s">
        <v>1627</v>
      </c>
      <c r="E14" s="7" t="s">
        <v>4</v>
      </c>
      <c r="F14" s="7" t="s">
        <v>2</v>
      </c>
      <c r="G14" s="7">
        <v>1</v>
      </c>
      <c r="H14" s="5"/>
      <c r="I14" s="6">
        <v>200</v>
      </c>
      <c r="J14" s="5"/>
      <c r="K14" s="5"/>
      <c r="L14" s="5"/>
      <c r="M14" s="5"/>
      <c r="N14" s="10">
        <v>200</v>
      </c>
      <c r="O14" s="10">
        <v>200</v>
      </c>
      <c r="P14" s="88">
        <v>0</v>
      </c>
      <c r="Q14" s="102">
        <f t="shared" si="0"/>
        <v>0.97916666666666663</v>
      </c>
      <c r="R14" s="96">
        <v>0.97083333333333333</v>
      </c>
      <c r="S14" s="16">
        <v>0.96166666666666667</v>
      </c>
      <c r="T14" s="10">
        <v>194</v>
      </c>
      <c r="U14" s="13">
        <v>0.97</v>
      </c>
      <c r="V14" s="12">
        <v>195</v>
      </c>
      <c r="W14" s="13">
        <v>0.97499999999999998</v>
      </c>
      <c r="X14" s="12">
        <v>194</v>
      </c>
      <c r="Y14" s="13">
        <v>0.97</v>
      </c>
      <c r="Z14" s="12">
        <v>194</v>
      </c>
      <c r="AA14" s="13">
        <v>0.97</v>
      </c>
      <c r="AB14" s="12">
        <v>199</v>
      </c>
      <c r="AC14" s="13">
        <v>0.995</v>
      </c>
      <c r="AD14" s="12">
        <v>199</v>
      </c>
      <c r="AE14" s="41">
        <v>0.995</v>
      </c>
      <c r="AF14" s="19">
        <v>29.684899999999999</v>
      </c>
      <c r="AG14" s="53">
        <v>-82.305700000000002</v>
      </c>
    </row>
    <row r="15" spans="1:33" ht="12" customHeight="1" x14ac:dyDescent="0.25">
      <c r="A15" s="18">
        <v>1574</v>
      </c>
      <c r="B15" s="40" t="s">
        <v>15</v>
      </c>
      <c r="C15" s="7" t="s">
        <v>917</v>
      </c>
      <c r="D15" s="7" t="s">
        <v>1363</v>
      </c>
      <c r="E15" s="7" t="s">
        <v>4</v>
      </c>
      <c r="F15" s="7" t="s">
        <v>2</v>
      </c>
      <c r="G15" s="7">
        <v>1</v>
      </c>
      <c r="H15" s="5"/>
      <c r="I15" s="6">
        <v>96</v>
      </c>
      <c r="J15" s="5"/>
      <c r="K15" s="5"/>
      <c r="L15" s="5"/>
      <c r="M15" s="5"/>
      <c r="N15" s="10">
        <v>96</v>
      </c>
      <c r="O15" s="10">
        <v>96</v>
      </c>
      <c r="P15" s="88">
        <v>0</v>
      </c>
      <c r="Q15" s="102">
        <f t="shared" si="0"/>
        <v>0.89756944444444442</v>
      </c>
      <c r="R15" s="96">
        <v>0.77604166666666663</v>
      </c>
      <c r="S15" s="16">
        <v>0.86979166666666663</v>
      </c>
      <c r="T15" s="10">
        <v>77</v>
      </c>
      <c r="U15" s="13">
        <v>0.80208333333333304</v>
      </c>
      <c r="V15" s="12">
        <v>82</v>
      </c>
      <c r="W15" s="13">
        <v>0.85416666666666696</v>
      </c>
      <c r="X15" s="12">
        <v>88</v>
      </c>
      <c r="Y15" s="13">
        <v>0.91666666666666696</v>
      </c>
      <c r="Z15" s="12">
        <v>92</v>
      </c>
      <c r="AA15" s="13">
        <v>0.95833333333333304</v>
      </c>
      <c r="AB15" s="12">
        <v>91</v>
      </c>
      <c r="AC15" s="13">
        <v>0.94791666666666696</v>
      </c>
      <c r="AD15" s="12">
        <v>87</v>
      </c>
      <c r="AE15" s="41">
        <v>0.90625</v>
      </c>
      <c r="AF15" s="19">
        <v>29.645399999999999</v>
      </c>
      <c r="AG15" s="53">
        <v>-82.294200000000004</v>
      </c>
    </row>
    <row r="16" spans="1:33" ht="12" customHeight="1" x14ac:dyDescent="0.25">
      <c r="A16" s="18">
        <v>2563</v>
      </c>
      <c r="B16" s="40" t="s">
        <v>15</v>
      </c>
      <c r="C16" s="7" t="s">
        <v>1222</v>
      </c>
      <c r="D16" s="7" t="s">
        <v>1368</v>
      </c>
      <c r="E16" s="7" t="s">
        <v>4</v>
      </c>
      <c r="F16" s="7" t="s">
        <v>2</v>
      </c>
      <c r="G16" s="7">
        <v>1</v>
      </c>
      <c r="H16" s="5"/>
      <c r="I16" s="6">
        <v>100</v>
      </c>
      <c r="J16" s="5"/>
      <c r="K16" s="5"/>
      <c r="L16" s="6">
        <v>10</v>
      </c>
      <c r="M16" s="5"/>
      <c r="N16" s="10">
        <v>100</v>
      </c>
      <c r="O16" s="10">
        <v>100</v>
      </c>
      <c r="P16" s="88">
        <v>0</v>
      </c>
      <c r="Q16" s="102">
        <f t="shared" si="0"/>
        <v>0.88833333333333331</v>
      </c>
      <c r="R16" s="96"/>
      <c r="S16" s="16"/>
      <c r="T16" s="10">
        <v>90</v>
      </c>
      <c r="U16" s="13">
        <v>0.9</v>
      </c>
      <c r="V16" s="12">
        <v>97</v>
      </c>
      <c r="W16" s="13">
        <v>0.97</v>
      </c>
      <c r="X16" s="12">
        <v>99</v>
      </c>
      <c r="Y16" s="13">
        <v>0.99</v>
      </c>
      <c r="Z16" s="12">
        <v>98</v>
      </c>
      <c r="AA16" s="13">
        <v>0.98</v>
      </c>
      <c r="AB16" s="12">
        <v>78</v>
      </c>
      <c r="AC16" s="13">
        <v>0.78</v>
      </c>
      <c r="AD16" s="12">
        <v>71</v>
      </c>
      <c r="AE16" s="41">
        <v>0.71</v>
      </c>
      <c r="AF16" s="19">
        <v>29.6582222222222</v>
      </c>
      <c r="AG16" s="53">
        <v>-82.302166666666693</v>
      </c>
    </row>
    <row r="17" spans="1:33" ht="12" customHeight="1" x14ac:dyDescent="0.25">
      <c r="A17" s="18">
        <v>683</v>
      </c>
      <c r="B17" s="40" t="s">
        <v>15</v>
      </c>
      <c r="C17" s="7" t="s">
        <v>453</v>
      </c>
      <c r="D17" s="7" t="s">
        <v>1346</v>
      </c>
      <c r="E17" s="7" t="s">
        <v>1738</v>
      </c>
      <c r="F17" s="7" t="s">
        <v>2</v>
      </c>
      <c r="G17" s="7">
        <v>1</v>
      </c>
      <c r="H17" s="5"/>
      <c r="I17" s="6">
        <v>56</v>
      </c>
      <c r="J17" s="5"/>
      <c r="K17" s="5"/>
      <c r="L17" s="5"/>
      <c r="M17" s="5"/>
      <c r="N17" s="10">
        <v>272</v>
      </c>
      <c r="O17" s="10">
        <v>56</v>
      </c>
      <c r="P17" s="88">
        <v>216</v>
      </c>
      <c r="Q17" s="102">
        <f t="shared" si="0"/>
        <v>0.96262254901960786</v>
      </c>
      <c r="R17" s="96">
        <v>0.91299019607843135</v>
      </c>
      <c r="S17" s="16">
        <v>0.93627450980392157</v>
      </c>
      <c r="T17" s="10">
        <v>260</v>
      </c>
      <c r="U17" s="13">
        <v>0.95588235294117696</v>
      </c>
      <c r="V17" s="12">
        <v>260</v>
      </c>
      <c r="W17" s="13">
        <v>0.95588235294117696</v>
      </c>
      <c r="X17" s="12">
        <v>266</v>
      </c>
      <c r="Y17" s="13">
        <v>0.97794117647058798</v>
      </c>
      <c r="Z17" s="12">
        <v>266</v>
      </c>
      <c r="AA17" s="13">
        <v>0.97794117647058798</v>
      </c>
      <c r="AB17" s="12">
        <v>260</v>
      </c>
      <c r="AC17" s="13">
        <v>0.95588235294117696</v>
      </c>
      <c r="AD17" s="12">
        <v>259</v>
      </c>
      <c r="AE17" s="41">
        <v>0.95220588235294101</v>
      </c>
      <c r="AF17" s="19">
        <v>29.616464000000001</v>
      </c>
      <c r="AG17" s="53">
        <v>-82.388191000000006</v>
      </c>
    </row>
    <row r="18" spans="1:33" ht="12" customHeight="1" x14ac:dyDescent="0.25">
      <c r="A18" s="18">
        <v>873</v>
      </c>
      <c r="B18" s="40" t="s">
        <v>15</v>
      </c>
      <c r="C18" s="7" t="s">
        <v>561</v>
      </c>
      <c r="D18" s="7" t="s">
        <v>14</v>
      </c>
      <c r="E18" s="7" t="s">
        <v>4</v>
      </c>
      <c r="F18" s="7" t="s">
        <v>1331</v>
      </c>
      <c r="G18" s="7">
        <v>1</v>
      </c>
      <c r="H18" s="5"/>
      <c r="I18" s="5"/>
      <c r="J18" s="5"/>
      <c r="K18" s="5"/>
      <c r="L18" s="5"/>
      <c r="M18" s="5"/>
      <c r="N18" s="5">
        <v>108</v>
      </c>
      <c r="O18" s="5"/>
      <c r="P18" s="89"/>
      <c r="Q18" s="102"/>
      <c r="R18" s="96">
        <v>0.8125</v>
      </c>
      <c r="S18" s="16">
        <v>0.78240740740740744</v>
      </c>
      <c r="T18" s="5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2"/>
      <c r="AF18" s="19">
        <v>29.6754</v>
      </c>
      <c r="AG18" s="53">
        <v>-82.314899999999994</v>
      </c>
    </row>
    <row r="19" spans="1:33" ht="12" customHeight="1" x14ac:dyDescent="0.25">
      <c r="A19" s="18">
        <v>2623</v>
      </c>
      <c r="B19" s="40" t="s">
        <v>15</v>
      </c>
      <c r="C19" s="7" t="s">
        <v>1274</v>
      </c>
      <c r="D19" s="7" t="s">
        <v>1369</v>
      </c>
      <c r="E19" s="7" t="s">
        <v>3</v>
      </c>
      <c r="F19" s="7" t="s">
        <v>1333</v>
      </c>
      <c r="G19" s="7">
        <v>1</v>
      </c>
      <c r="H19" s="6">
        <v>52</v>
      </c>
      <c r="I19" s="6">
        <v>12</v>
      </c>
      <c r="J19" s="5"/>
      <c r="K19" s="5"/>
      <c r="L19" s="6">
        <v>4</v>
      </c>
      <c r="M19" s="5"/>
      <c r="N19" s="10">
        <v>64</v>
      </c>
      <c r="O19" s="10">
        <v>64</v>
      </c>
      <c r="P19" s="88">
        <v>0</v>
      </c>
      <c r="Q19" s="102"/>
      <c r="R19" s="96"/>
      <c r="S19" s="16"/>
      <c r="T19" s="5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2"/>
      <c r="AF19" s="19">
        <v>29.638639000000001</v>
      </c>
      <c r="AG19" s="53">
        <v>-82338861</v>
      </c>
    </row>
    <row r="20" spans="1:33" ht="12" customHeight="1" thickBot="1" x14ac:dyDescent="0.3">
      <c r="A20" s="18">
        <v>2680</v>
      </c>
      <c r="B20" s="43" t="s">
        <v>15</v>
      </c>
      <c r="C20" s="44" t="s">
        <v>1313</v>
      </c>
      <c r="D20" s="44" t="s">
        <v>1729</v>
      </c>
      <c r="E20" s="44" t="s">
        <v>3</v>
      </c>
      <c r="F20" s="44" t="s">
        <v>1333</v>
      </c>
      <c r="G20" s="44">
        <v>1</v>
      </c>
      <c r="H20" s="45">
        <v>81</v>
      </c>
      <c r="I20" s="45">
        <v>20</v>
      </c>
      <c r="J20" s="46"/>
      <c r="K20" s="46"/>
      <c r="L20" s="46"/>
      <c r="M20" s="46"/>
      <c r="N20" s="47">
        <v>101</v>
      </c>
      <c r="O20" s="47">
        <v>101</v>
      </c>
      <c r="P20" s="90">
        <v>0</v>
      </c>
      <c r="Q20" s="103"/>
      <c r="R20" s="97"/>
      <c r="S20" s="48"/>
      <c r="T20" s="46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54">
        <v>29.653110999999999</v>
      </c>
      <c r="AG20" s="55">
        <v>-82.329361000000006</v>
      </c>
    </row>
    <row r="21" spans="1:33" ht="6" customHeight="1" thickBot="1" x14ac:dyDescent="0.3">
      <c r="A21" s="15"/>
      <c r="B21" s="22"/>
      <c r="C21" s="22"/>
      <c r="D21" s="22"/>
      <c r="E21" s="22"/>
      <c r="F21" s="22"/>
      <c r="G21" s="22"/>
      <c r="H21" s="24"/>
      <c r="I21" s="24"/>
      <c r="J21" s="23"/>
      <c r="K21" s="23"/>
      <c r="L21" s="23"/>
      <c r="M21" s="23"/>
      <c r="N21" s="25"/>
      <c r="O21" s="25"/>
      <c r="P21" s="83"/>
      <c r="Q21" s="104"/>
      <c r="R21" s="98"/>
      <c r="S21" s="26"/>
      <c r="T21" s="2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</row>
    <row r="22" spans="1:33" ht="12" customHeight="1" thickBot="1" x14ac:dyDescent="0.3">
      <c r="A22" s="18">
        <v>58</v>
      </c>
      <c r="B22" s="62" t="s">
        <v>54</v>
      </c>
      <c r="C22" s="63" t="s">
        <v>55</v>
      </c>
      <c r="D22" s="63" t="s">
        <v>1381</v>
      </c>
      <c r="E22" s="63" t="s">
        <v>4</v>
      </c>
      <c r="F22" s="63" t="s">
        <v>2</v>
      </c>
      <c r="G22" s="63">
        <v>1</v>
      </c>
      <c r="H22" s="64"/>
      <c r="I22" s="65">
        <v>50</v>
      </c>
      <c r="J22" s="64"/>
      <c r="K22" s="64"/>
      <c r="L22" s="64"/>
      <c r="M22" s="64"/>
      <c r="N22" s="66">
        <v>50</v>
      </c>
      <c r="O22" s="66">
        <v>50</v>
      </c>
      <c r="P22" s="91">
        <v>0</v>
      </c>
      <c r="Q22" s="105">
        <f>(T22+V22+X22+Z22+AB22+AD22)/(N22*COUNTA(T22,V22,X22,Z22,AB22,AD22))</f>
        <v>0.98666666666666669</v>
      </c>
      <c r="R22" s="99">
        <v>0.98333333333333328</v>
      </c>
      <c r="S22" s="67">
        <v>1</v>
      </c>
      <c r="T22" s="66">
        <v>50</v>
      </c>
      <c r="U22" s="68">
        <v>1</v>
      </c>
      <c r="V22" s="69">
        <v>49</v>
      </c>
      <c r="W22" s="68">
        <v>0.98</v>
      </c>
      <c r="X22" s="69">
        <v>50</v>
      </c>
      <c r="Y22" s="68">
        <v>1</v>
      </c>
      <c r="Z22" s="69">
        <v>50</v>
      </c>
      <c r="AA22" s="68">
        <v>1</v>
      </c>
      <c r="AB22" s="69">
        <v>50</v>
      </c>
      <c r="AC22" s="68">
        <v>1</v>
      </c>
      <c r="AD22" s="69">
        <v>47</v>
      </c>
      <c r="AE22" s="70">
        <v>0.94</v>
      </c>
      <c r="AF22" s="19">
        <v>30.2744</v>
      </c>
      <c r="AG22" s="10">
        <v>-82.122299999999996</v>
      </c>
    </row>
    <row r="23" spans="1:33" ht="6" customHeight="1" thickBot="1" x14ac:dyDescent="0.3">
      <c r="A23" s="15"/>
      <c r="B23" s="22"/>
      <c r="C23" s="22"/>
      <c r="D23" s="22"/>
      <c r="E23" s="22"/>
      <c r="F23" s="22"/>
      <c r="G23" s="22"/>
      <c r="H23" s="23"/>
      <c r="I23" s="24"/>
      <c r="J23" s="23"/>
      <c r="K23" s="23"/>
      <c r="L23" s="23"/>
      <c r="M23" s="23"/>
      <c r="N23" s="25"/>
      <c r="O23" s="25"/>
      <c r="P23" s="83"/>
      <c r="Q23" s="104"/>
      <c r="R23" s="98"/>
      <c r="S23" s="26"/>
      <c r="T23" s="25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10"/>
      <c r="AG23" s="10"/>
    </row>
    <row r="24" spans="1:33" ht="12" customHeight="1" x14ac:dyDescent="0.25">
      <c r="A24" s="18">
        <v>1175</v>
      </c>
      <c r="B24" s="31" t="s">
        <v>206</v>
      </c>
      <c r="C24" s="32" t="s">
        <v>757</v>
      </c>
      <c r="D24" s="32" t="s">
        <v>1592</v>
      </c>
      <c r="E24" s="32" t="s">
        <v>3</v>
      </c>
      <c r="F24" s="32" t="s">
        <v>2</v>
      </c>
      <c r="G24" s="32">
        <v>1</v>
      </c>
      <c r="H24" s="34">
        <v>120</v>
      </c>
      <c r="I24" s="34">
        <v>30</v>
      </c>
      <c r="J24" s="33"/>
      <c r="K24" s="33"/>
      <c r="L24" s="33"/>
      <c r="M24" s="33"/>
      <c r="N24" s="35">
        <v>150</v>
      </c>
      <c r="O24" s="35">
        <v>150</v>
      </c>
      <c r="P24" s="87">
        <v>0</v>
      </c>
      <c r="Q24" s="101">
        <f t="shared" ref="Q24:Q38" si="1">(T24+V24+X24+Z24+AB24+AD24)/(N24*COUNTA(T24,V24,X24,Z24,AB24,AD24))</f>
        <v>0.97555555555555551</v>
      </c>
      <c r="R24" s="95">
        <v>0.98888888888888893</v>
      </c>
      <c r="S24" s="36">
        <v>0.97111111111111115</v>
      </c>
      <c r="T24" s="35">
        <v>146</v>
      </c>
      <c r="U24" s="37">
        <v>0.97333333333333305</v>
      </c>
      <c r="V24" s="38">
        <v>144</v>
      </c>
      <c r="W24" s="37">
        <v>0.96</v>
      </c>
      <c r="X24" s="38">
        <v>145</v>
      </c>
      <c r="Y24" s="37">
        <v>0.96666666666666701</v>
      </c>
      <c r="Z24" s="38">
        <v>149</v>
      </c>
      <c r="AA24" s="37">
        <v>0.99333333333333296</v>
      </c>
      <c r="AB24" s="38">
        <v>148</v>
      </c>
      <c r="AC24" s="37">
        <v>0.98666666666666702</v>
      </c>
      <c r="AD24" s="38">
        <v>146</v>
      </c>
      <c r="AE24" s="39">
        <v>0.97333333333333305</v>
      </c>
      <c r="AF24" s="19">
        <v>30.182400000000001</v>
      </c>
      <c r="AG24" s="10">
        <v>-85.673299999999998</v>
      </c>
    </row>
    <row r="25" spans="1:33" ht="12" customHeight="1" x14ac:dyDescent="0.25">
      <c r="A25" s="18">
        <v>495</v>
      </c>
      <c r="B25" s="40" t="s">
        <v>206</v>
      </c>
      <c r="C25" s="7" t="s">
        <v>333</v>
      </c>
      <c r="D25" s="7" t="s">
        <v>1496</v>
      </c>
      <c r="E25" s="7" t="s">
        <v>4</v>
      </c>
      <c r="F25" s="7" t="s">
        <v>2</v>
      </c>
      <c r="G25" s="7">
        <v>1</v>
      </c>
      <c r="H25" s="5"/>
      <c r="I25" s="6">
        <v>100</v>
      </c>
      <c r="J25" s="5"/>
      <c r="K25" s="5"/>
      <c r="L25" s="5"/>
      <c r="M25" s="5"/>
      <c r="N25" s="10">
        <v>100</v>
      </c>
      <c r="O25" s="10">
        <v>100</v>
      </c>
      <c r="P25" s="88">
        <v>0</v>
      </c>
      <c r="Q25" s="102">
        <f t="shared" si="1"/>
        <v>0.93500000000000005</v>
      </c>
      <c r="R25" s="96">
        <v>0.94833333333333336</v>
      </c>
      <c r="S25" s="16">
        <v>0.89</v>
      </c>
      <c r="T25" s="10">
        <v>97</v>
      </c>
      <c r="U25" s="13">
        <v>0.97</v>
      </c>
      <c r="V25" s="12">
        <v>99</v>
      </c>
      <c r="W25" s="13">
        <v>0.99</v>
      </c>
      <c r="X25" s="12">
        <v>94</v>
      </c>
      <c r="Y25" s="13">
        <v>0.94</v>
      </c>
      <c r="Z25" s="12">
        <v>89</v>
      </c>
      <c r="AA25" s="13">
        <v>0.89</v>
      </c>
      <c r="AB25" s="12">
        <v>91</v>
      </c>
      <c r="AC25" s="13">
        <v>0.91</v>
      </c>
      <c r="AD25" s="12">
        <v>91</v>
      </c>
      <c r="AE25" s="41">
        <v>0.91</v>
      </c>
      <c r="AF25" s="19">
        <v>30.1677</v>
      </c>
      <c r="AG25" s="10">
        <v>-85.628600000000006</v>
      </c>
    </row>
    <row r="26" spans="1:33" ht="12" customHeight="1" x14ac:dyDescent="0.25">
      <c r="A26" s="18">
        <v>1106</v>
      </c>
      <c r="B26" s="40" t="s">
        <v>206</v>
      </c>
      <c r="C26" s="7" t="s">
        <v>707</v>
      </c>
      <c r="D26" s="7" t="s">
        <v>1588</v>
      </c>
      <c r="E26" s="7" t="s">
        <v>4</v>
      </c>
      <c r="F26" s="7" t="s">
        <v>2</v>
      </c>
      <c r="G26" s="7">
        <v>1</v>
      </c>
      <c r="H26" s="5"/>
      <c r="I26" s="6">
        <v>160</v>
      </c>
      <c r="J26" s="5"/>
      <c r="K26" s="5"/>
      <c r="L26" s="5"/>
      <c r="M26" s="5"/>
      <c r="N26" s="10">
        <v>160</v>
      </c>
      <c r="O26" s="10">
        <v>160</v>
      </c>
      <c r="P26" s="88">
        <v>0</v>
      </c>
      <c r="Q26" s="102">
        <f t="shared" si="1"/>
        <v>0.98541666666666672</v>
      </c>
      <c r="R26" s="96">
        <v>0.97375</v>
      </c>
      <c r="S26" s="16">
        <v>0.95833333333333337</v>
      </c>
      <c r="T26" s="10">
        <v>159</v>
      </c>
      <c r="U26" s="13">
        <v>0.99375000000000002</v>
      </c>
      <c r="V26" s="12">
        <v>160</v>
      </c>
      <c r="W26" s="13">
        <v>1</v>
      </c>
      <c r="X26" s="12">
        <v>158</v>
      </c>
      <c r="Y26" s="13">
        <v>0.98750000000000004</v>
      </c>
      <c r="Z26" s="12">
        <v>157</v>
      </c>
      <c r="AA26" s="13">
        <v>0.98124999999999996</v>
      </c>
      <c r="AB26" s="12">
        <v>155</v>
      </c>
      <c r="AC26" s="13">
        <v>0.96875</v>
      </c>
      <c r="AD26" s="12">
        <v>157</v>
      </c>
      <c r="AE26" s="41">
        <v>0.98124999999999996</v>
      </c>
      <c r="AF26" s="19">
        <v>30.2059</v>
      </c>
      <c r="AG26" s="10">
        <v>-85.815600000000003</v>
      </c>
    </row>
    <row r="27" spans="1:33" ht="12" customHeight="1" x14ac:dyDescent="0.25">
      <c r="A27" s="18">
        <v>1149</v>
      </c>
      <c r="B27" s="40" t="s">
        <v>206</v>
      </c>
      <c r="C27" s="7" t="s">
        <v>736</v>
      </c>
      <c r="D27" s="7" t="s">
        <v>1601</v>
      </c>
      <c r="E27" s="7" t="s">
        <v>4</v>
      </c>
      <c r="F27" s="7" t="s">
        <v>2</v>
      </c>
      <c r="G27" s="7">
        <v>1</v>
      </c>
      <c r="H27" s="5"/>
      <c r="I27" s="6">
        <v>200</v>
      </c>
      <c r="J27" s="5"/>
      <c r="K27" s="5"/>
      <c r="L27" s="5"/>
      <c r="M27" s="5"/>
      <c r="N27" s="10">
        <v>200</v>
      </c>
      <c r="O27" s="10">
        <v>200</v>
      </c>
      <c r="P27" s="88">
        <v>0</v>
      </c>
      <c r="Q27" s="102">
        <f t="shared" si="1"/>
        <v>0.98750000000000004</v>
      </c>
      <c r="R27" s="96">
        <v>0.81833333333333336</v>
      </c>
      <c r="S27" s="16">
        <v>0.87416666666666665</v>
      </c>
      <c r="T27" s="10">
        <v>195</v>
      </c>
      <c r="U27" s="13">
        <v>0.97499999999999998</v>
      </c>
      <c r="V27" s="12">
        <v>200</v>
      </c>
      <c r="W27" s="13">
        <v>1</v>
      </c>
      <c r="X27" s="12">
        <v>200</v>
      </c>
      <c r="Y27" s="13">
        <v>1</v>
      </c>
      <c r="Z27" s="12">
        <v>197</v>
      </c>
      <c r="AA27" s="13">
        <v>0.98499999999999999</v>
      </c>
      <c r="AB27" s="12">
        <v>197</v>
      </c>
      <c r="AC27" s="13">
        <v>0.98499999999999999</v>
      </c>
      <c r="AD27" s="12">
        <v>196</v>
      </c>
      <c r="AE27" s="41">
        <v>0.98</v>
      </c>
      <c r="AF27" s="19">
        <v>30.183</v>
      </c>
      <c r="AG27" s="10">
        <v>-85.691900000000004</v>
      </c>
    </row>
    <row r="28" spans="1:33" ht="12" customHeight="1" x14ac:dyDescent="0.25">
      <c r="A28" s="18">
        <v>1311</v>
      </c>
      <c r="B28" s="40" t="s">
        <v>206</v>
      </c>
      <c r="C28" s="7" t="s">
        <v>812</v>
      </c>
      <c r="D28" s="7" t="s">
        <v>1360</v>
      </c>
      <c r="E28" s="7" t="s">
        <v>4</v>
      </c>
      <c r="F28" s="7" t="s">
        <v>2</v>
      </c>
      <c r="G28" s="7">
        <v>1</v>
      </c>
      <c r="H28" s="5"/>
      <c r="I28" s="6">
        <v>132</v>
      </c>
      <c r="J28" s="5"/>
      <c r="K28" s="5"/>
      <c r="L28" s="5"/>
      <c r="M28" s="5"/>
      <c r="N28" s="10">
        <v>132</v>
      </c>
      <c r="O28" s="10">
        <v>132</v>
      </c>
      <c r="P28" s="88">
        <v>0</v>
      </c>
      <c r="Q28" s="102">
        <f t="shared" si="1"/>
        <v>0.97575757575757571</v>
      </c>
      <c r="R28" s="96">
        <v>0.95454545454545459</v>
      </c>
      <c r="S28" s="16">
        <v>0.93181818181818177</v>
      </c>
      <c r="T28" s="10">
        <v>129</v>
      </c>
      <c r="U28" s="13">
        <v>0.97727272727272696</v>
      </c>
      <c r="V28" s="12">
        <v>129</v>
      </c>
      <c r="W28" s="13">
        <v>0.97727272727272696</v>
      </c>
      <c r="X28" s="12">
        <v>129</v>
      </c>
      <c r="Y28" s="13">
        <v>0.97727272727272696</v>
      </c>
      <c r="Z28" s="11"/>
      <c r="AA28" s="11"/>
      <c r="AB28" s="12">
        <v>129</v>
      </c>
      <c r="AC28" s="13">
        <v>0.97727272727272696</v>
      </c>
      <c r="AD28" s="12">
        <v>128</v>
      </c>
      <c r="AE28" s="41">
        <v>0.96969696969696995</v>
      </c>
      <c r="AF28" s="19">
        <v>30.216999000000001</v>
      </c>
      <c r="AG28" s="10">
        <v>-85.645300000000006</v>
      </c>
    </row>
    <row r="29" spans="1:33" ht="12" customHeight="1" x14ac:dyDescent="0.25">
      <c r="A29" s="18">
        <v>1445</v>
      </c>
      <c r="B29" s="40" t="s">
        <v>206</v>
      </c>
      <c r="C29" s="7" t="s">
        <v>864</v>
      </c>
      <c r="D29" s="7" t="s">
        <v>1361</v>
      </c>
      <c r="E29" s="7" t="s">
        <v>4</v>
      </c>
      <c r="F29" s="7" t="s">
        <v>2</v>
      </c>
      <c r="G29" s="7">
        <v>1</v>
      </c>
      <c r="H29" s="5"/>
      <c r="I29" s="6">
        <v>56</v>
      </c>
      <c r="J29" s="5"/>
      <c r="K29" s="5"/>
      <c r="L29" s="5"/>
      <c r="M29" s="5"/>
      <c r="N29" s="10">
        <v>56</v>
      </c>
      <c r="O29" s="10">
        <v>56</v>
      </c>
      <c r="P29" s="88">
        <v>0</v>
      </c>
      <c r="Q29" s="102">
        <f t="shared" si="1"/>
        <v>0.97023809523809523</v>
      </c>
      <c r="R29" s="96">
        <v>0.9821428571428571</v>
      </c>
      <c r="S29" s="16">
        <v>0.9732142857142857</v>
      </c>
      <c r="T29" s="10">
        <v>56</v>
      </c>
      <c r="U29" s="13">
        <v>1</v>
      </c>
      <c r="V29" s="12">
        <v>56</v>
      </c>
      <c r="W29" s="13">
        <v>1</v>
      </c>
      <c r="X29" s="12">
        <v>53</v>
      </c>
      <c r="Y29" s="13">
        <v>0.94642857142857095</v>
      </c>
      <c r="Z29" s="12">
        <v>52</v>
      </c>
      <c r="AA29" s="13">
        <v>0.92857142857142905</v>
      </c>
      <c r="AB29" s="12">
        <v>55</v>
      </c>
      <c r="AC29" s="13">
        <v>0.98214285714285698</v>
      </c>
      <c r="AD29" s="12">
        <v>54</v>
      </c>
      <c r="AE29" s="41">
        <v>0.96428571428571397</v>
      </c>
      <c r="AF29" s="19">
        <v>30.2059</v>
      </c>
      <c r="AG29" s="10">
        <v>-85.815600000000003</v>
      </c>
    </row>
    <row r="30" spans="1:33" ht="12" customHeight="1" x14ac:dyDescent="0.25">
      <c r="A30" s="18">
        <v>1482</v>
      </c>
      <c r="B30" s="40" t="s">
        <v>206</v>
      </c>
      <c r="C30" s="7" t="s">
        <v>886</v>
      </c>
      <c r="D30" s="7" t="s">
        <v>1641</v>
      </c>
      <c r="E30" s="7" t="s">
        <v>4</v>
      </c>
      <c r="F30" s="7" t="s">
        <v>2</v>
      </c>
      <c r="G30" s="7">
        <v>1</v>
      </c>
      <c r="H30" s="5"/>
      <c r="I30" s="6">
        <v>120</v>
      </c>
      <c r="J30" s="5"/>
      <c r="K30" s="5"/>
      <c r="L30" s="5"/>
      <c r="M30" s="5"/>
      <c r="N30" s="10">
        <v>120</v>
      </c>
      <c r="O30" s="10">
        <v>120</v>
      </c>
      <c r="P30" s="88">
        <v>0</v>
      </c>
      <c r="Q30" s="102">
        <f t="shared" si="1"/>
        <v>0.99722222222222223</v>
      </c>
      <c r="R30" s="96">
        <v>0.75416666666666665</v>
      </c>
      <c r="S30" s="16">
        <v>0.90833333333333333</v>
      </c>
      <c r="T30" s="10">
        <v>120</v>
      </c>
      <c r="U30" s="13">
        <v>1</v>
      </c>
      <c r="V30" s="12">
        <v>120</v>
      </c>
      <c r="W30" s="13">
        <v>1</v>
      </c>
      <c r="X30" s="12">
        <v>120</v>
      </c>
      <c r="Y30" s="13">
        <v>1</v>
      </c>
      <c r="Z30" s="12">
        <v>118</v>
      </c>
      <c r="AA30" s="13">
        <v>0.98333333333333295</v>
      </c>
      <c r="AB30" s="12">
        <v>120</v>
      </c>
      <c r="AC30" s="13">
        <v>1</v>
      </c>
      <c r="AD30" s="12">
        <v>120</v>
      </c>
      <c r="AE30" s="41">
        <v>1</v>
      </c>
      <c r="AF30" s="19">
        <v>30.183</v>
      </c>
      <c r="AG30" s="10">
        <v>-85.691900000000004</v>
      </c>
    </row>
    <row r="31" spans="1:33" ht="12" customHeight="1" x14ac:dyDescent="0.25">
      <c r="A31" s="18">
        <v>2056</v>
      </c>
      <c r="B31" s="40" t="s">
        <v>206</v>
      </c>
      <c r="C31" s="7" t="s">
        <v>1064</v>
      </c>
      <c r="D31" s="7" t="s">
        <v>1420</v>
      </c>
      <c r="E31" s="7" t="s">
        <v>4</v>
      </c>
      <c r="F31" s="7" t="s">
        <v>2</v>
      </c>
      <c r="G31" s="7">
        <v>1</v>
      </c>
      <c r="H31" s="5"/>
      <c r="I31" s="6">
        <v>72</v>
      </c>
      <c r="J31" s="5"/>
      <c r="K31" s="5"/>
      <c r="L31" s="6">
        <v>4</v>
      </c>
      <c r="M31" s="5"/>
      <c r="N31" s="10">
        <v>72</v>
      </c>
      <c r="O31" s="10">
        <v>72</v>
      </c>
      <c r="P31" s="88">
        <v>0</v>
      </c>
      <c r="Q31" s="102">
        <f t="shared" si="1"/>
        <v>0.96759259259259256</v>
      </c>
      <c r="R31" s="96">
        <v>0.97222222222222221</v>
      </c>
      <c r="S31" s="16">
        <v>0.96527777777777779</v>
      </c>
      <c r="T31" s="10">
        <v>70</v>
      </c>
      <c r="U31" s="13">
        <v>0.97222222222222199</v>
      </c>
      <c r="V31" s="12">
        <v>70</v>
      </c>
      <c r="W31" s="13">
        <v>0.97222222222222199</v>
      </c>
      <c r="X31" s="12">
        <v>70</v>
      </c>
      <c r="Y31" s="13">
        <v>0.97222222222222199</v>
      </c>
      <c r="Z31" s="12">
        <v>71</v>
      </c>
      <c r="AA31" s="13">
        <v>0.98611111111111105</v>
      </c>
      <c r="AB31" s="12">
        <v>69</v>
      </c>
      <c r="AC31" s="13">
        <v>0.95833333333333304</v>
      </c>
      <c r="AD31" s="12">
        <v>68</v>
      </c>
      <c r="AE31" s="41">
        <v>0.94444444444444398</v>
      </c>
      <c r="AF31" s="19">
        <v>30.180900000000001</v>
      </c>
      <c r="AG31" s="10">
        <v>-85.688900000000004</v>
      </c>
    </row>
    <row r="32" spans="1:33" ht="12" customHeight="1" x14ac:dyDescent="0.25">
      <c r="A32" s="18">
        <v>2226</v>
      </c>
      <c r="B32" s="40" t="s">
        <v>206</v>
      </c>
      <c r="C32" s="7" t="s">
        <v>1097</v>
      </c>
      <c r="D32" s="7" t="s">
        <v>1703</v>
      </c>
      <c r="E32" s="7" t="s">
        <v>4</v>
      </c>
      <c r="F32" s="7" t="s">
        <v>2</v>
      </c>
      <c r="G32" s="7">
        <v>1</v>
      </c>
      <c r="H32" s="5"/>
      <c r="I32" s="6">
        <v>92</v>
      </c>
      <c r="J32" s="5"/>
      <c r="K32" s="5"/>
      <c r="L32" s="6">
        <v>5</v>
      </c>
      <c r="M32" s="5"/>
      <c r="N32" s="10">
        <v>92</v>
      </c>
      <c r="O32" s="10">
        <v>92</v>
      </c>
      <c r="P32" s="88">
        <v>0</v>
      </c>
      <c r="Q32" s="102">
        <f t="shared" si="1"/>
        <v>0.93478260869565222</v>
      </c>
      <c r="R32" s="96">
        <v>0.96557971014492749</v>
      </c>
      <c r="S32" s="16">
        <v>0.33478260869565218</v>
      </c>
      <c r="T32" s="10">
        <v>88</v>
      </c>
      <c r="U32" s="13">
        <v>0.95652173913043503</v>
      </c>
      <c r="V32" s="12">
        <v>85</v>
      </c>
      <c r="W32" s="13">
        <v>0.92391304347826098</v>
      </c>
      <c r="X32" s="12">
        <v>89</v>
      </c>
      <c r="Y32" s="13">
        <v>0.96739130434782605</v>
      </c>
      <c r="Z32" s="12">
        <v>85</v>
      </c>
      <c r="AA32" s="13">
        <v>0.92391304347826098</v>
      </c>
      <c r="AB32" s="12">
        <v>84</v>
      </c>
      <c r="AC32" s="13">
        <v>0.91304347826086996</v>
      </c>
      <c r="AD32" s="12">
        <v>85</v>
      </c>
      <c r="AE32" s="41">
        <v>0.92391304347826098</v>
      </c>
      <c r="AF32" s="19">
        <v>30.166778000000001</v>
      </c>
      <c r="AG32" s="10">
        <v>-85.633499999999998</v>
      </c>
    </row>
    <row r="33" spans="1:33" ht="12" customHeight="1" x14ac:dyDescent="0.25">
      <c r="A33" s="18">
        <v>2463</v>
      </c>
      <c r="B33" s="40" t="s">
        <v>206</v>
      </c>
      <c r="C33" s="7" t="s">
        <v>1150</v>
      </c>
      <c r="D33" s="7" t="s">
        <v>1644</v>
      </c>
      <c r="E33" s="7" t="s">
        <v>4</v>
      </c>
      <c r="F33" s="7" t="s">
        <v>2</v>
      </c>
      <c r="G33" s="7">
        <v>1</v>
      </c>
      <c r="H33" s="5"/>
      <c r="I33" s="6">
        <v>94</v>
      </c>
      <c r="J33" s="5"/>
      <c r="K33" s="5"/>
      <c r="L33" s="6">
        <v>5</v>
      </c>
      <c r="M33" s="5"/>
      <c r="N33" s="10">
        <v>94</v>
      </c>
      <c r="O33" s="10">
        <v>94</v>
      </c>
      <c r="P33" s="88">
        <v>0</v>
      </c>
      <c r="Q33" s="102">
        <f t="shared" si="1"/>
        <v>0.99148936170212765</v>
      </c>
      <c r="R33" s="96">
        <v>0.96276595744680848</v>
      </c>
      <c r="S33" s="16">
        <v>0.88829787234042556</v>
      </c>
      <c r="T33" s="10">
        <v>94</v>
      </c>
      <c r="U33" s="13">
        <v>1</v>
      </c>
      <c r="V33" s="11"/>
      <c r="W33" s="11"/>
      <c r="X33" s="12">
        <v>94</v>
      </c>
      <c r="Y33" s="13">
        <v>1</v>
      </c>
      <c r="Z33" s="12">
        <v>93</v>
      </c>
      <c r="AA33" s="13">
        <v>0.98936170212765995</v>
      </c>
      <c r="AB33" s="12">
        <v>92</v>
      </c>
      <c r="AC33" s="13">
        <v>0.97872340425531901</v>
      </c>
      <c r="AD33" s="12">
        <v>93</v>
      </c>
      <c r="AE33" s="41">
        <v>0.98936170212765995</v>
      </c>
      <c r="AF33" s="19">
        <v>30.19</v>
      </c>
      <c r="AG33" s="10">
        <v>-85.704999999999998</v>
      </c>
    </row>
    <row r="34" spans="1:33" ht="12" customHeight="1" x14ac:dyDescent="0.25">
      <c r="A34" s="18">
        <v>2486</v>
      </c>
      <c r="B34" s="40" t="s">
        <v>206</v>
      </c>
      <c r="C34" s="7" t="s">
        <v>1169</v>
      </c>
      <c r="D34" s="7" t="s">
        <v>1644</v>
      </c>
      <c r="E34" s="7" t="s">
        <v>4</v>
      </c>
      <c r="F34" s="7" t="s">
        <v>2</v>
      </c>
      <c r="G34" s="7">
        <v>1</v>
      </c>
      <c r="H34" s="5"/>
      <c r="I34" s="6">
        <v>100</v>
      </c>
      <c r="J34" s="5"/>
      <c r="K34" s="5"/>
      <c r="L34" s="6">
        <v>5</v>
      </c>
      <c r="M34" s="5"/>
      <c r="N34" s="10">
        <v>100</v>
      </c>
      <c r="O34" s="10">
        <v>100</v>
      </c>
      <c r="P34" s="88">
        <v>0</v>
      </c>
      <c r="Q34" s="102">
        <f t="shared" si="1"/>
        <v>0.97333333333333338</v>
      </c>
      <c r="R34" s="96">
        <v>0.95333333333333337</v>
      </c>
      <c r="S34" s="16">
        <v>0.94750000000000001</v>
      </c>
      <c r="T34" s="10">
        <v>95</v>
      </c>
      <c r="U34" s="13">
        <v>0.95</v>
      </c>
      <c r="V34" s="12">
        <v>97</v>
      </c>
      <c r="W34" s="13">
        <v>0.97</v>
      </c>
      <c r="X34" s="12">
        <v>99</v>
      </c>
      <c r="Y34" s="13">
        <v>0.99</v>
      </c>
      <c r="Z34" s="12">
        <v>99</v>
      </c>
      <c r="AA34" s="13">
        <v>0.99</v>
      </c>
      <c r="AB34" s="12">
        <v>98</v>
      </c>
      <c r="AC34" s="13">
        <v>0.98</v>
      </c>
      <c r="AD34" s="12">
        <v>96</v>
      </c>
      <c r="AE34" s="41">
        <v>0.96</v>
      </c>
      <c r="AF34" s="19">
        <v>30.225000000000001</v>
      </c>
      <c r="AG34" s="10">
        <v>-85.652500000000003</v>
      </c>
    </row>
    <row r="35" spans="1:33" ht="12" customHeight="1" x14ac:dyDescent="0.25">
      <c r="A35" s="18">
        <v>2496</v>
      </c>
      <c r="B35" s="40" t="s">
        <v>206</v>
      </c>
      <c r="C35" s="7" t="s">
        <v>1179</v>
      </c>
      <c r="D35" s="7" t="s">
        <v>1707</v>
      </c>
      <c r="E35" s="7" t="s">
        <v>4</v>
      </c>
      <c r="F35" s="7" t="s">
        <v>2</v>
      </c>
      <c r="G35" s="7">
        <v>1</v>
      </c>
      <c r="H35" s="5"/>
      <c r="I35" s="6">
        <v>104</v>
      </c>
      <c r="J35" s="5"/>
      <c r="K35" s="5"/>
      <c r="L35" s="5"/>
      <c r="M35" s="5"/>
      <c r="N35" s="10">
        <v>104</v>
      </c>
      <c r="O35" s="10">
        <v>104</v>
      </c>
      <c r="P35" s="88">
        <v>0</v>
      </c>
      <c r="Q35" s="102">
        <f t="shared" si="1"/>
        <v>0.98397435897435892</v>
      </c>
      <c r="R35" s="96">
        <v>0.97275641025641024</v>
      </c>
      <c r="S35" s="16">
        <v>0.93028846153846156</v>
      </c>
      <c r="T35" s="10">
        <v>100</v>
      </c>
      <c r="U35" s="13">
        <v>0.96153846153846201</v>
      </c>
      <c r="V35" s="12">
        <v>103</v>
      </c>
      <c r="W35" s="13">
        <v>0.99038461538461497</v>
      </c>
      <c r="X35" s="12">
        <v>101</v>
      </c>
      <c r="Y35" s="13">
        <v>0.97115384615384603</v>
      </c>
      <c r="Z35" s="12">
        <v>103</v>
      </c>
      <c r="AA35" s="13">
        <v>0.99038461538461497</v>
      </c>
      <c r="AB35" s="12">
        <v>104</v>
      </c>
      <c r="AC35" s="13">
        <v>1</v>
      </c>
      <c r="AD35" s="12">
        <v>103</v>
      </c>
      <c r="AE35" s="41">
        <v>0.99038461538461497</v>
      </c>
      <c r="AF35" s="19">
        <v>30.183492999999999</v>
      </c>
      <c r="AG35" s="10">
        <v>-85.774039999999999</v>
      </c>
    </row>
    <row r="36" spans="1:33" ht="12" customHeight="1" x14ac:dyDescent="0.25">
      <c r="A36" s="18">
        <v>2534</v>
      </c>
      <c r="B36" s="40" t="s">
        <v>206</v>
      </c>
      <c r="C36" s="7" t="s">
        <v>1201</v>
      </c>
      <c r="D36" s="7" t="s">
        <v>1368</v>
      </c>
      <c r="E36" s="7" t="s">
        <v>4</v>
      </c>
      <c r="F36" s="7" t="s">
        <v>2</v>
      </c>
      <c r="G36" s="7">
        <v>1</v>
      </c>
      <c r="H36" s="5"/>
      <c r="I36" s="6">
        <v>100</v>
      </c>
      <c r="J36" s="5"/>
      <c r="K36" s="5"/>
      <c r="L36" s="6">
        <v>10</v>
      </c>
      <c r="M36" s="5"/>
      <c r="N36" s="10">
        <v>100</v>
      </c>
      <c r="O36" s="10">
        <v>100</v>
      </c>
      <c r="P36" s="88">
        <v>0</v>
      </c>
      <c r="Q36" s="102">
        <f t="shared" si="1"/>
        <v>0.98499999999999999</v>
      </c>
      <c r="R36" s="96">
        <v>0.89500000000000002</v>
      </c>
      <c r="S36" s="16"/>
      <c r="T36" s="10">
        <v>96</v>
      </c>
      <c r="U36" s="13">
        <v>0.96</v>
      </c>
      <c r="V36" s="12">
        <v>99</v>
      </c>
      <c r="W36" s="13">
        <v>0.99</v>
      </c>
      <c r="X36" s="12">
        <v>99</v>
      </c>
      <c r="Y36" s="13">
        <v>0.99</v>
      </c>
      <c r="Z36" s="12">
        <v>98</v>
      </c>
      <c r="AA36" s="13">
        <v>0.98</v>
      </c>
      <c r="AB36" s="12">
        <v>99</v>
      </c>
      <c r="AC36" s="13">
        <v>0.99</v>
      </c>
      <c r="AD36" s="12">
        <v>100</v>
      </c>
      <c r="AE36" s="41">
        <v>1</v>
      </c>
      <c r="AF36" s="19">
        <v>30.179472222222198</v>
      </c>
      <c r="AG36" s="10">
        <v>-85.652166666666702</v>
      </c>
    </row>
    <row r="37" spans="1:33" ht="12" customHeight="1" x14ac:dyDescent="0.25">
      <c r="A37" s="18">
        <v>684</v>
      </c>
      <c r="B37" s="40" t="s">
        <v>206</v>
      </c>
      <c r="C37" s="7" t="s">
        <v>454</v>
      </c>
      <c r="D37" s="7" t="s">
        <v>1498</v>
      </c>
      <c r="E37" s="7" t="s">
        <v>1738</v>
      </c>
      <c r="F37" s="7" t="s">
        <v>2</v>
      </c>
      <c r="G37" s="7">
        <v>1</v>
      </c>
      <c r="H37" s="5"/>
      <c r="I37" s="6">
        <v>40</v>
      </c>
      <c r="J37" s="5"/>
      <c r="K37" s="5"/>
      <c r="L37" s="5"/>
      <c r="M37" s="5"/>
      <c r="N37" s="10">
        <v>200</v>
      </c>
      <c r="O37" s="10">
        <v>40</v>
      </c>
      <c r="P37" s="88">
        <v>160</v>
      </c>
      <c r="Q37" s="102">
        <f t="shared" si="1"/>
        <v>0.98166666666666669</v>
      </c>
      <c r="R37" s="96">
        <v>0.95499999999999996</v>
      </c>
      <c r="S37" s="16">
        <v>0.92083333333333328</v>
      </c>
      <c r="T37" s="10">
        <v>196</v>
      </c>
      <c r="U37" s="13">
        <v>0.98</v>
      </c>
      <c r="V37" s="12">
        <v>194</v>
      </c>
      <c r="W37" s="13">
        <v>0.97</v>
      </c>
      <c r="X37" s="12">
        <v>198</v>
      </c>
      <c r="Y37" s="13">
        <v>0.99</v>
      </c>
      <c r="Z37" s="12">
        <v>198</v>
      </c>
      <c r="AA37" s="13">
        <v>0.99</v>
      </c>
      <c r="AB37" s="12">
        <v>193</v>
      </c>
      <c r="AC37" s="13">
        <v>0.96499999999999997</v>
      </c>
      <c r="AD37" s="12">
        <v>199</v>
      </c>
      <c r="AE37" s="41">
        <v>0.995</v>
      </c>
      <c r="AF37" s="19">
        <v>30.228400000000001</v>
      </c>
      <c r="AG37" s="10">
        <v>-85.658799999999999</v>
      </c>
    </row>
    <row r="38" spans="1:33" ht="12" customHeight="1" x14ac:dyDescent="0.25">
      <c r="A38" s="18">
        <v>2429</v>
      </c>
      <c r="B38" s="40" t="s">
        <v>206</v>
      </c>
      <c r="C38" s="7" t="s">
        <v>1135</v>
      </c>
      <c r="D38" s="7" t="s">
        <v>1390</v>
      </c>
      <c r="E38" s="7" t="s">
        <v>8</v>
      </c>
      <c r="F38" s="7" t="s">
        <v>2</v>
      </c>
      <c r="G38" s="7">
        <v>1</v>
      </c>
      <c r="H38" s="5"/>
      <c r="I38" s="6">
        <v>15</v>
      </c>
      <c r="J38" s="5"/>
      <c r="K38" s="5"/>
      <c r="L38" s="5"/>
      <c r="M38" s="6">
        <v>8</v>
      </c>
      <c r="N38" s="10">
        <v>24</v>
      </c>
      <c r="O38" s="10">
        <v>24</v>
      </c>
      <c r="P38" s="88">
        <v>0</v>
      </c>
      <c r="Q38" s="102">
        <f t="shared" si="1"/>
        <v>0.86111111111111116</v>
      </c>
      <c r="R38" s="96">
        <v>0.30555555555555558</v>
      </c>
      <c r="S38" s="16"/>
      <c r="T38" s="10">
        <v>21</v>
      </c>
      <c r="U38" s="13">
        <v>0.875</v>
      </c>
      <c r="V38" s="12">
        <v>22</v>
      </c>
      <c r="W38" s="13">
        <v>0.91666666666666696</v>
      </c>
      <c r="X38" s="12">
        <v>22</v>
      </c>
      <c r="Y38" s="13">
        <v>0.91666666666666696</v>
      </c>
      <c r="Z38" s="12">
        <v>21</v>
      </c>
      <c r="AA38" s="13">
        <v>0.875</v>
      </c>
      <c r="AB38" s="12">
        <v>20</v>
      </c>
      <c r="AC38" s="13">
        <v>0.83333333333333304</v>
      </c>
      <c r="AD38" s="12">
        <v>18</v>
      </c>
      <c r="AE38" s="41">
        <v>0.75</v>
      </c>
      <c r="AF38" s="19">
        <v>30.165195000000001</v>
      </c>
      <c r="AG38" s="10">
        <v>-85.659220000000005</v>
      </c>
    </row>
    <row r="39" spans="1:33" ht="12" customHeight="1" thickBot="1" x14ac:dyDescent="0.3">
      <c r="A39" s="18">
        <v>2627</v>
      </c>
      <c r="B39" s="43" t="s">
        <v>206</v>
      </c>
      <c r="C39" s="44" t="s">
        <v>1278</v>
      </c>
      <c r="D39" s="44" t="s">
        <v>1369</v>
      </c>
      <c r="E39" s="44" t="s">
        <v>4</v>
      </c>
      <c r="F39" s="44" t="s">
        <v>1333</v>
      </c>
      <c r="G39" s="44">
        <v>1</v>
      </c>
      <c r="H39" s="46"/>
      <c r="I39" s="45">
        <v>92</v>
      </c>
      <c r="J39" s="46"/>
      <c r="K39" s="46"/>
      <c r="L39" s="45">
        <v>5</v>
      </c>
      <c r="M39" s="46"/>
      <c r="N39" s="47">
        <v>92</v>
      </c>
      <c r="O39" s="47">
        <v>92</v>
      </c>
      <c r="P39" s="90">
        <v>0</v>
      </c>
      <c r="Q39" s="103"/>
      <c r="R39" s="97"/>
      <c r="S39" s="48"/>
      <c r="T39" s="46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0"/>
      <c r="AF39" s="19">
        <v>30.222916999999999</v>
      </c>
      <c r="AG39" s="10">
        <v>-85.652528000000004</v>
      </c>
    </row>
    <row r="40" spans="1:33" ht="6" customHeight="1" thickBot="1" x14ac:dyDescent="0.3">
      <c r="A40" s="15"/>
      <c r="B40" s="22"/>
      <c r="C40" s="22"/>
      <c r="D40" s="22"/>
      <c r="E40" s="22"/>
      <c r="F40" s="22"/>
      <c r="G40" s="22"/>
      <c r="H40" s="23"/>
      <c r="I40" s="24"/>
      <c r="J40" s="23"/>
      <c r="K40" s="23"/>
      <c r="L40" s="24"/>
      <c r="M40" s="23"/>
      <c r="N40" s="25"/>
      <c r="O40" s="25"/>
      <c r="P40" s="83"/>
      <c r="Q40" s="104"/>
      <c r="R40" s="98"/>
      <c r="S40" s="26"/>
      <c r="T40" s="2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10"/>
      <c r="AG40" s="10"/>
    </row>
    <row r="41" spans="1:33" ht="12" customHeight="1" thickBot="1" x14ac:dyDescent="0.3">
      <c r="A41" s="18">
        <v>1347</v>
      </c>
      <c r="B41" s="62" t="s">
        <v>145</v>
      </c>
      <c r="C41" s="63" t="s">
        <v>614</v>
      </c>
      <c r="D41" s="63" t="s">
        <v>1360</v>
      </c>
      <c r="E41" s="63" t="s">
        <v>4</v>
      </c>
      <c r="F41" s="63" t="s">
        <v>2</v>
      </c>
      <c r="G41" s="63">
        <v>1</v>
      </c>
      <c r="H41" s="64"/>
      <c r="I41" s="65">
        <v>120</v>
      </c>
      <c r="J41" s="64"/>
      <c r="K41" s="64"/>
      <c r="L41" s="64"/>
      <c r="M41" s="64"/>
      <c r="N41" s="66">
        <v>120</v>
      </c>
      <c r="O41" s="66">
        <v>120</v>
      </c>
      <c r="P41" s="91">
        <v>0</v>
      </c>
      <c r="Q41" s="105">
        <f>(T41+V41+X41+Z41+AB41+AD41)/(N41*COUNTA(T41,V41,X41,Z41,AB41,AD41))</f>
        <v>0.86527777777777781</v>
      </c>
      <c r="R41" s="99">
        <v>0.875</v>
      </c>
      <c r="S41" s="67">
        <v>0.76500000000000001</v>
      </c>
      <c r="T41" s="66">
        <v>95</v>
      </c>
      <c r="U41" s="68">
        <v>0.79166666666666696</v>
      </c>
      <c r="V41" s="69">
        <v>103</v>
      </c>
      <c r="W41" s="68">
        <v>0.85833333333333295</v>
      </c>
      <c r="X41" s="69">
        <v>106</v>
      </c>
      <c r="Y41" s="68">
        <v>0.88333333333333297</v>
      </c>
      <c r="Z41" s="69">
        <v>109</v>
      </c>
      <c r="AA41" s="68">
        <v>0.90833333333333299</v>
      </c>
      <c r="AB41" s="69">
        <v>108</v>
      </c>
      <c r="AC41" s="68">
        <v>0.9</v>
      </c>
      <c r="AD41" s="69">
        <v>102</v>
      </c>
      <c r="AE41" s="70">
        <v>0.85</v>
      </c>
      <c r="AF41" s="19">
        <v>29.934999999999999</v>
      </c>
      <c r="AG41" s="10">
        <v>-82.105000000000004</v>
      </c>
    </row>
    <row r="42" spans="1:33" ht="6" customHeight="1" thickBot="1" x14ac:dyDescent="0.3">
      <c r="A42" s="15"/>
      <c r="B42" s="22"/>
      <c r="C42" s="22"/>
      <c r="D42" s="22"/>
      <c r="E42" s="22"/>
      <c r="F42" s="22"/>
      <c r="G42" s="22"/>
      <c r="H42" s="23"/>
      <c r="I42" s="24"/>
      <c r="J42" s="23"/>
      <c r="K42" s="23"/>
      <c r="L42" s="23"/>
      <c r="M42" s="23"/>
      <c r="N42" s="25"/>
      <c r="O42" s="25"/>
      <c r="P42" s="83"/>
      <c r="Q42" s="104"/>
      <c r="R42" s="98"/>
      <c r="S42" s="26"/>
      <c r="T42" s="25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10"/>
      <c r="AG42" s="10"/>
    </row>
    <row r="43" spans="1:33" ht="12" customHeight="1" x14ac:dyDescent="0.25">
      <c r="A43" s="18">
        <v>355</v>
      </c>
      <c r="B43" s="31" t="s">
        <v>39</v>
      </c>
      <c r="C43" s="32" t="s">
        <v>251</v>
      </c>
      <c r="D43" s="32" t="s">
        <v>1355</v>
      </c>
      <c r="E43" s="32" t="s">
        <v>3</v>
      </c>
      <c r="F43" s="32" t="s">
        <v>2</v>
      </c>
      <c r="G43" s="32">
        <v>1</v>
      </c>
      <c r="H43" s="34">
        <v>216</v>
      </c>
      <c r="I43" s="33"/>
      <c r="J43" s="33"/>
      <c r="K43" s="33"/>
      <c r="L43" s="33"/>
      <c r="M43" s="33"/>
      <c r="N43" s="35">
        <v>216</v>
      </c>
      <c r="O43" s="35">
        <v>216</v>
      </c>
      <c r="P43" s="87">
        <v>0</v>
      </c>
      <c r="Q43" s="101">
        <f t="shared" ref="Q43:Q61" si="2">(T43+V43+X43+Z43+AB43+AD43)/(N43*COUNTA(T43,V43,X43,Z43,AB43,AD43))</f>
        <v>0.92361111111111116</v>
      </c>
      <c r="R43" s="95">
        <v>0.95833333333333337</v>
      </c>
      <c r="S43" s="36">
        <v>0.93981481481481477</v>
      </c>
      <c r="T43" s="35">
        <v>197</v>
      </c>
      <c r="U43" s="37">
        <v>0.91203703703703698</v>
      </c>
      <c r="V43" s="38">
        <v>198</v>
      </c>
      <c r="W43" s="37">
        <v>0.91666666666666696</v>
      </c>
      <c r="X43" s="38">
        <v>200</v>
      </c>
      <c r="Y43" s="37">
        <v>0.92592592592592604</v>
      </c>
      <c r="Z43" s="38">
        <v>200</v>
      </c>
      <c r="AA43" s="37">
        <v>0.92592592592592604</v>
      </c>
      <c r="AB43" s="38">
        <v>200</v>
      </c>
      <c r="AC43" s="37">
        <v>0.92592592592592604</v>
      </c>
      <c r="AD43" s="38">
        <v>202</v>
      </c>
      <c r="AE43" s="39">
        <v>0.93518518518518501</v>
      </c>
      <c r="AF43" s="19">
        <v>28.066199999999998</v>
      </c>
      <c r="AG43" s="10">
        <v>-80.613900000000001</v>
      </c>
    </row>
    <row r="44" spans="1:33" ht="12" customHeight="1" x14ac:dyDescent="0.25">
      <c r="A44" s="18">
        <v>1572</v>
      </c>
      <c r="B44" s="40" t="s">
        <v>39</v>
      </c>
      <c r="C44" s="7" t="s">
        <v>915</v>
      </c>
      <c r="D44" s="7" t="s">
        <v>1362</v>
      </c>
      <c r="E44" s="7" t="s">
        <v>3</v>
      </c>
      <c r="F44" s="7" t="s">
        <v>2</v>
      </c>
      <c r="G44" s="7">
        <v>1</v>
      </c>
      <c r="H44" s="6">
        <v>77</v>
      </c>
      <c r="I44" s="6">
        <v>19</v>
      </c>
      <c r="J44" s="5"/>
      <c r="K44" s="5"/>
      <c r="L44" s="5"/>
      <c r="M44" s="5"/>
      <c r="N44" s="10">
        <v>96</v>
      </c>
      <c r="O44" s="10">
        <v>96</v>
      </c>
      <c r="P44" s="88">
        <v>0</v>
      </c>
      <c r="Q44" s="102">
        <f t="shared" si="2"/>
        <v>0.98784722222222221</v>
      </c>
      <c r="R44" s="96">
        <v>0.96527777777777779</v>
      </c>
      <c r="S44" s="16">
        <v>0.96701388888888884</v>
      </c>
      <c r="T44" s="10">
        <v>95</v>
      </c>
      <c r="U44" s="13">
        <v>0.98958333333333304</v>
      </c>
      <c r="V44" s="12">
        <v>95</v>
      </c>
      <c r="W44" s="13">
        <v>0.98958333333333304</v>
      </c>
      <c r="X44" s="12">
        <v>95</v>
      </c>
      <c r="Y44" s="13">
        <v>0.98958333333333304</v>
      </c>
      <c r="Z44" s="12">
        <v>94</v>
      </c>
      <c r="AA44" s="13">
        <v>0.97916666666666696</v>
      </c>
      <c r="AB44" s="12">
        <v>96</v>
      </c>
      <c r="AC44" s="13">
        <v>1</v>
      </c>
      <c r="AD44" s="12">
        <v>94</v>
      </c>
      <c r="AE44" s="41">
        <v>0.97916666666666696</v>
      </c>
      <c r="AF44" s="19">
        <v>28.6051</v>
      </c>
      <c r="AG44" s="10">
        <v>-80.818399999999997</v>
      </c>
    </row>
    <row r="45" spans="1:33" ht="12" customHeight="1" x14ac:dyDescent="0.25">
      <c r="A45" s="18">
        <v>204</v>
      </c>
      <c r="B45" s="40" t="s">
        <v>39</v>
      </c>
      <c r="C45" s="7" t="s">
        <v>152</v>
      </c>
      <c r="D45" s="7" t="s">
        <v>1356</v>
      </c>
      <c r="E45" s="7" t="s">
        <v>1739</v>
      </c>
      <c r="F45" s="7" t="s">
        <v>2</v>
      </c>
      <c r="G45" s="7">
        <v>1</v>
      </c>
      <c r="H45" s="6">
        <v>115</v>
      </c>
      <c r="I45" s="6">
        <v>12</v>
      </c>
      <c r="J45" s="5"/>
      <c r="K45" s="5"/>
      <c r="L45" s="5"/>
      <c r="M45" s="5"/>
      <c r="N45" s="10">
        <v>127</v>
      </c>
      <c r="O45" s="10">
        <v>115</v>
      </c>
      <c r="P45" s="88">
        <v>12</v>
      </c>
      <c r="Q45" s="102">
        <f t="shared" si="2"/>
        <v>0.98425196850393704</v>
      </c>
      <c r="R45" s="96">
        <v>0.96981627296587924</v>
      </c>
      <c r="S45" s="16">
        <v>0.96062992125984248</v>
      </c>
      <c r="T45" s="10">
        <v>124</v>
      </c>
      <c r="U45" s="13">
        <v>0.976377952755906</v>
      </c>
      <c r="V45" s="12">
        <v>126</v>
      </c>
      <c r="W45" s="13">
        <v>0.99212598425196896</v>
      </c>
      <c r="X45" s="12">
        <v>125</v>
      </c>
      <c r="Y45" s="13">
        <v>0.98425196850393704</v>
      </c>
      <c r="Z45" s="12">
        <v>124</v>
      </c>
      <c r="AA45" s="13">
        <v>0.976377952755906</v>
      </c>
      <c r="AB45" s="12">
        <v>126</v>
      </c>
      <c r="AC45" s="13">
        <v>0.99212598425196896</v>
      </c>
      <c r="AD45" s="12">
        <v>125</v>
      </c>
      <c r="AE45" s="41">
        <v>0.98425196850393704</v>
      </c>
      <c r="AF45" s="19">
        <v>28.074100000000001</v>
      </c>
      <c r="AG45" s="10">
        <v>-80.621300000000005</v>
      </c>
    </row>
    <row r="46" spans="1:33" ht="12" customHeight="1" x14ac:dyDescent="0.25">
      <c r="A46" s="18">
        <v>258</v>
      </c>
      <c r="B46" s="40" t="s">
        <v>39</v>
      </c>
      <c r="C46" s="7" t="s">
        <v>189</v>
      </c>
      <c r="D46" s="7" t="s">
        <v>1351</v>
      </c>
      <c r="E46" s="7" t="s">
        <v>4</v>
      </c>
      <c r="F46" s="7" t="s">
        <v>2</v>
      </c>
      <c r="G46" s="7">
        <v>1</v>
      </c>
      <c r="H46" s="5"/>
      <c r="I46" s="6">
        <v>136</v>
      </c>
      <c r="J46" s="5"/>
      <c r="K46" s="5"/>
      <c r="L46" s="5"/>
      <c r="M46" s="5"/>
      <c r="N46" s="10">
        <v>136</v>
      </c>
      <c r="O46" s="10">
        <v>136</v>
      </c>
      <c r="P46" s="88">
        <v>0</v>
      </c>
      <c r="Q46" s="102">
        <f t="shared" si="2"/>
        <v>0.79779411764705888</v>
      </c>
      <c r="R46" s="96">
        <v>0.84558823529411764</v>
      </c>
      <c r="S46" s="16">
        <v>0.87254901960784315</v>
      </c>
      <c r="T46" s="10">
        <v>106</v>
      </c>
      <c r="U46" s="13">
        <v>0.77941176470588203</v>
      </c>
      <c r="V46" s="12">
        <v>109</v>
      </c>
      <c r="W46" s="13">
        <v>0.80147058823529405</v>
      </c>
      <c r="X46" s="12">
        <v>111</v>
      </c>
      <c r="Y46" s="13">
        <v>0.81617647058823495</v>
      </c>
      <c r="Z46" s="12">
        <v>112</v>
      </c>
      <c r="AA46" s="13">
        <v>0.82352941176470595</v>
      </c>
      <c r="AB46" s="12">
        <v>110</v>
      </c>
      <c r="AC46" s="13">
        <v>0.80882352941176505</v>
      </c>
      <c r="AD46" s="12">
        <v>103</v>
      </c>
      <c r="AE46" s="41">
        <v>0.75735294117647101</v>
      </c>
      <c r="AF46" s="19">
        <v>28.587</v>
      </c>
      <c r="AG46" s="10">
        <v>-80.814499999999995</v>
      </c>
    </row>
    <row r="47" spans="1:33" ht="12" customHeight="1" x14ac:dyDescent="0.25">
      <c r="A47" s="18">
        <v>490</v>
      </c>
      <c r="B47" s="40" t="s">
        <v>39</v>
      </c>
      <c r="C47" s="7" t="s">
        <v>330</v>
      </c>
      <c r="D47" s="7" t="s">
        <v>1438</v>
      </c>
      <c r="E47" s="7" t="s">
        <v>4</v>
      </c>
      <c r="F47" s="7" t="s">
        <v>2</v>
      </c>
      <c r="G47" s="7">
        <v>1</v>
      </c>
      <c r="H47" s="5"/>
      <c r="I47" s="6">
        <v>304</v>
      </c>
      <c r="J47" s="5"/>
      <c r="K47" s="5"/>
      <c r="L47" s="5"/>
      <c r="M47" s="5"/>
      <c r="N47" s="10">
        <v>304</v>
      </c>
      <c r="O47" s="10">
        <v>304</v>
      </c>
      <c r="P47" s="88">
        <v>0</v>
      </c>
      <c r="Q47" s="102">
        <f t="shared" si="2"/>
        <v>0.94627192982456143</v>
      </c>
      <c r="R47" s="96">
        <v>0.95230263157894735</v>
      </c>
      <c r="S47" s="16">
        <v>0.86622807017543857</v>
      </c>
      <c r="T47" s="10">
        <v>292</v>
      </c>
      <c r="U47" s="13">
        <v>0.96052631578947401</v>
      </c>
      <c r="V47" s="12">
        <v>292</v>
      </c>
      <c r="W47" s="13">
        <v>0.96052631578947401</v>
      </c>
      <c r="X47" s="12">
        <v>290</v>
      </c>
      <c r="Y47" s="13">
        <v>0.95394736842105299</v>
      </c>
      <c r="Z47" s="12">
        <v>284</v>
      </c>
      <c r="AA47" s="13">
        <v>0.93421052631578905</v>
      </c>
      <c r="AB47" s="12">
        <v>287</v>
      </c>
      <c r="AC47" s="13">
        <v>0.94407894736842102</v>
      </c>
      <c r="AD47" s="12">
        <v>281</v>
      </c>
      <c r="AE47" s="41">
        <v>0.92434210526315796</v>
      </c>
      <c r="AF47" s="19">
        <v>28.001899999999999</v>
      </c>
      <c r="AG47" s="10">
        <v>-80.680899999999994</v>
      </c>
    </row>
    <row r="48" spans="1:33" ht="12" customHeight="1" x14ac:dyDescent="0.25">
      <c r="A48" s="18">
        <v>597</v>
      </c>
      <c r="B48" s="40" t="s">
        <v>39</v>
      </c>
      <c r="C48" s="7" t="s">
        <v>404</v>
      </c>
      <c r="D48" s="7" t="s">
        <v>1426</v>
      </c>
      <c r="E48" s="7" t="s">
        <v>4</v>
      </c>
      <c r="F48" s="7" t="s">
        <v>2</v>
      </c>
      <c r="G48" s="7">
        <v>1</v>
      </c>
      <c r="H48" s="5"/>
      <c r="I48" s="6">
        <v>234</v>
      </c>
      <c r="J48" s="5"/>
      <c r="K48" s="5"/>
      <c r="L48" s="5"/>
      <c r="M48" s="5"/>
      <c r="N48" s="10">
        <v>234</v>
      </c>
      <c r="O48" s="10">
        <v>234</v>
      </c>
      <c r="P48" s="88">
        <v>0</v>
      </c>
      <c r="Q48" s="102">
        <f t="shared" si="2"/>
        <v>0.9358974358974359</v>
      </c>
      <c r="R48" s="96">
        <v>0.94800569800569801</v>
      </c>
      <c r="S48" s="16">
        <v>0.89173789173789175</v>
      </c>
      <c r="T48" s="10">
        <v>226</v>
      </c>
      <c r="U48" s="13">
        <v>0.96581196581196604</v>
      </c>
      <c r="V48" s="12">
        <v>220</v>
      </c>
      <c r="W48" s="13">
        <v>0.94017094017094005</v>
      </c>
      <c r="X48" s="12">
        <v>209</v>
      </c>
      <c r="Y48" s="13">
        <v>0.89316239316239299</v>
      </c>
      <c r="Z48" s="12">
        <v>213</v>
      </c>
      <c r="AA48" s="13">
        <v>0.91025641025641002</v>
      </c>
      <c r="AB48" s="12">
        <v>223</v>
      </c>
      <c r="AC48" s="13">
        <v>0.95299145299145305</v>
      </c>
      <c r="AD48" s="12">
        <v>223</v>
      </c>
      <c r="AE48" s="41">
        <v>0.95299145299145305</v>
      </c>
      <c r="AF48" s="19">
        <v>27.9923</v>
      </c>
      <c r="AG48" s="10">
        <v>-80.634900000000002</v>
      </c>
    </row>
    <row r="49" spans="1:33" ht="12" customHeight="1" x14ac:dyDescent="0.25">
      <c r="A49" s="18">
        <v>729</v>
      </c>
      <c r="B49" s="40" t="s">
        <v>39</v>
      </c>
      <c r="C49" s="7" t="s">
        <v>484</v>
      </c>
      <c r="D49" s="7" t="s">
        <v>1347</v>
      </c>
      <c r="E49" s="7" t="s">
        <v>4</v>
      </c>
      <c r="F49" s="7" t="s">
        <v>2</v>
      </c>
      <c r="G49" s="7">
        <v>1</v>
      </c>
      <c r="H49" s="5"/>
      <c r="I49" s="6">
        <v>72</v>
      </c>
      <c r="J49" s="5"/>
      <c r="K49" s="5"/>
      <c r="L49" s="5"/>
      <c r="M49" s="5"/>
      <c r="N49" s="10">
        <v>72</v>
      </c>
      <c r="O49" s="10">
        <v>72</v>
      </c>
      <c r="P49" s="88">
        <v>0</v>
      </c>
      <c r="Q49" s="102">
        <f t="shared" si="2"/>
        <v>0.94722222222222219</v>
      </c>
      <c r="R49" s="96">
        <v>0.93518518518518523</v>
      </c>
      <c r="S49" s="16"/>
      <c r="T49" s="5"/>
      <c r="U49" s="11"/>
      <c r="V49" s="12">
        <v>70</v>
      </c>
      <c r="W49" s="13">
        <v>0.97222222222222199</v>
      </c>
      <c r="X49" s="12">
        <v>68</v>
      </c>
      <c r="Y49" s="13">
        <v>0.94444444444444398</v>
      </c>
      <c r="Z49" s="12">
        <v>71</v>
      </c>
      <c r="AA49" s="13">
        <v>0.98611111111111105</v>
      </c>
      <c r="AB49" s="12">
        <v>67</v>
      </c>
      <c r="AC49" s="13">
        <v>0.93055555555555602</v>
      </c>
      <c r="AD49" s="12">
        <v>65</v>
      </c>
      <c r="AE49" s="41">
        <v>0.90277777777777801</v>
      </c>
      <c r="AF49" s="19">
        <v>28.118400000000001</v>
      </c>
      <c r="AG49" s="10">
        <v>-80.673900000000003</v>
      </c>
    </row>
    <row r="50" spans="1:33" ht="12" customHeight="1" x14ac:dyDescent="0.25">
      <c r="A50" s="18">
        <v>968</v>
      </c>
      <c r="B50" s="40" t="s">
        <v>39</v>
      </c>
      <c r="C50" s="7" t="s">
        <v>624</v>
      </c>
      <c r="D50" s="7" t="s">
        <v>1380</v>
      </c>
      <c r="E50" s="7" t="s">
        <v>4</v>
      </c>
      <c r="F50" s="7" t="s">
        <v>2</v>
      </c>
      <c r="G50" s="7">
        <v>1</v>
      </c>
      <c r="H50" s="5"/>
      <c r="I50" s="6">
        <v>56</v>
      </c>
      <c r="J50" s="5"/>
      <c r="K50" s="5"/>
      <c r="L50" s="5"/>
      <c r="M50" s="5"/>
      <c r="N50" s="10">
        <v>56</v>
      </c>
      <c r="O50" s="10">
        <v>56</v>
      </c>
      <c r="P50" s="88">
        <v>0</v>
      </c>
      <c r="Q50" s="102">
        <f t="shared" si="2"/>
        <v>0.98809523809523814</v>
      </c>
      <c r="R50" s="96">
        <v>0.9464285714285714</v>
      </c>
      <c r="S50" s="16">
        <v>0.99702380952380953</v>
      </c>
      <c r="T50" s="10">
        <v>55</v>
      </c>
      <c r="U50" s="13">
        <v>0.98214285714285698</v>
      </c>
      <c r="V50" s="12">
        <v>56</v>
      </c>
      <c r="W50" s="13">
        <v>1</v>
      </c>
      <c r="X50" s="12">
        <v>54</v>
      </c>
      <c r="Y50" s="13">
        <v>0.96428571428571397</v>
      </c>
      <c r="Z50" s="12">
        <v>56</v>
      </c>
      <c r="AA50" s="13">
        <v>1</v>
      </c>
      <c r="AB50" s="12">
        <v>56</v>
      </c>
      <c r="AC50" s="13">
        <v>1</v>
      </c>
      <c r="AD50" s="12">
        <v>55</v>
      </c>
      <c r="AE50" s="41">
        <v>0.98214285714285698</v>
      </c>
      <c r="AF50" s="19">
        <v>28.168299999999999</v>
      </c>
      <c r="AG50" s="10">
        <v>-80.673699999999997</v>
      </c>
    </row>
    <row r="51" spans="1:33" ht="12" customHeight="1" x14ac:dyDescent="0.25">
      <c r="A51" s="18">
        <v>1014</v>
      </c>
      <c r="B51" s="40" t="s">
        <v>39</v>
      </c>
      <c r="C51" s="7" t="s">
        <v>654</v>
      </c>
      <c r="D51" s="7" t="s">
        <v>1570</v>
      </c>
      <c r="E51" s="7" t="s">
        <v>4</v>
      </c>
      <c r="F51" s="7" t="s">
        <v>2</v>
      </c>
      <c r="G51" s="7">
        <v>1</v>
      </c>
      <c r="H51" s="5"/>
      <c r="I51" s="6">
        <v>360</v>
      </c>
      <c r="J51" s="5"/>
      <c r="K51" s="5"/>
      <c r="L51" s="5"/>
      <c r="M51" s="5"/>
      <c r="N51" s="10">
        <v>360</v>
      </c>
      <c r="O51" s="10">
        <v>360</v>
      </c>
      <c r="P51" s="88">
        <v>0</v>
      </c>
      <c r="Q51" s="102">
        <f t="shared" si="2"/>
        <v>0.96666666666666667</v>
      </c>
      <c r="R51" s="96">
        <v>0.96481481481481479</v>
      </c>
      <c r="S51" s="16">
        <v>0.91203703703703709</v>
      </c>
      <c r="T51" s="10">
        <v>346</v>
      </c>
      <c r="U51" s="13">
        <v>0.96111111111111103</v>
      </c>
      <c r="V51" s="12">
        <v>347</v>
      </c>
      <c r="W51" s="13">
        <v>0.96388888888888902</v>
      </c>
      <c r="X51" s="12">
        <v>348</v>
      </c>
      <c r="Y51" s="13">
        <v>0.96666666666666701</v>
      </c>
      <c r="Z51" s="12">
        <v>350</v>
      </c>
      <c r="AA51" s="13">
        <v>0.97222222222222199</v>
      </c>
      <c r="AB51" s="12">
        <v>349</v>
      </c>
      <c r="AC51" s="13">
        <v>0.969444444444444</v>
      </c>
      <c r="AD51" s="12">
        <v>348</v>
      </c>
      <c r="AE51" s="41">
        <v>0.96666666666666701</v>
      </c>
      <c r="AF51" s="19">
        <v>28.2742</v>
      </c>
      <c r="AG51" s="10">
        <v>-80.724199999999996</v>
      </c>
    </row>
    <row r="52" spans="1:33" ht="12" customHeight="1" x14ac:dyDescent="0.25">
      <c r="A52" s="18">
        <v>1251</v>
      </c>
      <c r="B52" s="40" t="s">
        <v>39</v>
      </c>
      <c r="C52" s="7" t="s">
        <v>804</v>
      </c>
      <c r="D52" s="7" t="s">
        <v>1358</v>
      </c>
      <c r="E52" s="7" t="s">
        <v>4</v>
      </c>
      <c r="F52" s="7" t="s">
        <v>2</v>
      </c>
      <c r="G52" s="7">
        <v>1</v>
      </c>
      <c r="H52" s="5"/>
      <c r="I52" s="6">
        <v>160</v>
      </c>
      <c r="J52" s="5"/>
      <c r="K52" s="5"/>
      <c r="L52" s="5"/>
      <c r="M52" s="5"/>
      <c r="N52" s="10">
        <v>160</v>
      </c>
      <c r="O52" s="10">
        <v>160</v>
      </c>
      <c r="P52" s="88">
        <v>0</v>
      </c>
      <c r="Q52" s="102">
        <f t="shared" si="2"/>
        <v>0.91562500000000002</v>
      </c>
      <c r="R52" s="96">
        <v>0.84062499999999996</v>
      </c>
      <c r="S52" s="16">
        <v>0.80249999999999999</v>
      </c>
      <c r="T52" s="10">
        <v>146</v>
      </c>
      <c r="U52" s="13">
        <v>0.91249999999999998</v>
      </c>
      <c r="V52" s="12">
        <v>149</v>
      </c>
      <c r="W52" s="13">
        <v>0.93125000000000002</v>
      </c>
      <c r="X52" s="12">
        <v>150</v>
      </c>
      <c r="Y52" s="13">
        <v>0.9375</v>
      </c>
      <c r="Z52" s="12">
        <v>147</v>
      </c>
      <c r="AA52" s="13">
        <v>0.91874999999999996</v>
      </c>
      <c r="AB52" s="12">
        <v>148</v>
      </c>
      <c r="AC52" s="13">
        <v>0.92500000000000004</v>
      </c>
      <c r="AD52" s="12">
        <v>139</v>
      </c>
      <c r="AE52" s="41">
        <v>0.86875000000000002</v>
      </c>
      <c r="AF52" s="19">
        <v>28.6035</v>
      </c>
      <c r="AG52" s="10">
        <v>-80.818299999999994</v>
      </c>
    </row>
    <row r="53" spans="1:33" ht="12" customHeight="1" x14ac:dyDescent="0.25">
      <c r="A53" s="18">
        <v>1444</v>
      </c>
      <c r="B53" s="40" t="s">
        <v>39</v>
      </c>
      <c r="C53" s="7" t="s">
        <v>863</v>
      </c>
      <c r="D53" s="7" t="s">
        <v>1633</v>
      </c>
      <c r="E53" s="7" t="s">
        <v>4</v>
      </c>
      <c r="F53" s="7" t="s">
        <v>2</v>
      </c>
      <c r="G53" s="7">
        <v>1</v>
      </c>
      <c r="H53" s="5"/>
      <c r="I53" s="6">
        <v>132</v>
      </c>
      <c r="J53" s="5"/>
      <c r="K53" s="5"/>
      <c r="L53" s="5"/>
      <c r="M53" s="5"/>
      <c r="N53" s="10">
        <v>132</v>
      </c>
      <c r="O53" s="10">
        <v>132</v>
      </c>
      <c r="P53" s="88">
        <v>0</v>
      </c>
      <c r="Q53" s="102">
        <f t="shared" si="2"/>
        <v>0.94696969696969702</v>
      </c>
      <c r="R53" s="96">
        <v>0.97853535353535348</v>
      </c>
      <c r="S53" s="16">
        <v>0.93939393939393945</v>
      </c>
      <c r="T53" s="10">
        <v>126</v>
      </c>
      <c r="U53" s="13">
        <v>0.95454545454545503</v>
      </c>
      <c r="V53" s="12">
        <v>125</v>
      </c>
      <c r="W53" s="13">
        <v>0.94696969696969702</v>
      </c>
      <c r="X53" s="12">
        <v>127</v>
      </c>
      <c r="Y53" s="13">
        <v>0.96212121212121204</v>
      </c>
      <c r="Z53" s="12">
        <v>123</v>
      </c>
      <c r="AA53" s="13">
        <v>0.93181818181818199</v>
      </c>
      <c r="AB53" s="12">
        <v>123</v>
      </c>
      <c r="AC53" s="13">
        <v>0.93181818181818199</v>
      </c>
      <c r="AD53" s="12">
        <v>126</v>
      </c>
      <c r="AE53" s="41">
        <v>0.95454545454545503</v>
      </c>
      <c r="AF53" s="19">
        <v>28.155799999999999</v>
      </c>
      <c r="AG53" s="10">
        <v>-80.668899999999994</v>
      </c>
    </row>
    <row r="54" spans="1:33" ht="12" customHeight="1" x14ac:dyDescent="0.25">
      <c r="A54" s="18">
        <v>1450</v>
      </c>
      <c r="B54" s="40" t="s">
        <v>39</v>
      </c>
      <c r="C54" s="7" t="s">
        <v>869</v>
      </c>
      <c r="D54" s="7" t="s">
        <v>1634</v>
      </c>
      <c r="E54" s="7" t="s">
        <v>4</v>
      </c>
      <c r="F54" s="7" t="s">
        <v>2</v>
      </c>
      <c r="G54" s="7">
        <v>1</v>
      </c>
      <c r="H54" s="5"/>
      <c r="I54" s="6">
        <v>96</v>
      </c>
      <c r="J54" s="5"/>
      <c r="K54" s="5"/>
      <c r="L54" s="5"/>
      <c r="M54" s="5"/>
      <c r="N54" s="10">
        <v>96</v>
      </c>
      <c r="O54" s="10">
        <v>96</v>
      </c>
      <c r="P54" s="88">
        <v>0</v>
      </c>
      <c r="Q54" s="102">
        <f t="shared" si="2"/>
        <v>0.98611111111111116</v>
      </c>
      <c r="R54" s="96">
        <v>0.98611111111111116</v>
      </c>
      <c r="S54" s="16">
        <v>0.87291666666666667</v>
      </c>
      <c r="T54" s="10">
        <v>96</v>
      </c>
      <c r="U54" s="13">
        <v>1</v>
      </c>
      <c r="V54" s="12">
        <v>94</v>
      </c>
      <c r="W54" s="13">
        <v>0.97916666666666696</v>
      </c>
      <c r="X54" s="12">
        <v>94</v>
      </c>
      <c r="Y54" s="13">
        <v>0.97916666666666696</v>
      </c>
      <c r="Z54" s="12">
        <v>94</v>
      </c>
      <c r="AA54" s="13">
        <v>0.97916666666666696</v>
      </c>
      <c r="AB54" s="12">
        <v>94</v>
      </c>
      <c r="AC54" s="13">
        <v>0.97916666666666696</v>
      </c>
      <c r="AD54" s="12">
        <v>96</v>
      </c>
      <c r="AE54" s="41">
        <v>1</v>
      </c>
      <c r="AF54" s="19">
        <v>28.157592999999999</v>
      </c>
      <c r="AG54" s="10">
        <v>-80.671953000000002</v>
      </c>
    </row>
    <row r="55" spans="1:33" ht="12" customHeight="1" x14ac:dyDescent="0.25">
      <c r="A55" s="18">
        <v>1627</v>
      </c>
      <c r="B55" s="40" t="s">
        <v>39</v>
      </c>
      <c r="C55" s="7" t="s">
        <v>947</v>
      </c>
      <c r="D55" s="7" t="s">
        <v>1650</v>
      </c>
      <c r="E55" s="7" t="s">
        <v>4</v>
      </c>
      <c r="F55" s="7" t="s">
        <v>2</v>
      </c>
      <c r="G55" s="7">
        <v>1</v>
      </c>
      <c r="H55" s="5"/>
      <c r="I55" s="6">
        <v>192</v>
      </c>
      <c r="J55" s="5"/>
      <c r="K55" s="5"/>
      <c r="L55" s="5"/>
      <c r="M55" s="5"/>
      <c r="N55" s="10">
        <v>192</v>
      </c>
      <c r="O55" s="10">
        <v>192</v>
      </c>
      <c r="P55" s="88">
        <v>0</v>
      </c>
      <c r="Q55" s="102">
        <f t="shared" si="2"/>
        <v>0.90538194444444442</v>
      </c>
      <c r="R55" s="96">
        <v>0.96961805555555558</v>
      </c>
      <c r="S55" s="16">
        <v>0.83767361111111116</v>
      </c>
      <c r="T55" s="10">
        <v>185</v>
      </c>
      <c r="U55" s="13">
        <v>0.96354166666666696</v>
      </c>
      <c r="V55" s="12">
        <v>183</v>
      </c>
      <c r="W55" s="13">
        <v>0.953125</v>
      </c>
      <c r="X55" s="12">
        <v>177</v>
      </c>
      <c r="Y55" s="13">
        <v>0.921875</v>
      </c>
      <c r="Z55" s="12">
        <v>170</v>
      </c>
      <c r="AA55" s="13">
        <v>0.88541666666666696</v>
      </c>
      <c r="AB55" s="12">
        <v>167</v>
      </c>
      <c r="AC55" s="13">
        <v>0.86979166666666696</v>
      </c>
      <c r="AD55" s="12">
        <v>161</v>
      </c>
      <c r="AE55" s="41">
        <v>0.83854166666666696</v>
      </c>
      <c r="AF55" s="19">
        <v>28.085100000000001</v>
      </c>
      <c r="AG55" s="10">
        <v>-80.610399999999998</v>
      </c>
    </row>
    <row r="56" spans="1:33" ht="12" customHeight="1" x14ac:dyDescent="0.25">
      <c r="A56" s="18">
        <v>1638</v>
      </c>
      <c r="B56" s="40" t="s">
        <v>39</v>
      </c>
      <c r="C56" s="7" t="s">
        <v>956</v>
      </c>
      <c r="D56" s="7" t="s">
        <v>1656</v>
      </c>
      <c r="E56" s="7" t="s">
        <v>4</v>
      </c>
      <c r="F56" s="7" t="s">
        <v>2</v>
      </c>
      <c r="G56" s="7">
        <v>1</v>
      </c>
      <c r="H56" s="5"/>
      <c r="I56" s="6">
        <v>192</v>
      </c>
      <c r="J56" s="5"/>
      <c r="K56" s="5"/>
      <c r="L56" s="5"/>
      <c r="M56" s="5"/>
      <c r="N56" s="10">
        <v>192</v>
      </c>
      <c r="O56" s="10">
        <v>192</v>
      </c>
      <c r="P56" s="88">
        <v>0</v>
      </c>
      <c r="Q56" s="102">
        <f t="shared" si="2"/>
        <v>0.76736111111111116</v>
      </c>
      <c r="R56" s="96">
        <v>0.71961805555555558</v>
      </c>
      <c r="S56" s="16">
        <v>0.78333333333333333</v>
      </c>
      <c r="T56" s="10">
        <v>152</v>
      </c>
      <c r="U56" s="13">
        <v>0.79166666666666696</v>
      </c>
      <c r="V56" s="12">
        <v>144</v>
      </c>
      <c r="W56" s="13">
        <v>0.75</v>
      </c>
      <c r="X56" s="12">
        <v>141</v>
      </c>
      <c r="Y56" s="13">
        <v>0.734375</v>
      </c>
      <c r="Z56" s="12">
        <v>144</v>
      </c>
      <c r="AA56" s="13">
        <v>0.75</v>
      </c>
      <c r="AB56" s="12">
        <v>148</v>
      </c>
      <c r="AC56" s="13">
        <v>0.77083333333333304</v>
      </c>
      <c r="AD56" s="12">
        <v>155</v>
      </c>
      <c r="AE56" s="41">
        <v>0.80729166666666696</v>
      </c>
      <c r="AF56" s="19">
        <v>28.599699999999999</v>
      </c>
      <c r="AG56" s="10">
        <v>-80.8142</v>
      </c>
    </row>
    <row r="57" spans="1:33" ht="12" customHeight="1" x14ac:dyDescent="0.25">
      <c r="A57" s="18">
        <v>1698</v>
      </c>
      <c r="B57" s="40" t="s">
        <v>39</v>
      </c>
      <c r="C57" s="7" t="s">
        <v>965</v>
      </c>
      <c r="D57" s="7" t="s">
        <v>1659</v>
      </c>
      <c r="E57" s="7" t="s">
        <v>4</v>
      </c>
      <c r="F57" s="7" t="s">
        <v>2</v>
      </c>
      <c r="G57" s="7">
        <v>1</v>
      </c>
      <c r="H57" s="5"/>
      <c r="I57" s="6">
        <v>120</v>
      </c>
      <c r="J57" s="5"/>
      <c r="K57" s="5"/>
      <c r="L57" s="5"/>
      <c r="M57" s="5"/>
      <c r="N57" s="10">
        <v>120</v>
      </c>
      <c r="O57" s="10">
        <v>120</v>
      </c>
      <c r="P57" s="88">
        <v>0</v>
      </c>
      <c r="Q57" s="102">
        <f t="shared" si="2"/>
        <v>0.89861111111111114</v>
      </c>
      <c r="R57" s="96">
        <v>0.92222222222222228</v>
      </c>
      <c r="S57" s="16">
        <v>0.93055555555555558</v>
      </c>
      <c r="T57" s="10">
        <v>115</v>
      </c>
      <c r="U57" s="13">
        <v>0.95833333333333304</v>
      </c>
      <c r="V57" s="12">
        <v>113</v>
      </c>
      <c r="W57" s="13">
        <v>0.94166666666666698</v>
      </c>
      <c r="X57" s="12">
        <v>106</v>
      </c>
      <c r="Y57" s="13">
        <v>0.88333333333333297</v>
      </c>
      <c r="Z57" s="12">
        <v>103</v>
      </c>
      <c r="AA57" s="13">
        <v>0.85833333333333295</v>
      </c>
      <c r="AB57" s="12">
        <v>109</v>
      </c>
      <c r="AC57" s="13">
        <v>0.90833333333333299</v>
      </c>
      <c r="AD57" s="12">
        <v>101</v>
      </c>
      <c r="AE57" s="41">
        <v>0.84166666666666701</v>
      </c>
      <c r="AF57" s="19">
        <v>28.368600000000001</v>
      </c>
      <c r="AG57" s="10">
        <v>-80.755099999999999</v>
      </c>
    </row>
    <row r="58" spans="1:33" ht="12" customHeight="1" x14ac:dyDescent="0.25">
      <c r="A58" s="18">
        <v>1764</v>
      </c>
      <c r="B58" s="40" t="s">
        <v>39</v>
      </c>
      <c r="C58" s="7" t="s">
        <v>977</v>
      </c>
      <c r="D58" s="7" t="s">
        <v>1665</v>
      </c>
      <c r="E58" s="7" t="s">
        <v>4</v>
      </c>
      <c r="F58" s="7" t="s">
        <v>2</v>
      </c>
      <c r="G58" s="7">
        <v>1</v>
      </c>
      <c r="H58" s="5"/>
      <c r="I58" s="6">
        <v>204</v>
      </c>
      <c r="J58" s="5"/>
      <c r="K58" s="5"/>
      <c r="L58" s="5"/>
      <c r="M58" s="5"/>
      <c r="N58" s="10">
        <v>204</v>
      </c>
      <c r="O58" s="10">
        <v>204</v>
      </c>
      <c r="P58" s="88">
        <v>0</v>
      </c>
      <c r="Q58" s="102">
        <f t="shared" si="2"/>
        <v>0.95261437908496727</v>
      </c>
      <c r="R58" s="96">
        <v>0.96977124183006536</v>
      </c>
      <c r="S58" s="16">
        <v>0.94281045751633985</v>
      </c>
      <c r="T58" s="10">
        <v>202</v>
      </c>
      <c r="U58" s="13">
        <v>0.99019607843137303</v>
      </c>
      <c r="V58" s="12">
        <v>196</v>
      </c>
      <c r="W58" s="13">
        <v>0.96078431372549</v>
      </c>
      <c r="X58" s="12">
        <v>190</v>
      </c>
      <c r="Y58" s="13">
        <v>0.93137254901960798</v>
      </c>
      <c r="Z58" s="12">
        <v>193</v>
      </c>
      <c r="AA58" s="13">
        <v>0.94607843137254899</v>
      </c>
      <c r="AB58" s="12">
        <v>194</v>
      </c>
      <c r="AC58" s="13">
        <v>0.95098039215686303</v>
      </c>
      <c r="AD58" s="12">
        <v>191</v>
      </c>
      <c r="AE58" s="41">
        <v>0.93627450980392202</v>
      </c>
      <c r="AF58" s="19">
        <v>28.5425</v>
      </c>
      <c r="AG58" s="10">
        <v>-80.813900000000004</v>
      </c>
    </row>
    <row r="59" spans="1:33" ht="12" customHeight="1" x14ac:dyDescent="0.25">
      <c r="A59" s="18">
        <v>2008</v>
      </c>
      <c r="B59" s="40" t="s">
        <v>39</v>
      </c>
      <c r="C59" s="7" t="s">
        <v>1053</v>
      </c>
      <c r="D59" s="7" t="s">
        <v>1683</v>
      </c>
      <c r="E59" s="7" t="s">
        <v>4</v>
      </c>
      <c r="F59" s="7" t="s">
        <v>2</v>
      </c>
      <c r="G59" s="7">
        <v>1</v>
      </c>
      <c r="H59" s="5"/>
      <c r="I59" s="6">
        <v>76</v>
      </c>
      <c r="J59" s="5"/>
      <c r="K59" s="5"/>
      <c r="L59" s="5"/>
      <c r="M59" s="5"/>
      <c r="N59" s="10">
        <v>76</v>
      </c>
      <c r="O59" s="10">
        <v>76</v>
      </c>
      <c r="P59" s="88">
        <v>0</v>
      </c>
      <c r="Q59" s="102">
        <f t="shared" si="2"/>
        <v>0.95833333333333337</v>
      </c>
      <c r="R59" s="96">
        <v>0.94078947368421051</v>
      </c>
      <c r="S59" s="16">
        <v>0.92324561403508776</v>
      </c>
      <c r="T59" s="10">
        <v>76</v>
      </c>
      <c r="U59" s="13">
        <v>1</v>
      </c>
      <c r="V59" s="12">
        <v>73</v>
      </c>
      <c r="W59" s="13">
        <v>0.96052631578947401</v>
      </c>
      <c r="X59" s="12">
        <v>72</v>
      </c>
      <c r="Y59" s="13">
        <v>0.94736842105263197</v>
      </c>
      <c r="Z59" s="12">
        <v>74</v>
      </c>
      <c r="AA59" s="13">
        <v>0.97368421052631604</v>
      </c>
      <c r="AB59" s="12">
        <v>73</v>
      </c>
      <c r="AC59" s="13">
        <v>0.96052631578947401</v>
      </c>
      <c r="AD59" s="12">
        <v>69</v>
      </c>
      <c r="AE59" s="41">
        <v>0.90789473684210498</v>
      </c>
      <c r="AF59" s="19">
        <v>27.99802</v>
      </c>
      <c r="AG59" s="10">
        <v>-80.681190000000001</v>
      </c>
    </row>
    <row r="60" spans="1:33" ht="12" customHeight="1" x14ac:dyDescent="0.25">
      <c r="A60" s="18">
        <v>1974</v>
      </c>
      <c r="B60" s="40" t="s">
        <v>39</v>
      </c>
      <c r="C60" s="7" t="s">
        <v>1045</v>
      </c>
      <c r="D60" s="7" t="s">
        <v>1634</v>
      </c>
      <c r="E60" s="7" t="s">
        <v>1738</v>
      </c>
      <c r="F60" s="7" t="s">
        <v>2</v>
      </c>
      <c r="G60" s="7">
        <v>1</v>
      </c>
      <c r="H60" s="5"/>
      <c r="I60" s="6">
        <v>122</v>
      </c>
      <c r="J60" s="5"/>
      <c r="K60" s="5"/>
      <c r="L60" s="5"/>
      <c r="M60" s="5"/>
      <c r="N60" s="10">
        <v>122</v>
      </c>
      <c r="O60" s="10">
        <v>110</v>
      </c>
      <c r="P60" s="88">
        <v>12</v>
      </c>
      <c r="Q60" s="102">
        <f t="shared" si="2"/>
        <v>0.9699453551912568</v>
      </c>
      <c r="R60" s="96">
        <v>0.97950819672131151</v>
      </c>
      <c r="S60" s="16">
        <v>0.97950819672131151</v>
      </c>
      <c r="T60" s="10">
        <v>118</v>
      </c>
      <c r="U60" s="13">
        <v>0.96721311475409799</v>
      </c>
      <c r="V60" s="12">
        <v>119</v>
      </c>
      <c r="W60" s="13">
        <v>0.97540983606557397</v>
      </c>
      <c r="X60" s="12">
        <v>119</v>
      </c>
      <c r="Y60" s="13">
        <v>0.97540983606557397</v>
      </c>
      <c r="Z60" s="12">
        <v>119</v>
      </c>
      <c r="AA60" s="13">
        <v>0.97540983606557397</v>
      </c>
      <c r="AB60" s="12">
        <v>116</v>
      </c>
      <c r="AC60" s="13">
        <v>0.95081967213114704</v>
      </c>
      <c r="AD60" s="12">
        <v>119</v>
      </c>
      <c r="AE60" s="41">
        <v>0.97540983606557397</v>
      </c>
      <c r="AF60" s="19">
        <v>28.339382000000001</v>
      </c>
      <c r="AG60" s="10">
        <v>-80.744179000000003</v>
      </c>
    </row>
    <row r="61" spans="1:33" ht="12" customHeight="1" x14ac:dyDescent="0.25">
      <c r="A61" s="18">
        <v>2196</v>
      </c>
      <c r="B61" s="40" t="s">
        <v>39</v>
      </c>
      <c r="C61" s="7" t="s">
        <v>1090</v>
      </c>
      <c r="D61" s="7" t="s">
        <v>1701</v>
      </c>
      <c r="E61" s="7" t="s">
        <v>1738</v>
      </c>
      <c r="F61" s="7" t="s">
        <v>2</v>
      </c>
      <c r="G61" s="7">
        <v>1</v>
      </c>
      <c r="H61" s="5"/>
      <c r="I61" s="6">
        <v>72</v>
      </c>
      <c r="J61" s="5"/>
      <c r="K61" s="5"/>
      <c r="L61" s="5"/>
      <c r="M61" s="5"/>
      <c r="N61" s="10">
        <v>72</v>
      </c>
      <c r="O61" s="10">
        <v>50</v>
      </c>
      <c r="P61" s="88">
        <v>22</v>
      </c>
      <c r="Q61" s="102">
        <f t="shared" si="2"/>
        <v>0.93055555555555558</v>
      </c>
      <c r="R61" s="96">
        <v>0.95138888888888884</v>
      </c>
      <c r="S61" s="16">
        <v>0.8842592592592593</v>
      </c>
      <c r="T61" s="10">
        <v>71</v>
      </c>
      <c r="U61" s="13">
        <v>0.98611111111111105</v>
      </c>
      <c r="V61" s="12">
        <v>65</v>
      </c>
      <c r="W61" s="13">
        <v>0.90277777777777801</v>
      </c>
      <c r="X61" s="12">
        <v>65</v>
      </c>
      <c r="Y61" s="13">
        <v>0.90277777777777801</v>
      </c>
      <c r="Z61" s="12">
        <v>67</v>
      </c>
      <c r="AA61" s="13">
        <v>0.93055555555555602</v>
      </c>
      <c r="AB61" s="12">
        <v>66</v>
      </c>
      <c r="AC61" s="13">
        <v>0.91666666666666696</v>
      </c>
      <c r="AD61" s="12">
        <v>68</v>
      </c>
      <c r="AE61" s="41">
        <v>0.94444444444444398</v>
      </c>
      <c r="AF61" s="19">
        <v>28.0001</v>
      </c>
      <c r="AG61" s="10">
        <v>-80.644199999999998</v>
      </c>
    </row>
    <row r="62" spans="1:33" ht="12" customHeight="1" x14ac:dyDescent="0.25">
      <c r="A62" s="18">
        <v>1883</v>
      </c>
      <c r="B62" s="40" t="s">
        <v>39</v>
      </c>
      <c r="C62" s="7" t="s">
        <v>1019</v>
      </c>
      <c r="D62" s="7" t="s">
        <v>1371</v>
      </c>
      <c r="E62" s="7" t="s">
        <v>6</v>
      </c>
      <c r="F62" s="7" t="s">
        <v>2</v>
      </c>
      <c r="G62" s="7">
        <v>1</v>
      </c>
      <c r="H62" s="5"/>
      <c r="I62" s="5"/>
      <c r="J62" s="5"/>
      <c r="K62" s="6">
        <v>10</v>
      </c>
      <c r="L62" s="5"/>
      <c r="M62" s="5"/>
      <c r="N62" s="10">
        <v>10</v>
      </c>
      <c r="O62" s="10">
        <v>10</v>
      </c>
      <c r="P62" s="88">
        <v>0</v>
      </c>
      <c r="Q62" s="102"/>
      <c r="R62" s="96"/>
      <c r="S62" s="16"/>
      <c r="T62" s="5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42"/>
      <c r="AF62" s="19">
        <v>28.611698000000001</v>
      </c>
      <c r="AG62" s="10">
        <v>-80.822827000000004</v>
      </c>
    </row>
    <row r="63" spans="1:33" ht="12" customHeight="1" thickBot="1" x14ac:dyDescent="0.3">
      <c r="A63" s="18">
        <v>2695</v>
      </c>
      <c r="B63" s="43" t="s">
        <v>39</v>
      </c>
      <c r="C63" s="44" t="s">
        <v>1327</v>
      </c>
      <c r="D63" s="44" t="s">
        <v>1370</v>
      </c>
      <c r="E63" s="44" t="s">
        <v>1739</v>
      </c>
      <c r="F63" s="44" t="s">
        <v>1333</v>
      </c>
      <c r="G63" s="44">
        <v>1</v>
      </c>
      <c r="H63" s="45">
        <v>154</v>
      </c>
      <c r="I63" s="45">
        <v>38</v>
      </c>
      <c r="J63" s="46"/>
      <c r="K63" s="46"/>
      <c r="L63" s="46"/>
      <c r="M63" s="46"/>
      <c r="N63" s="47">
        <v>192</v>
      </c>
      <c r="O63" s="47">
        <v>183</v>
      </c>
      <c r="P63" s="90">
        <v>9</v>
      </c>
      <c r="Q63" s="103"/>
      <c r="R63" s="97"/>
      <c r="S63" s="48"/>
      <c r="T63" s="46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19">
        <v>28.079833000000001</v>
      </c>
      <c r="AG63" s="10">
        <v>-80.610583000000005</v>
      </c>
    </row>
    <row r="64" spans="1:33" ht="6" customHeight="1" thickBot="1" x14ac:dyDescent="0.3">
      <c r="A64" s="15"/>
      <c r="B64" s="22"/>
      <c r="C64" s="22"/>
      <c r="D64" s="22"/>
      <c r="E64" s="22"/>
      <c r="F64" s="22"/>
      <c r="G64" s="22"/>
      <c r="H64" s="24"/>
      <c r="I64" s="24"/>
      <c r="J64" s="23"/>
      <c r="K64" s="23"/>
      <c r="L64" s="23"/>
      <c r="M64" s="23"/>
      <c r="N64" s="25"/>
      <c r="O64" s="25"/>
      <c r="P64" s="83"/>
      <c r="Q64" s="104"/>
      <c r="R64" s="98"/>
      <c r="S64" s="26"/>
      <c r="T64" s="23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10"/>
      <c r="AG64" s="10"/>
    </row>
    <row r="65" spans="1:33" ht="12" customHeight="1" x14ac:dyDescent="0.25">
      <c r="A65" s="18">
        <v>1004</v>
      </c>
      <c r="B65" s="31" t="s">
        <v>81</v>
      </c>
      <c r="C65" s="32" t="s">
        <v>648</v>
      </c>
      <c r="D65" s="32" t="s">
        <v>1567</v>
      </c>
      <c r="E65" s="32" t="s">
        <v>3</v>
      </c>
      <c r="F65" s="32" t="s">
        <v>2</v>
      </c>
      <c r="G65" s="32">
        <v>1</v>
      </c>
      <c r="H65" s="34">
        <v>35</v>
      </c>
      <c r="I65" s="34">
        <v>172</v>
      </c>
      <c r="J65" s="33"/>
      <c r="K65" s="33"/>
      <c r="L65" s="33"/>
      <c r="M65" s="33"/>
      <c r="N65" s="35">
        <v>172</v>
      </c>
      <c r="O65" s="35">
        <v>172</v>
      </c>
      <c r="P65" s="87">
        <v>0</v>
      </c>
      <c r="Q65" s="101">
        <f t="shared" ref="Q65:Q94" si="3">(T65+V65+X65+Z65+AB65+AD65)/(N65*COUNTA(T65,V65,X65,Z65,AB65,AD65))</f>
        <v>0.96860465116279071</v>
      </c>
      <c r="R65" s="95">
        <v>0.90794573643410847</v>
      </c>
      <c r="S65" s="36">
        <v>0.96744186046511627</v>
      </c>
      <c r="T65" s="33"/>
      <c r="U65" s="72"/>
      <c r="V65" s="38">
        <v>169</v>
      </c>
      <c r="W65" s="37">
        <v>0.98255813953488402</v>
      </c>
      <c r="X65" s="38">
        <v>162</v>
      </c>
      <c r="Y65" s="37">
        <v>0.97590361445783103</v>
      </c>
      <c r="Z65" s="38">
        <v>172</v>
      </c>
      <c r="AA65" s="37">
        <v>1</v>
      </c>
      <c r="AB65" s="38">
        <v>164</v>
      </c>
      <c r="AC65" s="37">
        <v>0.98795180722891596</v>
      </c>
      <c r="AD65" s="38">
        <v>166</v>
      </c>
      <c r="AE65" s="39">
        <v>1</v>
      </c>
      <c r="AF65" s="19">
        <v>26.158300000000001</v>
      </c>
      <c r="AG65" s="10">
        <v>-80.217100000000002</v>
      </c>
    </row>
    <row r="66" spans="1:33" ht="12" customHeight="1" x14ac:dyDescent="0.25">
      <c r="A66" s="18">
        <v>1113</v>
      </c>
      <c r="B66" s="40" t="s">
        <v>81</v>
      </c>
      <c r="C66" s="7" t="s">
        <v>712</v>
      </c>
      <c r="D66" s="7" t="s">
        <v>1591</v>
      </c>
      <c r="E66" s="7" t="s">
        <v>3</v>
      </c>
      <c r="F66" s="7" t="s">
        <v>2</v>
      </c>
      <c r="G66" s="7">
        <v>1</v>
      </c>
      <c r="H66" s="6">
        <v>128</v>
      </c>
      <c r="I66" s="6">
        <v>32</v>
      </c>
      <c r="J66" s="5"/>
      <c r="K66" s="5"/>
      <c r="L66" s="5"/>
      <c r="M66" s="5"/>
      <c r="N66" s="10">
        <v>160</v>
      </c>
      <c r="O66" s="10">
        <v>159</v>
      </c>
      <c r="P66" s="88">
        <v>1</v>
      </c>
      <c r="Q66" s="102">
        <f t="shared" si="3"/>
        <v>0.97499999999999998</v>
      </c>
      <c r="R66" s="96">
        <v>0.97812500000000002</v>
      </c>
      <c r="S66" s="16">
        <v>0.97499999999999998</v>
      </c>
      <c r="T66" s="10">
        <v>154</v>
      </c>
      <c r="U66" s="13">
        <v>0.96250000000000002</v>
      </c>
      <c r="V66" s="12">
        <v>157</v>
      </c>
      <c r="W66" s="13">
        <v>0.98124999999999996</v>
      </c>
      <c r="X66" s="12">
        <v>156</v>
      </c>
      <c r="Y66" s="13">
        <v>0.97499999999999998</v>
      </c>
      <c r="Z66" s="12">
        <v>153</v>
      </c>
      <c r="AA66" s="13">
        <v>0.95625000000000004</v>
      </c>
      <c r="AB66" s="12">
        <v>156</v>
      </c>
      <c r="AC66" s="13">
        <v>0.97499999999999998</v>
      </c>
      <c r="AD66" s="12">
        <v>160</v>
      </c>
      <c r="AE66" s="41">
        <v>1</v>
      </c>
      <c r="AF66" s="19">
        <v>26.245999999999999</v>
      </c>
      <c r="AG66" s="10">
        <v>-80.194400000000002</v>
      </c>
    </row>
    <row r="67" spans="1:33" ht="12" customHeight="1" x14ac:dyDescent="0.25">
      <c r="A67" s="18">
        <v>1116</v>
      </c>
      <c r="B67" s="40" t="s">
        <v>81</v>
      </c>
      <c r="C67" s="7" t="s">
        <v>715</v>
      </c>
      <c r="D67" s="7" t="s">
        <v>1589</v>
      </c>
      <c r="E67" s="7" t="s">
        <v>3</v>
      </c>
      <c r="F67" s="7" t="s">
        <v>2</v>
      </c>
      <c r="G67" s="7">
        <v>1</v>
      </c>
      <c r="H67" s="6">
        <v>128</v>
      </c>
      <c r="I67" s="6">
        <v>32</v>
      </c>
      <c r="J67" s="5"/>
      <c r="K67" s="5"/>
      <c r="L67" s="5"/>
      <c r="M67" s="5"/>
      <c r="N67" s="10">
        <v>160</v>
      </c>
      <c r="O67" s="10">
        <v>160</v>
      </c>
      <c r="P67" s="88">
        <v>0</v>
      </c>
      <c r="Q67" s="102">
        <f t="shared" si="3"/>
        <v>0.93229166666666663</v>
      </c>
      <c r="R67" s="96">
        <v>0.94062500000000004</v>
      </c>
      <c r="S67" s="16">
        <v>0.9604166666666667</v>
      </c>
      <c r="T67" s="10">
        <v>148</v>
      </c>
      <c r="U67" s="13">
        <v>0.92500000000000004</v>
      </c>
      <c r="V67" s="12">
        <v>148</v>
      </c>
      <c r="W67" s="13">
        <v>0.92500000000000004</v>
      </c>
      <c r="X67" s="12">
        <v>146</v>
      </c>
      <c r="Y67" s="13">
        <v>0.91249999999999998</v>
      </c>
      <c r="Z67" s="12">
        <v>151</v>
      </c>
      <c r="AA67" s="13">
        <v>0.94374999999999998</v>
      </c>
      <c r="AB67" s="12">
        <v>150</v>
      </c>
      <c r="AC67" s="13">
        <v>0.9375</v>
      </c>
      <c r="AD67" s="12">
        <v>152</v>
      </c>
      <c r="AE67" s="41">
        <v>0.95</v>
      </c>
      <c r="AF67" s="19">
        <v>26.164000000000001</v>
      </c>
      <c r="AG67" s="10">
        <v>-80.244699999999995</v>
      </c>
    </row>
    <row r="68" spans="1:33" ht="12" customHeight="1" x14ac:dyDescent="0.25">
      <c r="A68" s="18">
        <v>1129</v>
      </c>
      <c r="B68" s="40" t="s">
        <v>81</v>
      </c>
      <c r="C68" s="7" t="s">
        <v>723</v>
      </c>
      <c r="D68" s="7" t="s">
        <v>1591</v>
      </c>
      <c r="E68" s="7" t="s">
        <v>3</v>
      </c>
      <c r="F68" s="7" t="s">
        <v>2</v>
      </c>
      <c r="G68" s="7">
        <v>1</v>
      </c>
      <c r="H68" s="6">
        <v>128</v>
      </c>
      <c r="I68" s="6">
        <v>31</v>
      </c>
      <c r="J68" s="5"/>
      <c r="K68" s="5"/>
      <c r="L68" s="5"/>
      <c r="M68" s="5"/>
      <c r="N68" s="10">
        <v>160</v>
      </c>
      <c r="O68" s="10">
        <v>159</v>
      </c>
      <c r="P68" s="88">
        <v>1</v>
      </c>
      <c r="Q68" s="102">
        <f t="shared" si="3"/>
        <v>0.96354166666666663</v>
      </c>
      <c r="R68" s="96">
        <v>0.90208333333333335</v>
      </c>
      <c r="S68" s="16">
        <v>0.93541666666666667</v>
      </c>
      <c r="T68" s="10">
        <v>157</v>
      </c>
      <c r="U68" s="13">
        <v>0.98124999999999996</v>
      </c>
      <c r="V68" s="12">
        <v>154</v>
      </c>
      <c r="W68" s="13">
        <v>0.96250000000000002</v>
      </c>
      <c r="X68" s="12">
        <v>154</v>
      </c>
      <c r="Y68" s="13">
        <v>0.96250000000000002</v>
      </c>
      <c r="Z68" s="12">
        <v>154</v>
      </c>
      <c r="AA68" s="13">
        <v>0.96250000000000002</v>
      </c>
      <c r="AB68" s="12">
        <v>154</v>
      </c>
      <c r="AC68" s="13">
        <v>0.96250000000000002</v>
      </c>
      <c r="AD68" s="12">
        <v>152</v>
      </c>
      <c r="AE68" s="41">
        <v>0.95</v>
      </c>
      <c r="AF68" s="19">
        <v>26.035799999999998</v>
      </c>
      <c r="AG68" s="10">
        <v>-80.160499999999999</v>
      </c>
    </row>
    <row r="69" spans="1:33" ht="12" customHeight="1" x14ac:dyDescent="0.25">
      <c r="A69" s="18">
        <v>1774</v>
      </c>
      <c r="B69" s="40" t="s">
        <v>81</v>
      </c>
      <c r="C69" s="7" t="s">
        <v>980</v>
      </c>
      <c r="D69" s="7" t="s">
        <v>1363</v>
      </c>
      <c r="E69" s="7" t="s">
        <v>3</v>
      </c>
      <c r="F69" s="7" t="s">
        <v>2</v>
      </c>
      <c r="G69" s="7">
        <v>1</v>
      </c>
      <c r="H69" s="6">
        <v>80</v>
      </c>
      <c r="I69" s="6">
        <v>20</v>
      </c>
      <c r="J69" s="5"/>
      <c r="K69" s="5"/>
      <c r="L69" s="5"/>
      <c r="M69" s="5"/>
      <c r="N69" s="10">
        <v>100</v>
      </c>
      <c r="O69" s="10">
        <v>100</v>
      </c>
      <c r="P69" s="88">
        <v>0</v>
      </c>
      <c r="Q69" s="102">
        <f t="shared" si="3"/>
        <v>0.97833333333333339</v>
      </c>
      <c r="R69" s="96">
        <v>0.98</v>
      </c>
      <c r="S69" s="16">
        <v>0.96</v>
      </c>
      <c r="T69" s="10">
        <v>98</v>
      </c>
      <c r="U69" s="13">
        <v>0.98</v>
      </c>
      <c r="V69" s="12">
        <v>98</v>
      </c>
      <c r="W69" s="13">
        <v>0.98</v>
      </c>
      <c r="X69" s="12">
        <v>99</v>
      </c>
      <c r="Y69" s="13">
        <v>0.99</v>
      </c>
      <c r="Z69" s="12">
        <v>97</v>
      </c>
      <c r="AA69" s="13">
        <v>0.97</v>
      </c>
      <c r="AB69" s="12">
        <v>97</v>
      </c>
      <c r="AC69" s="13">
        <v>0.97</v>
      </c>
      <c r="AD69" s="12">
        <v>98</v>
      </c>
      <c r="AE69" s="41">
        <v>0.98</v>
      </c>
      <c r="AF69" s="19">
        <v>26.2898</v>
      </c>
      <c r="AG69" s="10">
        <v>-80.128</v>
      </c>
    </row>
    <row r="70" spans="1:33" ht="12" customHeight="1" x14ac:dyDescent="0.25">
      <c r="A70" s="18">
        <v>2282</v>
      </c>
      <c r="B70" s="40" t="s">
        <v>81</v>
      </c>
      <c r="C70" s="7" t="s">
        <v>1112</v>
      </c>
      <c r="D70" s="7" t="s">
        <v>1337</v>
      </c>
      <c r="E70" s="7" t="s">
        <v>3</v>
      </c>
      <c r="F70" s="7" t="s">
        <v>2</v>
      </c>
      <c r="G70" s="7">
        <v>1</v>
      </c>
      <c r="H70" s="6">
        <v>115</v>
      </c>
      <c r="I70" s="6">
        <v>28</v>
      </c>
      <c r="J70" s="5"/>
      <c r="K70" s="5"/>
      <c r="L70" s="5"/>
      <c r="M70" s="5"/>
      <c r="N70" s="10">
        <v>143</v>
      </c>
      <c r="O70" s="10">
        <v>143</v>
      </c>
      <c r="P70" s="88">
        <v>0</v>
      </c>
      <c r="Q70" s="102">
        <f t="shared" si="3"/>
        <v>0.93356643356643354</v>
      </c>
      <c r="R70" s="96">
        <v>0.97342657342657346</v>
      </c>
      <c r="S70" s="16">
        <v>0.91142191142191142</v>
      </c>
      <c r="T70" s="10">
        <v>134</v>
      </c>
      <c r="U70" s="13">
        <v>0.93706293706293697</v>
      </c>
      <c r="V70" s="12">
        <v>133</v>
      </c>
      <c r="W70" s="13">
        <v>0.93006993006993</v>
      </c>
      <c r="X70" s="12">
        <v>132</v>
      </c>
      <c r="Y70" s="13">
        <v>0.92307692307692302</v>
      </c>
      <c r="Z70" s="12">
        <v>135</v>
      </c>
      <c r="AA70" s="13">
        <v>0.94405594405594395</v>
      </c>
      <c r="AB70" s="12">
        <v>133</v>
      </c>
      <c r="AC70" s="13">
        <v>0.93006993006993</v>
      </c>
      <c r="AD70" s="12">
        <v>134</v>
      </c>
      <c r="AE70" s="41">
        <v>0.93706293706293697</v>
      </c>
      <c r="AF70" s="19">
        <v>26.130801000000002</v>
      </c>
      <c r="AG70" s="10">
        <v>-80.154607999999996</v>
      </c>
    </row>
    <row r="71" spans="1:33" ht="12" customHeight="1" x14ac:dyDescent="0.25">
      <c r="A71" s="18">
        <v>2397</v>
      </c>
      <c r="B71" s="40" t="s">
        <v>81</v>
      </c>
      <c r="C71" s="7" t="s">
        <v>1127</v>
      </c>
      <c r="D71" s="7" t="s">
        <v>1366</v>
      </c>
      <c r="E71" s="7" t="s">
        <v>3</v>
      </c>
      <c r="F71" s="7" t="s">
        <v>2</v>
      </c>
      <c r="G71" s="7">
        <v>1</v>
      </c>
      <c r="H71" s="6">
        <v>96</v>
      </c>
      <c r="I71" s="6">
        <v>24</v>
      </c>
      <c r="J71" s="5"/>
      <c r="K71" s="5"/>
      <c r="L71" s="5"/>
      <c r="M71" s="5"/>
      <c r="N71" s="10">
        <v>120</v>
      </c>
      <c r="O71" s="10">
        <v>120</v>
      </c>
      <c r="P71" s="88">
        <v>0</v>
      </c>
      <c r="Q71" s="102">
        <f t="shared" si="3"/>
        <v>0.97361111111111109</v>
      </c>
      <c r="R71" s="96">
        <v>0.97499999999999998</v>
      </c>
      <c r="S71" s="16">
        <v>0.94861111111111107</v>
      </c>
      <c r="T71" s="10">
        <v>116</v>
      </c>
      <c r="U71" s="13">
        <v>0.96666666666666701</v>
      </c>
      <c r="V71" s="12">
        <v>120</v>
      </c>
      <c r="W71" s="13">
        <v>1</v>
      </c>
      <c r="X71" s="12">
        <v>114</v>
      </c>
      <c r="Y71" s="13">
        <v>0.95</v>
      </c>
      <c r="Z71" s="12">
        <v>117</v>
      </c>
      <c r="AA71" s="13">
        <v>0.97499999999999998</v>
      </c>
      <c r="AB71" s="12">
        <v>116</v>
      </c>
      <c r="AC71" s="13">
        <v>0.96666666666666701</v>
      </c>
      <c r="AD71" s="12">
        <v>118</v>
      </c>
      <c r="AE71" s="41">
        <v>0.98333333333333295</v>
      </c>
      <c r="AF71" s="19">
        <v>26.039027999999998</v>
      </c>
      <c r="AG71" s="10">
        <v>-80.236333999999999</v>
      </c>
    </row>
    <row r="72" spans="1:33" ht="12" customHeight="1" x14ac:dyDescent="0.25">
      <c r="A72" s="18">
        <v>106</v>
      </c>
      <c r="B72" s="40" t="s">
        <v>81</v>
      </c>
      <c r="C72" s="7" t="s">
        <v>82</v>
      </c>
      <c r="D72" s="7" t="s">
        <v>1338</v>
      </c>
      <c r="E72" s="7" t="s">
        <v>4</v>
      </c>
      <c r="F72" s="7" t="s">
        <v>2</v>
      </c>
      <c r="G72" s="7">
        <v>1</v>
      </c>
      <c r="H72" s="5"/>
      <c r="I72" s="6">
        <v>312</v>
      </c>
      <c r="J72" s="5"/>
      <c r="K72" s="5"/>
      <c r="L72" s="5"/>
      <c r="M72" s="5"/>
      <c r="N72" s="10">
        <v>312</v>
      </c>
      <c r="O72" s="10">
        <v>312</v>
      </c>
      <c r="P72" s="88">
        <v>0</v>
      </c>
      <c r="Q72" s="102">
        <f t="shared" si="3"/>
        <v>0.98664529914529919</v>
      </c>
      <c r="R72" s="96">
        <v>0.96474358974358976</v>
      </c>
      <c r="S72" s="16">
        <v>0.97382478632478631</v>
      </c>
      <c r="T72" s="10">
        <v>312</v>
      </c>
      <c r="U72" s="13">
        <v>1</v>
      </c>
      <c r="V72" s="12">
        <v>310</v>
      </c>
      <c r="W72" s="13">
        <v>0.99358974358974395</v>
      </c>
      <c r="X72" s="12">
        <v>308</v>
      </c>
      <c r="Y72" s="13">
        <v>0.987179487179487</v>
      </c>
      <c r="Z72" s="12">
        <v>305</v>
      </c>
      <c r="AA72" s="13">
        <v>0.97756410256410298</v>
      </c>
      <c r="AB72" s="12">
        <v>307</v>
      </c>
      <c r="AC72" s="13">
        <v>0.98397435897435903</v>
      </c>
      <c r="AD72" s="12">
        <v>305</v>
      </c>
      <c r="AE72" s="41">
        <v>0.97756410256410298</v>
      </c>
      <c r="AF72" s="19">
        <v>26.180399999999999</v>
      </c>
      <c r="AG72" s="10">
        <v>-80.181700000000006</v>
      </c>
    </row>
    <row r="73" spans="1:33" ht="12" customHeight="1" x14ac:dyDescent="0.25">
      <c r="A73" s="18">
        <v>112</v>
      </c>
      <c r="B73" s="40" t="s">
        <v>81</v>
      </c>
      <c r="C73" s="7" t="s">
        <v>88</v>
      </c>
      <c r="D73" s="7" t="s">
        <v>1368</v>
      </c>
      <c r="E73" s="7" t="s">
        <v>4</v>
      </c>
      <c r="F73" s="7" t="s">
        <v>2</v>
      </c>
      <c r="G73" s="7">
        <v>1</v>
      </c>
      <c r="H73" s="5"/>
      <c r="I73" s="6">
        <v>96</v>
      </c>
      <c r="J73" s="5"/>
      <c r="K73" s="5"/>
      <c r="L73" s="6">
        <v>10</v>
      </c>
      <c r="M73" s="5"/>
      <c r="N73" s="10">
        <v>96</v>
      </c>
      <c r="O73" s="10">
        <v>96</v>
      </c>
      <c r="P73" s="88">
        <v>0</v>
      </c>
      <c r="Q73" s="102">
        <f t="shared" si="3"/>
        <v>0.99131944444444442</v>
      </c>
      <c r="R73" s="96">
        <v>0.98750000000000004</v>
      </c>
      <c r="S73" s="16"/>
      <c r="T73" s="10">
        <v>96</v>
      </c>
      <c r="U73" s="13">
        <v>1</v>
      </c>
      <c r="V73" s="12">
        <v>96</v>
      </c>
      <c r="W73" s="13">
        <v>1</v>
      </c>
      <c r="X73" s="12">
        <v>95</v>
      </c>
      <c r="Y73" s="13">
        <v>0.98958333333333304</v>
      </c>
      <c r="Z73" s="12">
        <v>95</v>
      </c>
      <c r="AA73" s="13">
        <v>0.98958333333333304</v>
      </c>
      <c r="AB73" s="12">
        <v>96</v>
      </c>
      <c r="AC73" s="13">
        <v>1</v>
      </c>
      <c r="AD73" s="12">
        <v>93</v>
      </c>
      <c r="AE73" s="41">
        <v>0.96875</v>
      </c>
      <c r="AF73" s="19">
        <v>26.150638888888899</v>
      </c>
      <c r="AG73" s="10">
        <v>-80.183194444444396</v>
      </c>
    </row>
    <row r="74" spans="1:33" ht="12" customHeight="1" x14ac:dyDescent="0.25">
      <c r="A74" s="18">
        <v>126</v>
      </c>
      <c r="B74" s="40" t="s">
        <v>81</v>
      </c>
      <c r="C74" s="7" t="s">
        <v>101</v>
      </c>
      <c r="D74" s="7" t="s">
        <v>1402</v>
      </c>
      <c r="E74" s="7" t="s">
        <v>4</v>
      </c>
      <c r="F74" s="7" t="s">
        <v>2</v>
      </c>
      <c r="G74" s="7">
        <v>1</v>
      </c>
      <c r="H74" s="5"/>
      <c r="I74" s="6">
        <v>221</v>
      </c>
      <c r="J74" s="5"/>
      <c r="K74" s="5"/>
      <c r="L74" s="5"/>
      <c r="M74" s="5"/>
      <c r="N74" s="10">
        <v>221</v>
      </c>
      <c r="O74" s="10">
        <v>221</v>
      </c>
      <c r="P74" s="88">
        <v>0</v>
      </c>
      <c r="Q74" s="102">
        <f t="shared" si="3"/>
        <v>0.93438914027149322</v>
      </c>
      <c r="R74" s="96">
        <v>0.94932126696832575</v>
      </c>
      <c r="S74" s="16">
        <v>0.94660633484162893</v>
      </c>
      <c r="T74" s="10">
        <v>205</v>
      </c>
      <c r="U74" s="13">
        <v>0.92760180995475106</v>
      </c>
      <c r="V74" s="12">
        <v>212</v>
      </c>
      <c r="W74" s="13">
        <v>0.95927601809954799</v>
      </c>
      <c r="X74" s="12">
        <v>210</v>
      </c>
      <c r="Y74" s="13">
        <v>0.95022624434389102</v>
      </c>
      <c r="Z74" s="12">
        <v>202</v>
      </c>
      <c r="AA74" s="13">
        <v>0.91402714932126705</v>
      </c>
      <c r="AB74" s="12">
        <v>204</v>
      </c>
      <c r="AC74" s="13">
        <v>0.92307692307692302</v>
      </c>
      <c r="AD74" s="12">
        <v>206</v>
      </c>
      <c r="AE74" s="41">
        <v>0.93212669683257898</v>
      </c>
      <c r="AF74" s="19">
        <v>26.0886</v>
      </c>
      <c r="AG74" s="10">
        <v>-80.252300000000005</v>
      </c>
    </row>
    <row r="75" spans="1:33" ht="12" customHeight="1" x14ac:dyDescent="0.25">
      <c r="A75" s="18">
        <v>157</v>
      </c>
      <c r="B75" s="40" t="s">
        <v>81</v>
      </c>
      <c r="C75" s="7" t="s">
        <v>120</v>
      </c>
      <c r="D75" s="7" t="s">
        <v>1444</v>
      </c>
      <c r="E75" s="7" t="s">
        <v>4</v>
      </c>
      <c r="F75" s="7" t="s">
        <v>2</v>
      </c>
      <c r="G75" s="7">
        <v>1</v>
      </c>
      <c r="H75" s="5"/>
      <c r="I75" s="6">
        <v>238</v>
      </c>
      <c r="J75" s="5"/>
      <c r="K75" s="5"/>
      <c r="L75" s="5"/>
      <c r="M75" s="5"/>
      <c r="N75" s="10">
        <v>238</v>
      </c>
      <c r="O75" s="10">
        <v>238</v>
      </c>
      <c r="P75" s="88">
        <v>0</v>
      </c>
      <c r="Q75" s="102">
        <f t="shared" si="3"/>
        <v>0.90406162464985995</v>
      </c>
      <c r="R75" s="96"/>
      <c r="S75" s="16">
        <v>0.97584033613445376</v>
      </c>
      <c r="T75" s="10">
        <v>223</v>
      </c>
      <c r="U75" s="13">
        <v>0.93697478991596606</v>
      </c>
      <c r="V75" s="12">
        <v>216</v>
      </c>
      <c r="W75" s="13">
        <v>0.90756302521008403</v>
      </c>
      <c r="X75" s="12">
        <v>211</v>
      </c>
      <c r="Y75" s="13">
        <v>0.88655462184873901</v>
      </c>
      <c r="Z75" s="12">
        <v>213</v>
      </c>
      <c r="AA75" s="13">
        <v>0.89495798319327702</v>
      </c>
      <c r="AB75" s="12">
        <v>214</v>
      </c>
      <c r="AC75" s="13">
        <v>0.89915966386554602</v>
      </c>
      <c r="AD75" s="12">
        <v>214</v>
      </c>
      <c r="AE75" s="41">
        <v>0.89915966386554602</v>
      </c>
      <c r="AF75" s="19">
        <v>25.9937</v>
      </c>
      <c r="AG75" s="10">
        <v>-80.150700000000001</v>
      </c>
    </row>
    <row r="76" spans="1:33" ht="12" customHeight="1" x14ac:dyDescent="0.25">
      <c r="A76" s="18">
        <v>212</v>
      </c>
      <c r="B76" s="40" t="s">
        <v>81</v>
      </c>
      <c r="C76" s="7" t="s">
        <v>156</v>
      </c>
      <c r="D76" s="7" t="s">
        <v>1346</v>
      </c>
      <c r="E76" s="7" t="s">
        <v>4</v>
      </c>
      <c r="F76" s="7" t="s">
        <v>2</v>
      </c>
      <c r="G76" s="7">
        <v>1</v>
      </c>
      <c r="H76" s="5"/>
      <c r="I76" s="6">
        <v>240</v>
      </c>
      <c r="J76" s="5"/>
      <c r="K76" s="5"/>
      <c r="L76" s="5"/>
      <c r="M76" s="5"/>
      <c r="N76" s="10">
        <v>240</v>
      </c>
      <c r="O76" s="10">
        <v>240</v>
      </c>
      <c r="P76" s="88">
        <v>0</v>
      </c>
      <c r="Q76" s="102">
        <f t="shared" si="3"/>
        <v>0.97638888888888886</v>
      </c>
      <c r="R76" s="96">
        <v>1.2409722222222221</v>
      </c>
      <c r="S76" s="16">
        <v>0.98322981366459627</v>
      </c>
      <c r="T76" s="10">
        <v>240</v>
      </c>
      <c r="U76" s="13">
        <v>0.74534161490683204</v>
      </c>
      <c r="V76" s="12">
        <v>239</v>
      </c>
      <c r="W76" s="13">
        <v>0.74223602484472095</v>
      </c>
      <c r="X76" s="12">
        <v>236</v>
      </c>
      <c r="Y76" s="13">
        <v>0.98333333333333295</v>
      </c>
      <c r="Z76" s="12">
        <v>229</v>
      </c>
      <c r="AA76" s="13">
        <v>0.95416666666666705</v>
      </c>
      <c r="AB76" s="12">
        <v>231</v>
      </c>
      <c r="AC76" s="13">
        <v>0.96250000000000002</v>
      </c>
      <c r="AD76" s="12">
        <v>231</v>
      </c>
      <c r="AE76" s="41">
        <v>0.96250000000000002</v>
      </c>
      <c r="AF76" s="19">
        <v>26.202200000000001</v>
      </c>
      <c r="AG76" s="10">
        <v>-80.236199999999997</v>
      </c>
    </row>
    <row r="77" spans="1:33" ht="12" customHeight="1" x14ac:dyDescent="0.25">
      <c r="A77" s="18">
        <v>242</v>
      </c>
      <c r="B77" s="40" t="s">
        <v>81</v>
      </c>
      <c r="C77" s="7" t="s">
        <v>179</v>
      </c>
      <c r="D77" s="7" t="s">
        <v>1461</v>
      </c>
      <c r="E77" s="7" t="s">
        <v>4</v>
      </c>
      <c r="F77" s="7" t="s">
        <v>2</v>
      </c>
      <c r="G77" s="7">
        <v>1</v>
      </c>
      <c r="H77" s="5"/>
      <c r="I77" s="6">
        <v>176</v>
      </c>
      <c r="J77" s="5"/>
      <c r="K77" s="5"/>
      <c r="L77" s="5"/>
      <c r="M77" s="5"/>
      <c r="N77" s="10">
        <v>176</v>
      </c>
      <c r="O77" s="10">
        <v>176</v>
      </c>
      <c r="P77" s="88">
        <v>0</v>
      </c>
      <c r="Q77" s="102">
        <f t="shared" si="3"/>
        <v>0.99431818181818177</v>
      </c>
      <c r="R77" s="96">
        <v>0.99337121212121215</v>
      </c>
      <c r="S77" s="16">
        <v>0.98750000000000004</v>
      </c>
      <c r="T77" s="10">
        <v>175</v>
      </c>
      <c r="U77" s="13">
        <v>0.99431818181818199</v>
      </c>
      <c r="V77" s="12">
        <v>176</v>
      </c>
      <c r="W77" s="13">
        <v>1</v>
      </c>
      <c r="X77" s="12">
        <v>174</v>
      </c>
      <c r="Y77" s="13">
        <v>0.98863636363636398</v>
      </c>
      <c r="Z77" s="12">
        <v>175</v>
      </c>
      <c r="AA77" s="13">
        <v>0.99431818181818199</v>
      </c>
      <c r="AB77" s="12">
        <v>175</v>
      </c>
      <c r="AC77" s="13">
        <v>0.99431818181818199</v>
      </c>
      <c r="AD77" s="12">
        <v>175</v>
      </c>
      <c r="AE77" s="41">
        <v>0.99431818181818199</v>
      </c>
      <c r="AF77" s="19">
        <v>26.150600000000001</v>
      </c>
      <c r="AG77" s="10">
        <v>-80.188000000000002</v>
      </c>
    </row>
    <row r="78" spans="1:33" ht="12" customHeight="1" x14ac:dyDescent="0.25">
      <c r="A78" s="18">
        <v>261</v>
      </c>
      <c r="B78" s="40" t="s">
        <v>81</v>
      </c>
      <c r="C78" s="7" t="s">
        <v>192</v>
      </c>
      <c r="D78" s="7" t="s">
        <v>1350</v>
      </c>
      <c r="E78" s="7" t="s">
        <v>4</v>
      </c>
      <c r="F78" s="7" t="s">
        <v>2</v>
      </c>
      <c r="G78" s="7">
        <v>1</v>
      </c>
      <c r="H78" s="5"/>
      <c r="I78" s="6">
        <v>300</v>
      </c>
      <c r="J78" s="5"/>
      <c r="K78" s="5"/>
      <c r="L78" s="5"/>
      <c r="M78" s="5"/>
      <c r="N78" s="10">
        <v>300</v>
      </c>
      <c r="O78" s="10">
        <v>300</v>
      </c>
      <c r="P78" s="88">
        <v>0</v>
      </c>
      <c r="Q78" s="102">
        <f t="shared" si="3"/>
        <v>1</v>
      </c>
      <c r="R78" s="96">
        <v>1</v>
      </c>
      <c r="S78" s="16">
        <v>1</v>
      </c>
      <c r="T78" s="10">
        <v>300</v>
      </c>
      <c r="U78" s="13">
        <v>1</v>
      </c>
      <c r="V78" s="12">
        <v>300</v>
      </c>
      <c r="W78" s="13">
        <v>1</v>
      </c>
      <c r="X78" s="12">
        <v>300</v>
      </c>
      <c r="Y78" s="13">
        <v>1</v>
      </c>
      <c r="Z78" s="12">
        <v>300</v>
      </c>
      <c r="AA78" s="13">
        <v>1</v>
      </c>
      <c r="AB78" s="12">
        <v>300</v>
      </c>
      <c r="AC78" s="13">
        <v>1</v>
      </c>
      <c r="AD78" s="12">
        <v>300</v>
      </c>
      <c r="AE78" s="41">
        <v>1</v>
      </c>
      <c r="AF78" s="19">
        <v>26.125900000000001</v>
      </c>
      <c r="AG78" s="10">
        <v>-80.375200000000007</v>
      </c>
    </row>
    <row r="79" spans="1:33" ht="12" customHeight="1" x14ac:dyDescent="0.25">
      <c r="A79" s="18">
        <v>319</v>
      </c>
      <c r="B79" s="40" t="s">
        <v>81</v>
      </c>
      <c r="C79" s="7" t="s">
        <v>228</v>
      </c>
      <c r="D79" s="7" t="s">
        <v>1454</v>
      </c>
      <c r="E79" s="7" t="s">
        <v>4</v>
      </c>
      <c r="F79" s="7" t="s">
        <v>2</v>
      </c>
      <c r="G79" s="7">
        <v>1</v>
      </c>
      <c r="H79" s="5"/>
      <c r="I79" s="6">
        <v>96</v>
      </c>
      <c r="J79" s="5"/>
      <c r="K79" s="5"/>
      <c r="L79" s="5"/>
      <c r="M79" s="5"/>
      <c r="N79" s="10">
        <v>96</v>
      </c>
      <c r="O79" s="10">
        <v>96</v>
      </c>
      <c r="P79" s="88">
        <v>0</v>
      </c>
      <c r="Q79" s="102">
        <f t="shared" si="3"/>
        <v>0.88715277777777779</v>
      </c>
      <c r="R79" s="96">
        <v>0.8</v>
      </c>
      <c r="S79" s="16">
        <v>0.68229166666666663</v>
      </c>
      <c r="T79" s="10">
        <v>93</v>
      </c>
      <c r="U79" s="13">
        <v>0.96875</v>
      </c>
      <c r="V79" s="12">
        <v>90</v>
      </c>
      <c r="W79" s="13">
        <v>0.9375</v>
      </c>
      <c r="X79" s="12">
        <v>88</v>
      </c>
      <c r="Y79" s="13">
        <v>0.91666666666666696</v>
      </c>
      <c r="Z79" s="12">
        <v>80</v>
      </c>
      <c r="AA79" s="13">
        <v>0.83333333333333304</v>
      </c>
      <c r="AB79" s="12">
        <v>80</v>
      </c>
      <c r="AC79" s="13">
        <v>0.83333333333333304</v>
      </c>
      <c r="AD79" s="12">
        <v>80</v>
      </c>
      <c r="AE79" s="41">
        <v>0.83333333333333304</v>
      </c>
      <c r="AF79" s="19">
        <v>26.052499999999998</v>
      </c>
      <c r="AG79" s="10">
        <v>-80.150300000000001</v>
      </c>
    </row>
    <row r="80" spans="1:33" ht="12" customHeight="1" x14ac:dyDescent="0.25">
      <c r="A80" s="18">
        <v>350</v>
      </c>
      <c r="B80" s="40" t="s">
        <v>81</v>
      </c>
      <c r="C80" s="7" t="s">
        <v>247</v>
      </c>
      <c r="D80" s="7" t="s">
        <v>1477</v>
      </c>
      <c r="E80" s="7" t="s">
        <v>4</v>
      </c>
      <c r="F80" s="7" t="s">
        <v>2</v>
      </c>
      <c r="G80" s="7">
        <v>1</v>
      </c>
      <c r="H80" s="5"/>
      <c r="I80" s="6">
        <v>200</v>
      </c>
      <c r="J80" s="5"/>
      <c r="K80" s="5"/>
      <c r="L80" s="5"/>
      <c r="M80" s="5"/>
      <c r="N80" s="10">
        <v>200</v>
      </c>
      <c r="O80" s="10">
        <v>200</v>
      </c>
      <c r="P80" s="88">
        <v>0</v>
      </c>
      <c r="Q80" s="102">
        <f t="shared" si="3"/>
        <v>0.98499999999999999</v>
      </c>
      <c r="R80" s="96">
        <v>0.98099999999999998</v>
      </c>
      <c r="S80" s="16">
        <v>0.99083333333333334</v>
      </c>
      <c r="T80" s="10">
        <v>199</v>
      </c>
      <c r="U80" s="13">
        <v>0.995</v>
      </c>
      <c r="V80" s="12">
        <v>198</v>
      </c>
      <c r="W80" s="13">
        <v>0.99</v>
      </c>
      <c r="X80" s="12">
        <v>197</v>
      </c>
      <c r="Y80" s="13">
        <v>0.98499999999999999</v>
      </c>
      <c r="Z80" s="12">
        <v>196</v>
      </c>
      <c r="AA80" s="13">
        <v>0.98</v>
      </c>
      <c r="AB80" s="12">
        <v>195</v>
      </c>
      <c r="AC80" s="13">
        <v>0.97499999999999998</v>
      </c>
      <c r="AD80" s="12">
        <v>197</v>
      </c>
      <c r="AE80" s="41">
        <v>0.98499999999999999</v>
      </c>
      <c r="AF80" s="19">
        <v>25.989799999999999</v>
      </c>
      <c r="AG80" s="10">
        <v>-80.251300000000001</v>
      </c>
    </row>
    <row r="81" spans="1:33" ht="12" customHeight="1" x14ac:dyDescent="0.25">
      <c r="A81" s="18">
        <v>564</v>
      </c>
      <c r="B81" s="40" t="s">
        <v>81</v>
      </c>
      <c r="C81" s="7" t="s">
        <v>383</v>
      </c>
      <c r="D81" s="7" t="s">
        <v>1341</v>
      </c>
      <c r="E81" s="7" t="s">
        <v>4</v>
      </c>
      <c r="F81" s="7" t="s">
        <v>2</v>
      </c>
      <c r="G81" s="7">
        <v>1</v>
      </c>
      <c r="H81" s="5"/>
      <c r="I81" s="6">
        <v>224</v>
      </c>
      <c r="J81" s="5"/>
      <c r="K81" s="5"/>
      <c r="L81" s="5"/>
      <c r="M81" s="5"/>
      <c r="N81" s="10">
        <v>224</v>
      </c>
      <c r="O81" s="10">
        <v>224</v>
      </c>
      <c r="P81" s="88">
        <v>0</v>
      </c>
      <c r="Q81" s="102">
        <f t="shared" si="3"/>
        <v>0.9575892857142857</v>
      </c>
      <c r="R81" s="96">
        <v>0.96130952380952384</v>
      </c>
      <c r="S81" s="16">
        <v>0.97395833333333337</v>
      </c>
      <c r="T81" s="10">
        <v>218</v>
      </c>
      <c r="U81" s="13">
        <v>0.97321428571428603</v>
      </c>
      <c r="V81" s="12">
        <v>218</v>
      </c>
      <c r="W81" s="13">
        <v>0.97321428571428603</v>
      </c>
      <c r="X81" s="12">
        <v>219</v>
      </c>
      <c r="Y81" s="13">
        <v>0.97767857142857095</v>
      </c>
      <c r="Z81" s="12">
        <v>213</v>
      </c>
      <c r="AA81" s="13">
        <v>0.95089285714285698</v>
      </c>
      <c r="AB81" s="12">
        <v>209</v>
      </c>
      <c r="AC81" s="13">
        <v>0.93303571428571397</v>
      </c>
      <c r="AD81" s="12">
        <v>210</v>
      </c>
      <c r="AE81" s="41">
        <v>0.9375</v>
      </c>
      <c r="AF81" s="19">
        <v>26.2302</v>
      </c>
      <c r="AG81" s="10">
        <v>-80.131799999999998</v>
      </c>
    </row>
    <row r="82" spans="1:33" ht="12" customHeight="1" x14ac:dyDescent="0.25">
      <c r="A82" s="18">
        <v>619</v>
      </c>
      <c r="B82" s="40" t="s">
        <v>81</v>
      </c>
      <c r="C82" s="7" t="s">
        <v>417</v>
      </c>
      <c r="D82" s="7" t="s">
        <v>1342</v>
      </c>
      <c r="E82" s="7" t="s">
        <v>4</v>
      </c>
      <c r="F82" s="7" t="s">
        <v>2</v>
      </c>
      <c r="G82" s="7">
        <v>1</v>
      </c>
      <c r="H82" s="5"/>
      <c r="I82" s="6">
        <v>198</v>
      </c>
      <c r="J82" s="5"/>
      <c r="K82" s="5"/>
      <c r="L82" s="5"/>
      <c r="M82" s="5"/>
      <c r="N82" s="10">
        <v>198</v>
      </c>
      <c r="O82" s="10">
        <v>198</v>
      </c>
      <c r="P82" s="88">
        <v>0</v>
      </c>
      <c r="Q82" s="102">
        <f t="shared" si="3"/>
        <v>0.94107744107744107</v>
      </c>
      <c r="R82" s="96">
        <v>0.92121212121212126</v>
      </c>
      <c r="S82" s="16"/>
      <c r="T82" s="10">
        <v>193</v>
      </c>
      <c r="U82" s="13">
        <v>0.97474747474747503</v>
      </c>
      <c r="V82" s="12">
        <v>193</v>
      </c>
      <c r="W82" s="13">
        <v>0.97474747474747503</v>
      </c>
      <c r="X82" s="12">
        <v>186</v>
      </c>
      <c r="Y82" s="13">
        <v>0.939393939393939</v>
      </c>
      <c r="Z82" s="12">
        <v>184</v>
      </c>
      <c r="AA82" s="13">
        <v>0.92929292929292895</v>
      </c>
      <c r="AB82" s="12">
        <v>180</v>
      </c>
      <c r="AC82" s="13">
        <v>0.90909090909090895</v>
      </c>
      <c r="AD82" s="12">
        <v>182</v>
      </c>
      <c r="AE82" s="41">
        <v>0.919191919191919</v>
      </c>
      <c r="AF82" s="19">
        <v>25.974900000000002</v>
      </c>
      <c r="AG82" s="10">
        <v>-80.194400000000002</v>
      </c>
    </row>
    <row r="83" spans="1:33" ht="12" customHeight="1" x14ac:dyDescent="0.25">
      <c r="A83" s="18">
        <v>620</v>
      </c>
      <c r="B83" s="40" t="s">
        <v>81</v>
      </c>
      <c r="C83" s="7" t="s">
        <v>418</v>
      </c>
      <c r="D83" s="7" t="s">
        <v>1516</v>
      </c>
      <c r="E83" s="7" t="s">
        <v>4</v>
      </c>
      <c r="F83" s="7" t="s">
        <v>2</v>
      </c>
      <c r="G83" s="7">
        <v>1</v>
      </c>
      <c r="H83" s="5"/>
      <c r="I83" s="6">
        <v>244</v>
      </c>
      <c r="J83" s="5"/>
      <c r="K83" s="5"/>
      <c r="L83" s="5"/>
      <c r="M83" s="5"/>
      <c r="N83" s="10">
        <v>244</v>
      </c>
      <c r="O83" s="10">
        <v>244</v>
      </c>
      <c r="P83" s="88">
        <v>0</v>
      </c>
      <c r="Q83" s="102">
        <f t="shared" si="3"/>
        <v>0.97814207650273222</v>
      </c>
      <c r="R83" s="96">
        <v>0.89446721311475408</v>
      </c>
      <c r="S83" s="16"/>
      <c r="T83" s="10">
        <v>243</v>
      </c>
      <c r="U83" s="13">
        <v>0.99590163934426201</v>
      </c>
      <c r="V83" s="12">
        <v>244</v>
      </c>
      <c r="W83" s="13">
        <v>1</v>
      </c>
      <c r="X83" s="12">
        <v>240</v>
      </c>
      <c r="Y83" s="13">
        <v>0.98360655737704905</v>
      </c>
      <c r="Z83" s="12">
        <v>235</v>
      </c>
      <c r="AA83" s="13">
        <v>0.963114754098361</v>
      </c>
      <c r="AB83" s="12">
        <v>234</v>
      </c>
      <c r="AC83" s="13">
        <v>0.95901639344262302</v>
      </c>
      <c r="AD83" s="12">
        <v>236</v>
      </c>
      <c r="AE83" s="41">
        <v>0.96721311475409799</v>
      </c>
      <c r="AF83" s="19">
        <v>25.974699999999999</v>
      </c>
      <c r="AG83" s="10">
        <v>-80.194599999999994</v>
      </c>
    </row>
    <row r="84" spans="1:33" ht="12" customHeight="1" x14ac:dyDescent="0.25">
      <c r="A84" s="18">
        <v>622</v>
      </c>
      <c r="B84" s="40" t="s">
        <v>81</v>
      </c>
      <c r="C84" s="7" t="s">
        <v>419</v>
      </c>
      <c r="D84" s="7" t="s">
        <v>1517</v>
      </c>
      <c r="E84" s="7" t="s">
        <v>4</v>
      </c>
      <c r="F84" s="7" t="s">
        <v>2</v>
      </c>
      <c r="G84" s="7">
        <v>1</v>
      </c>
      <c r="H84" s="5"/>
      <c r="I84" s="6">
        <v>180</v>
      </c>
      <c r="J84" s="5"/>
      <c r="K84" s="5"/>
      <c r="L84" s="5"/>
      <c r="M84" s="5"/>
      <c r="N84" s="10">
        <v>180</v>
      </c>
      <c r="O84" s="10">
        <v>180</v>
      </c>
      <c r="P84" s="88">
        <v>0</v>
      </c>
      <c r="Q84" s="102">
        <f t="shared" si="3"/>
        <v>0.9</v>
      </c>
      <c r="R84" s="96">
        <v>0.97888888888888892</v>
      </c>
      <c r="S84" s="16">
        <v>0.92129629629629628</v>
      </c>
      <c r="T84" s="10">
        <v>168</v>
      </c>
      <c r="U84" s="13">
        <v>0.93333333333333302</v>
      </c>
      <c r="V84" s="12">
        <v>165</v>
      </c>
      <c r="W84" s="13">
        <v>0.91666666666666696</v>
      </c>
      <c r="X84" s="12">
        <v>162</v>
      </c>
      <c r="Y84" s="13">
        <v>0.9</v>
      </c>
      <c r="Z84" s="12">
        <v>160</v>
      </c>
      <c r="AA84" s="13">
        <v>0.88888888888888895</v>
      </c>
      <c r="AB84" s="12">
        <v>159</v>
      </c>
      <c r="AC84" s="13">
        <v>0.88333333333333297</v>
      </c>
      <c r="AD84" s="12">
        <v>158</v>
      </c>
      <c r="AE84" s="41">
        <v>0.87777777777777799</v>
      </c>
      <c r="AF84" s="19">
        <v>25.9742</v>
      </c>
      <c r="AG84" s="10">
        <v>-80.194500000000005</v>
      </c>
    </row>
    <row r="85" spans="1:33" ht="12" customHeight="1" x14ac:dyDescent="0.25">
      <c r="A85" s="18">
        <v>646</v>
      </c>
      <c r="B85" s="40" t="s">
        <v>81</v>
      </c>
      <c r="C85" s="7" t="s">
        <v>430</v>
      </c>
      <c r="D85" s="7" t="s">
        <v>1443</v>
      </c>
      <c r="E85" s="7" t="s">
        <v>4</v>
      </c>
      <c r="F85" s="7" t="s">
        <v>2</v>
      </c>
      <c r="G85" s="7">
        <v>1</v>
      </c>
      <c r="H85" s="5"/>
      <c r="I85" s="6">
        <v>300</v>
      </c>
      <c r="J85" s="5"/>
      <c r="K85" s="5"/>
      <c r="L85" s="5"/>
      <c r="M85" s="5"/>
      <c r="N85" s="10">
        <v>300</v>
      </c>
      <c r="O85" s="10">
        <v>300</v>
      </c>
      <c r="P85" s="88">
        <v>0</v>
      </c>
      <c r="Q85" s="102">
        <f t="shared" si="3"/>
        <v>0.99611111111111106</v>
      </c>
      <c r="R85" s="96">
        <v>0.98799999999999999</v>
      </c>
      <c r="S85" s="16">
        <v>0.98722222222222222</v>
      </c>
      <c r="T85" s="10">
        <v>299</v>
      </c>
      <c r="U85" s="13">
        <v>0.99666666666666703</v>
      </c>
      <c r="V85" s="12">
        <v>300</v>
      </c>
      <c r="W85" s="13">
        <v>1</v>
      </c>
      <c r="X85" s="12">
        <v>300</v>
      </c>
      <c r="Y85" s="13">
        <v>1</v>
      </c>
      <c r="Z85" s="12">
        <v>299</v>
      </c>
      <c r="AA85" s="13">
        <v>0.99666666666666703</v>
      </c>
      <c r="AB85" s="12">
        <v>297</v>
      </c>
      <c r="AC85" s="13">
        <v>0.99</v>
      </c>
      <c r="AD85" s="12">
        <v>298</v>
      </c>
      <c r="AE85" s="41">
        <v>0.99333333333333296</v>
      </c>
      <c r="AF85" s="19">
        <v>26.288875000000001</v>
      </c>
      <c r="AG85" s="10">
        <v>-80.172622000000004</v>
      </c>
    </row>
    <row r="86" spans="1:33" ht="12" customHeight="1" x14ac:dyDescent="0.25">
      <c r="A86" s="18">
        <v>652</v>
      </c>
      <c r="B86" s="40" t="s">
        <v>81</v>
      </c>
      <c r="C86" s="7" t="s">
        <v>434</v>
      </c>
      <c r="D86" s="7" t="s">
        <v>1429</v>
      </c>
      <c r="E86" s="7" t="s">
        <v>4</v>
      </c>
      <c r="F86" s="7" t="s">
        <v>2</v>
      </c>
      <c r="G86" s="7">
        <v>1</v>
      </c>
      <c r="H86" s="5"/>
      <c r="I86" s="6">
        <v>96</v>
      </c>
      <c r="J86" s="5"/>
      <c r="K86" s="5"/>
      <c r="L86" s="5"/>
      <c r="M86" s="5"/>
      <c r="N86" s="10">
        <v>96</v>
      </c>
      <c r="O86" s="10">
        <v>96</v>
      </c>
      <c r="P86" s="88">
        <v>0</v>
      </c>
      <c r="Q86" s="102">
        <f t="shared" si="3"/>
        <v>0.83159722222222221</v>
      </c>
      <c r="R86" s="96">
        <v>0.82465277777777779</v>
      </c>
      <c r="S86" s="16">
        <v>0.921875</v>
      </c>
      <c r="T86" s="10">
        <v>90</v>
      </c>
      <c r="U86" s="13">
        <v>0.9375</v>
      </c>
      <c r="V86" s="12">
        <v>85</v>
      </c>
      <c r="W86" s="13">
        <v>0.88541666666666696</v>
      </c>
      <c r="X86" s="12">
        <v>79</v>
      </c>
      <c r="Y86" s="13">
        <v>0.82291666666666696</v>
      </c>
      <c r="Z86" s="12">
        <v>76</v>
      </c>
      <c r="AA86" s="13">
        <v>0.79166666666666696</v>
      </c>
      <c r="AB86" s="12">
        <v>75</v>
      </c>
      <c r="AC86" s="13">
        <v>0.78125</v>
      </c>
      <c r="AD86" s="12">
        <v>74</v>
      </c>
      <c r="AE86" s="41">
        <v>0.77083333333333304</v>
      </c>
      <c r="AF86" s="19">
        <v>26.2973</v>
      </c>
      <c r="AG86" s="10">
        <v>-80.118700000000004</v>
      </c>
    </row>
    <row r="87" spans="1:33" ht="12" customHeight="1" x14ac:dyDescent="0.25">
      <c r="A87" s="18">
        <v>653</v>
      </c>
      <c r="B87" s="40" t="s">
        <v>81</v>
      </c>
      <c r="C87" s="7" t="s">
        <v>435</v>
      </c>
      <c r="D87" s="7" t="s">
        <v>1346</v>
      </c>
      <c r="E87" s="7" t="s">
        <v>4</v>
      </c>
      <c r="F87" s="7" t="s">
        <v>2</v>
      </c>
      <c r="G87" s="7">
        <v>1</v>
      </c>
      <c r="H87" s="5"/>
      <c r="I87" s="6">
        <v>128</v>
      </c>
      <c r="J87" s="5"/>
      <c r="K87" s="5"/>
      <c r="L87" s="5"/>
      <c r="M87" s="5"/>
      <c r="N87" s="10">
        <v>128</v>
      </c>
      <c r="O87" s="10">
        <v>128</v>
      </c>
      <c r="P87" s="88">
        <v>0</v>
      </c>
      <c r="Q87" s="102">
        <f t="shared" si="3"/>
        <v>0.81770833333333337</v>
      </c>
      <c r="R87" s="96">
        <v>0.8671875</v>
      </c>
      <c r="S87" s="16">
        <v>0.91015625</v>
      </c>
      <c r="T87" s="10">
        <v>115</v>
      </c>
      <c r="U87" s="13">
        <v>0.8984375</v>
      </c>
      <c r="V87" s="12">
        <v>111</v>
      </c>
      <c r="W87" s="13">
        <v>0.8671875</v>
      </c>
      <c r="X87" s="12">
        <v>104</v>
      </c>
      <c r="Y87" s="13">
        <v>0.8125</v>
      </c>
      <c r="Z87" s="12">
        <v>101</v>
      </c>
      <c r="AA87" s="13">
        <v>0.7890625</v>
      </c>
      <c r="AB87" s="12">
        <v>99</v>
      </c>
      <c r="AC87" s="13">
        <v>0.7734375</v>
      </c>
      <c r="AD87" s="12">
        <v>98</v>
      </c>
      <c r="AE87" s="41">
        <v>0.765625</v>
      </c>
      <c r="AF87" s="19">
        <v>26.2973</v>
      </c>
      <c r="AG87" s="10">
        <v>-80.118700000000004</v>
      </c>
    </row>
    <row r="88" spans="1:33" ht="12" customHeight="1" x14ac:dyDescent="0.25">
      <c r="A88" s="18">
        <v>657</v>
      </c>
      <c r="B88" s="40" t="s">
        <v>81</v>
      </c>
      <c r="C88" s="7" t="s">
        <v>437</v>
      </c>
      <c r="D88" s="7" t="s">
        <v>1346</v>
      </c>
      <c r="E88" s="7" t="s">
        <v>4</v>
      </c>
      <c r="F88" s="7" t="s">
        <v>2</v>
      </c>
      <c r="G88" s="7">
        <v>1</v>
      </c>
      <c r="H88" s="5"/>
      <c r="I88" s="6">
        <v>125</v>
      </c>
      <c r="J88" s="5"/>
      <c r="K88" s="5"/>
      <c r="L88" s="5"/>
      <c r="M88" s="5"/>
      <c r="N88" s="10">
        <v>125</v>
      </c>
      <c r="O88" s="10">
        <v>125</v>
      </c>
      <c r="P88" s="88">
        <v>0</v>
      </c>
      <c r="Q88" s="102">
        <f t="shared" si="3"/>
        <v>0.93466666666666665</v>
      </c>
      <c r="R88" s="96">
        <v>0.90533333333333332</v>
      </c>
      <c r="S88" s="16">
        <v>0.91839999999999999</v>
      </c>
      <c r="T88" s="10">
        <v>125</v>
      </c>
      <c r="U88" s="13">
        <v>1</v>
      </c>
      <c r="V88" s="12">
        <v>120</v>
      </c>
      <c r="W88" s="13">
        <v>0.96</v>
      </c>
      <c r="X88" s="12">
        <v>115</v>
      </c>
      <c r="Y88" s="13">
        <v>0.92</v>
      </c>
      <c r="Z88" s="12">
        <v>113</v>
      </c>
      <c r="AA88" s="13">
        <v>0.90400000000000003</v>
      </c>
      <c r="AB88" s="12">
        <v>111</v>
      </c>
      <c r="AC88" s="13">
        <v>0.88800000000000001</v>
      </c>
      <c r="AD88" s="12">
        <v>117</v>
      </c>
      <c r="AE88" s="41">
        <v>0.93600000000000005</v>
      </c>
      <c r="AF88" s="19">
        <v>26.193300000000001</v>
      </c>
      <c r="AG88" s="10">
        <v>-80.1875</v>
      </c>
    </row>
    <row r="89" spans="1:33" ht="12" customHeight="1" x14ac:dyDescent="0.25">
      <c r="A89" s="18">
        <v>675</v>
      </c>
      <c r="B89" s="40" t="s">
        <v>81</v>
      </c>
      <c r="C89" s="7" t="s">
        <v>452</v>
      </c>
      <c r="D89" s="7" t="s">
        <v>1445</v>
      </c>
      <c r="E89" s="7" t="s">
        <v>4</v>
      </c>
      <c r="F89" s="7" t="s">
        <v>2</v>
      </c>
      <c r="G89" s="7">
        <v>1</v>
      </c>
      <c r="H89" s="5"/>
      <c r="I89" s="6">
        <v>408</v>
      </c>
      <c r="J89" s="5"/>
      <c r="K89" s="5"/>
      <c r="L89" s="5"/>
      <c r="M89" s="5"/>
      <c r="N89" s="10">
        <v>408</v>
      </c>
      <c r="O89" s="10">
        <v>408</v>
      </c>
      <c r="P89" s="88">
        <v>0</v>
      </c>
      <c r="Q89" s="102">
        <f t="shared" si="3"/>
        <v>0.95547385620915037</v>
      </c>
      <c r="R89" s="96">
        <v>0.91584967320261434</v>
      </c>
      <c r="S89" s="16">
        <v>0.84844771241830064</v>
      </c>
      <c r="T89" s="10">
        <v>392</v>
      </c>
      <c r="U89" s="13">
        <v>0.96078431372549</v>
      </c>
      <c r="V89" s="12">
        <v>402</v>
      </c>
      <c r="W89" s="13">
        <v>0.98529411764705899</v>
      </c>
      <c r="X89" s="12">
        <v>402</v>
      </c>
      <c r="Y89" s="13">
        <v>0.98529411764705899</v>
      </c>
      <c r="Z89" s="12">
        <v>383</v>
      </c>
      <c r="AA89" s="13">
        <v>0.93872549019607798</v>
      </c>
      <c r="AB89" s="12">
        <v>374</v>
      </c>
      <c r="AC89" s="13">
        <v>0.91666666666666696</v>
      </c>
      <c r="AD89" s="12">
        <v>386</v>
      </c>
      <c r="AE89" s="41">
        <v>0.94607843137254899</v>
      </c>
      <c r="AF89" s="19">
        <v>26.128900000000002</v>
      </c>
      <c r="AG89" s="10">
        <v>-80.1477</v>
      </c>
    </row>
    <row r="90" spans="1:33" ht="12" customHeight="1" x14ac:dyDescent="0.25">
      <c r="A90" s="18">
        <v>807</v>
      </c>
      <c r="B90" s="40" t="s">
        <v>81</v>
      </c>
      <c r="C90" s="7" t="s">
        <v>527</v>
      </c>
      <c r="D90" s="7" t="s">
        <v>1501</v>
      </c>
      <c r="E90" s="7" t="s">
        <v>4</v>
      </c>
      <c r="F90" s="7" t="s">
        <v>2</v>
      </c>
      <c r="G90" s="7">
        <v>1</v>
      </c>
      <c r="H90" s="5"/>
      <c r="I90" s="6">
        <v>147</v>
      </c>
      <c r="J90" s="5"/>
      <c r="K90" s="5"/>
      <c r="L90" s="5"/>
      <c r="M90" s="5"/>
      <c r="N90" s="10">
        <v>147</v>
      </c>
      <c r="O90" s="10">
        <v>147</v>
      </c>
      <c r="P90" s="88">
        <v>0</v>
      </c>
      <c r="Q90" s="102">
        <f t="shared" si="3"/>
        <v>0.98299319727891155</v>
      </c>
      <c r="R90" s="96">
        <v>0.99319727891156462</v>
      </c>
      <c r="S90" s="16">
        <v>0.98979591836734693</v>
      </c>
      <c r="T90" s="10">
        <v>146</v>
      </c>
      <c r="U90" s="13">
        <v>0.99319727891156495</v>
      </c>
      <c r="V90" s="12">
        <v>147</v>
      </c>
      <c r="W90" s="13">
        <v>1</v>
      </c>
      <c r="X90" s="12">
        <v>147</v>
      </c>
      <c r="Y90" s="13">
        <v>1</v>
      </c>
      <c r="Z90" s="12">
        <v>146</v>
      </c>
      <c r="AA90" s="13">
        <v>0.99319727891156495</v>
      </c>
      <c r="AB90" s="12">
        <v>144</v>
      </c>
      <c r="AC90" s="13">
        <v>0.97959183673469397</v>
      </c>
      <c r="AD90" s="12">
        <v>137</v>
      </c>
      <c r="AE90" s="41">
        <v>0.93197278911564596</v>
      </c>
      <c r="AF90" s="19">
        <v>26.0457</v>
      </c>
      <c r="AG90" s="10">
        <v>-80.237499999999997</v>
      </c>
    </row>
    <row r="91" spans="1:33" ht="12" customHeight="1" x14ac:dyDescent="0.25">
      <c r="A91" s="18">
        <v>808</v>
      </c>
      <c r="B91" s="40" t="s">
        <v>81</v>
      </c>
      <c r="C91" s="7" t="s">
        <v>528</v>
      </c>
      <c r="D91" s="7" t="s">
        <v>1343</v>
      </c>
      <c r="E91" s="7" t="s">
        <v>4</v>
      </c>
      <c r="F91" s="7" t="s">
        <v>2</v>
      </c>
      <c r="G91" s="7">
        <v>1</v>
      </c>
      <c r="H91" s="5"/>
      <c r="I91" s="6">
        <v>104</v>
      </c>
      <c r="J91" s="5"/>
      <c r="K91" s="5"/>
      <c r="L91" s="5"/>
      <c r="M91" s="5"/>
      <c r="N91" s="10">
        <v>104</v>
      </c>
      <c r="O91" s="10">
        <v>104</v>
      </c>
      <c r="P91" s="88">
        <v>0</v>
      </c>
      <c r="Q91" s="102">
        <f t="shared" si="3"/>
        <v>0.98717948717948723</v>
      </c>
      <c r="R91" s="96">
        <v>0.97916666666666663</v>
      </c>
      <c r="S91" s="16">
        <v>0.99038461538461542</v>
      </c>
      <c r="T91" s="10">
        <v>103</v>
      </c>
      <c r="U91" s="13">
        <v>0.99038461538461497</v>
      </c>
      <c r="V91" s="12">
        <v>104</v>
      </c>
      <c r="W91" s="13">
        <v>1</v>
      </c>
      <c r="X91" s="12">
        <v>104</v>
      </c>
      <c r="Y91" s="13">
        <v>1</v>
      </c>
      <c r="Z91" s="12">
        <v>101</v>
      </c>
      <c r="AA91" s="13">
        <v>0.97115384615384603</v>
      </c>
      <c r="AB91" s="12">
        <v>101</v>
      </c>
      <c r="AC91" s="13">
        <v>0.97115384615384603</v>
      </c>
      <c r="AD91" s="12">
        <v>103</v>
      </c>
      <c r="AE91" s="41">
        <v>0.99038461538461497</v>
      </c>
      <c r="AF91" s="19">
        <v>26.0457</v>
      </c>
      <c r="AG91" s="10">
        <v>-80.237499999999997</v>
      </c>
    </row>
    <row r="92" spans="1:33" ht="12" customHeight="1" x14ac:dyDescent="0.25">
      <c r="A92" s="18">
        <v>821</v>
      </c>
      <c r="B92" s="40" t="s">
        <v>81</v>
      </c>
      <c r="C92" s="7" t="s">
        <v>539</v>
      </c>
      <c r="D92" s="7" t="s">
        <v>1444</v>
      </c>
      <c r="E92" s="7" t="s">
        <v>4</v>
      </c>
      <c r="F92" s="7" t="s">
        <v>2</v>
      </c>
      <c r="G92" s="7">
        <v>1</v>
      </c>
      <c r="H92" s="5"/>
      <c r="I92" s="6">
        <v>108</v>
      </c>
      <c r="J92" s="5"/>
      <c r="K92" s="5"/>
      <c r="L92" s="5"/>
      <c r="M92" s="5"/>
      <c r="N92" s="10">
        <v>108</v>
      </c>
      <c r="O92" s="10">
        <v>108</v>
      </c>
      <c r="P92" s="88">
        <v>0</v>
      </c>
      <c r="Q92" s="102">
        <f t="shared" si="3"/>
        <v>0.97685185185185186</v>
      </c>
      <c r="R92" s="96">
        <v>0.94753086419753085</v>
      </c>
      <c r="S92" s="16">
        <v>0.88888888888888884</v>
      </c>
      <c r="T92" s="10">
        <v>105</v>
      </c>
      <c r="U92" s="13">
        <v>0.97222222222222199</v>
      </c>
      <c r="V92" s="12">
        <v>108</v>
      </c>
      <c r="W92" s="13">
        <v>1</v>
      </c>
      <c r="X92" s="12">
        <v>105</v>
      </c>
      <c r="Y92" s="13">
        <v>0.97222222222222199</v>
      </c>
      <c r="Z92" s="12">
        <v>105</v>
      </c>
      <c r="AA92" s="13">
        <v>0.97222222222222199</v>
      </c>
      <c r="AB92" s="12">
        <v>104</v>
      </c>
      <c r="AC92" s="13">
        <v>0.96296296296296302</v>
      </c>
      <c r="AD92" s="12">
        <v>106</v>
      </c>
      <c r="AE92" s="41">
        <v>0.98148148148148195</v>
      </c>
      <c r="AF92" s="19">
        <v>26.069700000000001</v>
      </c>
      <c r="AG92" s="10">
        <v>-80.225899999999996</v>
      </c>
    </row>
    <row r="93" spans="1:33" ht="12" customHeight="1" x14ac:dyDescent="0.25">
      <c r="A93" s="18">
        <v>886</v>
      </c>
      <c r="B93" s="40" t="s">
        <v>81</v>
      </c>
      <c r="C93" s="7" t="s">
        <v>568</v>
      </c>
      <c r="D93" s="7" t="s">
        <v>1547</v>
      </c>
      <c r="E93" s="7" t="s">
        <v>4</v>
      </c>
      <c r="F93" s="7" t="s">
        <v>2</v>
      </c>
      <c r="G93" s="7">
        <v>1</v>
      </c>
      <c r="H93" s="5"/>
      <c r="I93" s="6">
        <v>150</v>
      </c>
      <c r="J93" s="5"/>
      <c r="K93" s="5"/>
      <c r="L93" s="5"/>
      <c r="M93" s="5"/>
      <c r="N93" s="10">
        <v>150</v>
      </c>
      <c r="O93" s="10">
        <v>150</v>
      </c>
      <c r="P93" s="88">
        <v>0</v>
      </c>
      <c r="Q93" s="102">
        <f t="shared" si="3"/>
        <v>0.93777777777777782</v>
      </c>
      <c r="R93" s="96">
        <v>0.97111111111111115</v>
      </c>
      <c r="S93" s="16">
        <v>0.96666666666666667</v>
      </c>
      <c r="T93" s="10">
        <v>143</v>
      </c>
      <c r="U93" s="13">
        <v>0.95333333333333303</v>
      </c>
      <c r="V93" s="12">
        <v>141</v>
      </c>
      <c r="W93" s="13">
        <v>0.94</v>
      </c>
      <c r="X93" s="12">
        <v>141</v>
      </c>
      <c r="Y93" s="13">
        <v>0.94</v>
      </c>
      <c r="Z93" s="12">
        <v>143</v>
      </c>
      <c r="AA93" s="13">
        <v>0.95333333333333303</v>
      </c>
      <c r="AB93" s="12">
        <v>137</v>
      </c>
      <c r="AC93" s="13">
        <v>0.913333333333333</v>
      </c>
      <c r="AD93" s="12">
        <v>139</v>
      </c>
      <c r="AE93" s="41">
        <v>0.92666666666666697</v>
      </c>
      <c r="AF93" s="19">
        <v>26.151700000000002</v>
      </c>
      <c r="AG93" s="10">
        <v>-80.151700000000005</v>
      </c>
    </row>
    <row r="94" spans="1:33" ht="12" customHeight="1" x14ac:dyDescent="0.25">
      <c r="A94" s="18">
        <v>900</v>
      </c>
      <c r="B94" s="40" t="s">
        <v>81</v>
      </c>
      <c r="C94" s="7" t="s">
        <v>577</v>
      </c>
      <c r="D94" s="7" t="s">
        <v>1426</v>
      </c>
      <c r="E94" s="7" t="s">
        <v>4</v>
      </c>
      <c r="F94" s="7" t="s">
        <v>2</v>
      </c>
      <c r="G94" s="7">
        <v>1</v>
      </c>
      <c r="H94" s="5"/>
      <c r="I94" s="6">
        <v>252</v>
      </c>
      <c r="J94" s="5"/>
      <c r="K94" s="5"/>
      <c r="L94" s="5"/>
      <c r="M94" s="5"/>
      <c r="N94" s="10">
        <v>252</v>
      </c>
      <c r="O94" s="10">
        <v>252</v>
      </c>
      <c r="P94" s="88">
        <v>0</v>
      </c>
      <c r="Q94" s="102">
        <f t="shared" si="3"/>
        <v>0.98280423280423279</v>
      </c>
      <c r="R94" s="96">
        <v>0.97883597883597884</v>
      </c>
      <c r="S94" s="16">
        <v>0.97936507936507933</v>
      </c>
      <c r="T94" s="10">
        <v>251</v>
      </c>
      <c r="U94" s="13">
        <v>0.99603174603174605</v>
      </c>
      <c r="V94" s="12">
        <v>248</v>
      </c>
      <c r="W94" s="13">
        <v>0.98412698412698396</v>
      </c>
      <c r="X94" s="12">
        <v>251</v>
      </c>
      <c r="Y94" s="13">
        <v>0.99603174603174605</v>
      </c>
      <c r="Z94" s="12">
        <v>244</v>
      </c>
      <c r="AA94" s="13">
        <v>0.96825396825396803</v>
      </c>
      <c r="AB94" s="12">
        <v>245</v>
      </c>
      <c r="AC94" s="13">
        <v>0.97222222222222199</v>
      </c>
      <c r="AD94" s="12">
        <v>247</v>
      </c>
      <c r="AE94" s="41">
        <v>0.98015873015873001</v>
      </c>
      <c r="AF94" s="19">
        <v>25.9788</v>
      </c>
      <c r="AG94" s="10">
        <v>-80.262900000000002</v>
      </c>
    </row>
    <row r="95" spans="1:33" ht="12" customHeight="1" x14ac:dyDescent="0.25">
      <c r="A95" s="18">
        <v>908</v>
      </c>
      <c r="B95" s="40" t="s">
        <v>81</v>
      </c>
      <c r="C95" s="7" t="s">
        <v>583</v>
      </c>
      <c r="D95" s="7" t="s">
        <v>1552</v>
      </c>
      <c r="E95" s="7" t="s">
        <v>4</v>
      </c>
      <c r="F95" s="7" t="s">
        <v>2</v>
      </c>
      <c r="G95" s="7">
        <v>1</v>
      </c>
      <c r="H95" s="5"/>
      <c r="I95" s="6">
        <v>15</v>
      </c>
      <c r="J95" s="5"/>
      <c r="K95" s="5"/>
      <c r="L95" s="5"/>
      <c r="M95" s="5"/>
      <c r="N95" s="10">
        <v>15</v>
      </c>
      <c r="O95" s="10">
        <v>15</v>
      </c>
      <c r="P95" s="88">
        <v>0</v>
      </c>
      <c r="Q95" s="102"/>
      <c r="R95" s="96">
        <v>0.76</v>
      </c>
      <c r="S95" s="16">
        <v>0.76666666666666672</v>
      </c>
      <c r="T95" s="5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42"/>
      <c r="AF95" s="19">
        <v>26.2407</v>
      </c>
      <c r="AG95" s="10">
        <v>-80.130600000000001</v>
      </c>
    </row>
    <row r="96" spans="1:33" ht="12" customHeight="1" x14ac:dyDescent="0.25">
      <c r="A96" s="18">
        <v>909</v>
      </c>
      <c r="B96" s="40" t="s">
        <v>81</v>
      </c>
      <c r="C96" s="7" t="s">
        <v>584</v>
      </c>
      <c r="D96" s="7" t="s">
        <v>1413</v>
      </c>
      <c r="E96" s="7" t="s">
        <v>4</v>
      </c>
      <c r="F96" s="7" t="s">
        <v>2</v>
      </c>
      <c r="G96" s="7">
        <v>1</v>
      </c>
      <c r="H96" s="5"/>
      <c r="I96" s="6">
        <v>4</v>
      </c>
      <c r="J96" s="5"/>
      <c r="K96" s="5"/>
      <c r="L96" s="5"/>
      <c r="M96" s="5"/>
      <c r="N96" s="10">
        <v>4</v>
      </c>
      <c r="O96" s="10">
        <v>4</v>
      </c>
      <c r="P96" s="88">
        <v>0</v>
      </c>
      <c r="Q96" s="102"/>
      <c r="R96" s="96">
        <v>0.6</v>
      </c>
      <c r="S96" s="16">
        <v>0.75</v>
      </c>
      <c r="T96" s="5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42"/>
      <c r="AF96" s="19">
        <v>26.137474999999998</v>
      </c>
      <c r="AG96" s="10">
        <v>-80.141676000000004</v>
      </c>
    </row>
    <row r="97" spans="1:33" ht="12" customHeight="1" x14ac:dyDescent="0.25">
      <c r="A97" s="18">
        <v>1074</v>
      </c>
      <c r="B97" s="40" t="s">
        <v>81</v>
      </c>
      <c r="C97" s="7" t="s">
        <v>691</v>
      </c>
      <c r="D97" s="7" t="s">
        <v>1502</v>
      </c>
      <c r="E97" s="7" t="s">
        <v>4</v>
      </c>
      <c r="F97" s="7" t="s">
        <v>2</v>
      </c>
      <c r="G97" s="7">
        <v>1</v>
      </c>
      <c r="H97" s="5"/>
      <c r="I97" s="6">
        <v>318</v>
      </c>
      <c r="J97" s="5"/>
      <c r="K97" s="5"/>
      <c r="L97" s="5"/>
      <c r="M97" s="5"/>
      <c r="N97" s="10">
        <v>318</v>
      </c>
      <c r="O97" s="10">
        <v>318</v>
      </c>
      <c r="P97" s="88">
        <v>0</v>
      </c>
      <c r="Q97" s="102">
        <f t="shared" ref="Q97:Q129" si="4">(T97+V97+X97+Z97+AB97+AD97)/(N97*COUNTA(T97,V97,X97,Z97,AB97,AD97))</f>
        <v>0.87631027253668758</v>
      </c>
      <c r="R97" s="96">
        <v>0.87735849056603776</v>
      </c>
      <c r="S97" s="16">
        <v>0.8446540880503145</v>
      </c>
      <c r="T97" s="10">
        <v>290</v>
      </c>
      <c r="U97" s="13">
        <v>0.91194968553459099</v>
      </c>
      <c r="V97" s="12">
        <v>284</v>
      </c>
      <c r="W97" s="13">
        <v>0.893081761006289</v>
      </c>
      <c r="X97" s="12">
        <v>282</v>
      </c>
      <c r="Y97" s="13">
        <v>0.88679245283018904</v>
      </c>
      <c r="Z97" s="12">
        <v>275</v>
      </c>
      <c r="AA97" s="13">
        <v>0.86477987421383695</v>
      </c>
      <c r="AB97" s="12">
        <v>273</v>
      </c>
      <c r="AC97" s="13">
        <v>0.85849056603773599</v>
      </c>
      <c r="AD97" s="12">
        <v>268</v>
      </c>
      <c r="AE97" s="41">
        <v>0.84276729559748398</v>
      </c>
      <c r="AF97" s="19">
        <v>26.054600000000001</v>
      </c>
      <c r="AG97" s="10">
        <v>-80.204499999999996</v>
      </c>
    </row>
    <row r="98" spans="1:33" ht="12" customHeight="1" x14ac:dyDescent="0.25">
      <c r="A98" s="18">
        <v>1108</v>
      </c>
      <c r="B98" s="40" t="s">
        <v>81</v>
      </c>
      <c r="C98" s="7" t="s">
        <v>709</v>
      </c>
      <c r="D98" s="7" t="s">
        <v>1359</v>
      </c>
      <c r="E98" s="7" t="s">
        <v>4</v>
      </c>
      <c r="F98" s="7" t="s">
        <v>2</v>
      </c>
      <c r="G98" s="7">
        <v>1</v>
      </c>
      <c r="H98" s="5"/>
      <c r="I98" s="6">
        <v>145</v>
      </c>
      <c r="J98" s="5"/>
      <c r="K98" s="5"/>
      <c r="L98" s="5"/>
      <c r="M98" s="5"/>
      <c r="N98" s="10">
        <v>145</v>
      </c>
      <c r="O98" s="10">
        <v>145</v>
      </c>
      <c r="P98" s="88">
        <v>0</v>
      </c>
      <c r="Q98" s="102">
        <f t="shared" si="4"/>
        <v>0.9885057471264368</v>
      </c>
      <c r="R98" s="96">
        <v>0.97517241379310349</v>
      </c>
      <c r="S98" s="16">
        <v>0.9131034482758621</v>
      </c>
      <c r="T98" s="10">
        <v>145</v>
      </c>
      <c r="U98" s="13">
        <v>1</v>
      </c>
      <c r="V98" s="12">
        <v>145</v>
      </c>
      <c r="W98" s="13">
        <v>1</v>
      </c>
      <c r="X98" s="12">
        <v>142</v>
      </c>
      <c r="Y98" s="13">
        <v>0.97931034482758605</v>
      </c>
      <c r="Z98" s="12">
        <v>144</v>
      </c>
      <c r="AA98" s="13">
        <v>0.99310344827586206</v>
      </c>
      <c r="AB98" s="12">
        <v>144</v>
      </c>
      <c r="AC98" s="13">
        <v>0.99310344827586206</v>
      </c>
      <c r="AD98" s="12">
        <v>140</v>
      </c>
      <c r="AE98" s="41">
        <v>0.96551724137931005</v>
      </c>
      <c r="AF98" s="19">
        <v>26.244</v>
      </c>
      <c r="AG98" s="10">
        <v>-80.130600000000001</v>
      </c>
    </row>
    <row r="99" spans="1:33" ht="12" customHeight="1" x14ac:dyDescent="0.25">
      <c r="A99" s="18">
        <v>1157</v>
      </c>
      <c r="B99" s="40" t="s">
        <v>81</v>
      </c>
      <c r="C99" s="7" t="s">
        <v>743</v>
      </c>
      <c r="D99" s="7" t="s">
        <v>1589</v>
      </c>
      <c r="E99" s="7" t="s">
        <v>4</v>
      </c>
      <c r="F99" s="7" t="s">
        <v>2</v>
      </c>
      <c r="G99" s="7">
        <v>1</v>
      </c>
      <c r="H99" s="5"/>
      <c r="I99" s="6">
        <v>188</v>
      </c>
      <c r="J99" s="5"/>
      <c r="K99" s="5"/>
      <c r="L99" s="5"/>
      <c r="M99" s="5"/>
      <c r="N99" s="10">
        <v>188</v>
      </c>
      <c r="O99" s="10">
        <v>188</v>
      </c>
      <c r="P99" s="88">
        <v>0</v>
      </c>
      <c r="Q99" s="102">
        <f t="shared" si="4"/>
        <v>0.99290780141843971</v>
      </c>
      <c r="R99" s="96">
        <v>0.9813829787234043</v>
      </c>
      <c r="S99" s="16">
        <v>0.974290780141844</v>
      </c>
      <c r="T99" s="10">
        <v>188</v>
      </c>
      <c r="U99" s="13">
        <v>1</v>
      </c>
      <c r="V99" s="12">
        <v>188</v>
      </c>
      <c r="W99" s="13">
        <v>1</v>
      </c>
      <c r="X99" s="12">
        <v>188</v>
      </c>
      <c r="Y99" s="13">
        <v>1</v>
      </c>
      <c r="Z99" s="12">
        <v>188</v>
      </c>
      <c r="AA99" s="13">
        <v>1</v>
      </c>
      <c r="AB99" s="12">
        <v>185</v>
      </c>
      <c r="AC99" s="13">
        <v>0.98404255319148903</v>
      </c>
      <c r="AD99" s="12">
        <v>183</v>
      </c>
      <c r="AE99" s="41">
        <v>0.97340425531914898</v>
      </c>
      <c r="AF99" s="19">
        <v>26.210799999999999</v>
      </c>
      <c r="AG99" s="10">
        <v>-80.135499999999993</v>
      </c>
    </row>
    <row r="100" spans="1:33" ht="12" customHeight="1" x14ac:dyDescent="0.25">
      <c r="A100" s="18">
        <v>1162</v>
      </c>
      <c r="B100" s="40" t="s">
        <v>81</v>
      </c>
      <c r="C100" s="7" t="s">
        <v>747</v>
      </c>
      <c r="D100" s="7" t="s">
        <v>1603</v>
      </c>
      <c r="E100" s="7" t="s">
        <v>4</v>
      </c>
      <c r="F100" s="7" t="s">
        <v>2</v>
      </c>
      <c r="G100" s="7">
        <v>1</v>
      </c>
      <c r="H100" s="5"/>
      <c r="I100" s="5">
        <v>192</v>
      </c>
      <c r="J100" s="5"/>
      <c r="K100" s="5"/>
      <c r="L100" s="5"/>
      <c r="M100" s="5"/>
      <c r="N100" s="10">
        <v>192</v>
      </c>
      <c r="O100" s="10">
        <v>192</v>
      </c>
      <c r="P100" s="88">
        <v>0</v>
      </c>
      <c r="Q100" s="102">
        <f t="shared" si="4"/>
        <v>0.9921875</v>
      </c>
      <c r="R100" s="96">
        <v>0.96770833333333328</v>
      </c>
      <c r="S100" s="16">
        <v>0.97829861111111116</v>
      </c>
      <c r="T100" s="10">
        <v>191</v>
      </c>
      <c r="U100" s="13">
        <v>0.99479166666666696</v>
      </c>
      <c r="V100" s="12">
        <v>190</v>
      </c>
      <c r="W100" s="13">
        <v>0.98958333333333304</v>
      </c>
      <c r="X100" s="12">
        <v>190</v>
      </c>
      <c r="Y100" s="13">
        <v>0.98958333333333304</v>
      </c>
      <c r="Z100" s="12">
        <v>189</v>
      </c>
      <c r="AA100" s="13">
        <v>0.984375</v>
      </c>
      <c r="AB100" s="12">
        <v>191</v>
      </c>
      <c r="AC100" s="13">
        <v>0.99479166666666696</v>
      </c>
      <c r="AD100" s="12">
        <v>192</v>
      </c>
      <c r="AE100" s="41">
        <v>1</v>
      </c>
      <c r="AF100" s="19">
        <v>26.2315</v>
      </c>
      <c r="AG100" s="10">
        <v>-80.150099999999995</v>
      </c>
    </row>
    <row r="101" spans="1:33" ht="12" customHeight="1" x14ac:dyDescent="0.25">
      <c r="A101" s="18">
        <v>1176</v>
      </c>
      <c r="B101" s="40" t="s">
        <v>81</v>
      </c>
      <c r="C101" s="7" t="s">
        <v>758</v>
      </c>
      <c r="D101" s="7" t="s">
        <v>1344</v>
      </c>
      <c r="E101" s="7" t="s">
        <v>4</v>
      </c>
      <c r="F101" s="7" t="s">
        <v>2</v>
      </c>
      <c r="G101" s="7">
        <v>1</v>
      </c>
      <c r="H101" s="5"/>
      <c r="I101" s="9">
        <v>246</v>
      </c>
      <c r="J101" s="5"/>
      <c r="K101" s="5"/>
      <c r="L101" s="5"/>
      <c r="M101" s="5"/>
      <c r="N101" s="10">
        <v>246</v>
      </c>
      <c r="O101" s="10">
        <v>246</v>
      </c>
      <c r="P101" s="88">
        <v>0</v>
      </c>
      <c r="Q101" s="102">
        <f t="shared" si="4"/>
        <v>0.96070460704607041</v>
      </c>
      <c r="R101" s="96">
        <v>0.95772357723577239</v>
      </c>
      <c r="S101" s="16">
        <v>0.95460704607046065</v>
      </c>
      <c r="T101" s="10">
        <v>240</v>
      </c>
      <c r="U101" s="13">
        <v>0.97560975609756095</v>
      </c>
      <c r="V101" s="12">
        <v>239</v>
      </c>
      <c r="W101" s="13">
        <v>0.97154471544715404</v>
      </c>
      <c r="X101" s="12">
        <v>233</v>
      </c>
      <c r="Y101" s="13">
        <v>0.94715447154471499</v>
      </c>
      <c r="Z101" s="12">
        <v>237</v>
      </c>
      <c r="AA101" s="13">
        <v>0.96341463414634099</v>
      </c>
      <c r="AB101" s="12">
        <v>235</v>
      </c>
      <c r="AC101" s="13">
        <v>0.95528455284552805</v>
      </c>
      <c r="AD101" s="12">
        <v>234</v>
      </c>
      <c r="AE101" s="41">
        <v>0.95121951219512202</v>
      </c>
      <c r="AF101" s="19">
        <v>26.168700000000001</v>
      </c>
      <c r="AG101" s="10">
        <v>-80.203299999999999</v>
      </c>
    </row>
    <row r="102" spans="1:33" ht="12" customHeight="1" x14ac:dyDescent="0.25">
      <c r="A102" s="18">
        <v>1193</v>
      </c>
      <c r="B102" s="40" t="s">
        <v>81</v>
      </c>
      <c r="C102" s="7" t="s">
        <v>771</v>
      </c>
      <c r="D102" s="7" t="s">
        <v>1590</v>
      </c>
      <c r="E102" s="7" t="s">
        <v>4</v>
      </c>
      <c r="F102" s="7" t="s">
        <v>2</v>
      </c>
      <c r="G102" s="7">
        <v>1</v>
      </c>
      <c r="H102" s="5"/>
      <c r="I102" s="6">
        <v>94</v>
      </c>
      <c r="J102" s="5"/>
      <c r="K102" s="5"/>
      <c r="L102" s="5"/>
      <c r="M102" s="5"/>
      <c r="N102" s="10">
        <v>94</v>
      </c>
      <c r="O102" s="10">
        <v>94</v>
      </c>
      <c r="P102" s="88">
        <v>0</v>
      </c>
      <c r="Q102" s="102">
        <f t="shared" si="4"/>
        <v>0.9521276595744681</v>
      </c>
      <c r="R102" s="96">
        <v>0.98404255319148937</v>
      </c>
      <c r="S102" s="16">
        <v>0.9382978723404255</v>
      </c>
      <c r="T102" s="10">
        <v>94</v>
      </c>
      <c r="U102" s="13">
        <v>1</v>
      </c>
      <c r="V102" s="12">
        <v>92</v>
      </c>
      <c r="W102" s="13">
        <v>0.97872340425531901</v>
      </c>
      <c r="X102" s="12">
        <v>90</v>
      </c>
      <c r="Y102" s="13">
        <v>0.95744680851063801</v>
      </c>
      <c r="Z102" s="12">
        <v>86</v>
      </c>
      <c r="AA102" s="13">
        <v>0.91489361702127703</v>
      </c>
      <c r="AB102" s="12">
        <v>86</v>
      </c>
      <c r="AC102" s="13">
        <v>0.91489361702127703</v>
      </c>
      <c r="AD102" s="12">
        <v>89</v>
      </c>
      <c r="AE102" s="41">
        <v>0.94680851063829796</v>
      </c>
      <c r="AF102" s="19">
        <v>26.2469</v>
      </c>
      <c r="AG102" s="10">
        <v>-80.146900000000002</v>
      </c>
    </row>
    <row r="103" spans="1:33" ht="12" customHeight="1" x14ac:dyDescent="0.25">
      <c r="A103" s="18">
        <v>1215</v>
      </c>
      <c r="B103" s="40" t="s">
        <v>81</v>
      </c>
      <c r="C103" s="7" t="s">
        <v>783</v>
      </c>
      <c r="D103" s="7" t="s">
        <v>1615</v>
      </c>
      <c r="E103" s="7" t="s">
        <v>4</v>
      </c>
      <c r="F103" s="7" t="s">
        <v>2</v>
      </c>
      <c r="G103" s="7">
        <v>1</v>
      </c>
      <c r="H103" s="5"/>
      <c r="I103" s="6">
        <v>212</v>
      </c>
      <c r="J103" s="5"/>
      <c r="K103" s="5"/>
      <c r="L103" s="5"/>
      <c r="M103" s="5"/>
      <c r="N103" s="10">
        <v>212</v>
      </c>
      <c r="O103" s="10">
        <v>212</v>
      </c>
      <c r="P103" s="88">
        <v>0</v>
      </c>
      <c r="Q103" s="102">
        <f t="shared" si="4"/>
        <v>0.9779874213836478</v>
      </c>
      <c r="R103" s="96">
        <v>0.98977987421383651</v>
      </c>
      <c r="S103" s="16">
        <v>0.99371069182389937</v>
      </c>
      <c r="T103" s="10">
        <v>210</v>
      </c>
      <c r="U103" s="13">
        <v>0.99056603773584895</v>
      </c>
      <c r="V103" s="12">
        <v>208</v>
      </c>
      <c r="W103" s="13">
        <v>0.98113207547169801</v>
      </c>
      <c r="X103" s="12">
        <v>208</v>
      </c>
      <c r="Y103" s="13">
        <v>0.98113207547169801</v>
      </c>
      <c r="Z103" s="12">
        <v>208</v>
      </c>
      <c r="AA103" s="13">
        <v>0.98113207547169801</v>
      </c>
      <c r="AB103" s="12">
        <v>204</v>
      </c>
      <c r="AC103" s="13">
        <v>0.96226415094339601</v>
      </c>
      <c r="AD103" s="12">
        <v>206</v>
      </c>
      <c r="AE103" s="41">
        <v>0.97169811320754695</v>
      </c>
      <c r="AF103" s="19">
        <v>25.9863</v>
      </c>
      <c r="AG103" s="10">
        <v>-80.161100000000005</v>
      </c>
    </row>
    <row r="104" spans="1:33" ht="12" customHeight="1" x14ac:dyDescent="0.25">
      <c r="A104" s="18">
        <v>1307</v>
      </c>
      <c r="B104" s="40" t="s">
        <v>81</v>
      </c>
      <c r="C104" s="7" t="s">
        <v>810</v>
      </c>
      <c r="D104" s="7" t="s">
        <v>1621</v>
      </c>
      <c r="E104" s="7" t="s">
        <v>4</v>
      </c>
      <c r="F104" s="7" t="s">
        <v>2</v>
      </c>
      <c r="G104" s="7">
        <v>1</v>
      </c>
      <c r="H104" s="5"/>
      <c r="I104" s="6">
        <v>292</v>
      </c>
      <c r="J104" s="5"/>
      <c r="K104" s="5"/>
      <c r="L104" s="5"/>
      <c r="M104" s="5"/>
      <c r="N104" s="10">
        <v>292</v>
      </c>
      <c r="O104" s="10">
        <v>292</v>
      </c>
      <c r="P104" s="88">
        <v>0</v>
      </c>
      <c r="Q104" s="102">
        <f t="shared" si="4"/>
        <v>0.99657534246575341</v>
      </c>
      <c r="R104" s="96">
        <v>0.98744292237442921</v>
      </c>
      <c r="S104" s="16">
        <v>0.98698630136986298</v>
      </c>
      <c r="T104" s="10">
        <v>292</v>
      </c>
      <c r="U104" s="13">
        <v>1</v>
      </c>
      <c r="V104" s="12">
        <v>292</v>
      </c>
      <c r="W104" s="13">
        <v>1</v>
      </c>
      <c r="X104" s="12">
        <v>292</v>
      </c>
      <c r="Y104" s="13">
        <v>1</v>
      </c>
      <c r="Z104" s="12">
        <v>290</v>
      </c>
      <c r="AA104" s="13">
        <v>0.99315068493150704</v>
      </c>
      <c r="AB104" s="12">
        <v>292</v>
      </c>
      <c r="AC104" s="13">
        <v>1</v>
      </c>
      <c r="AD104" s="12">
        <v>288</v>
      </c>
      <c r="AE104" s="41">
        <v>0.98630136986301398</v>
      </c>
      <c r="AF104" s="19">
        <v>26.212900000000001</v>
      </c>
      <c r="AG104" s="10">
        <v>-80.201099999999997</v>
      </c>
    </row>
    <row r="105" spans="1:33" ht="12" customHeight="1" x14ac:dyDescent="0.25">
      <c r="A105" s="18">
        <v>1344</v>
      </c>
      <c r="B105" s="40" t="s">
        <v>81</v>
      </c>
      <c r="C105" s="7" t="s">
        <v>833</v>
      </c>
      <c r="D105" s="7" t="s">
        <v>1627</v>
      </c>
      <c r="E105" s="7" t="s">
        <v>4</v>
      </c>
      <c r="F105" s="7" t="s">
        <v>2</v>
      </c>
      <c r="G105" s="7">
        <v>1</v>
      </c>
      <c r="H105" s="5"/>
      <c r="I105" s="6">
        <v>148</v>
      </c>
      <c r="J105" s="5"/>
      <c r="K105" s="5"/>
      <c r="L105" s="5"/>
      <c r="M105" s="5"/>
      <c r="N105" s="10">
        <v>148</v>
      </c>
      <c r="O105" s="10">
        <v>148</v>
      </c>
      <c r="P105" s="88">
        <v>0</v>
      </c>
      <c r="Q105" s="102">
        <f t="shared" si="4"/>
        <v>0.97297297297297303</v>
      </c>
      <c r="R105" s="96">
        <v>0.95945945945945943</v>
      </c>
      <c r="S105" s="16">
        <v>0.97072072072072069</v>
      </c>
      <c r="T105" s="10">
        <v>145</v>
      </c>
      <c r="U105" s="13">
        <v>0.97972972972973005</v>
      </c>
      <c r="V105" s="12">
        <v>143</v>
      </c>
      <c r="W105" s="13">
        <v>0.96621621621621601</v>
      </c>
      <c r="X105" s="12">
        <v>144</v>
      </c>
      <c r="Y105" s="13">
        <v>0.97297297297297303</v>
      </c>
      <c r="Z105" s="12">
        <v>143</v>
      </c>
      <c r="AA105" s="13">
        <v>0.96621621621621601</v>
      </c>
      <c r="AB105" s="12">
        <v>144</v>
      </c>
      <c r="AC105" s="13">
        <v>0.97297297297297303</v>
      </c>
      <c r="AD105" s="12">
        <v>145</v>
      </c>
      <c r="AE105" s="41">
        <v>0.97972972972973005</v>
      </c>
      <c r="AF105" s="19">
        <v>26.2394</v>
      </c>
      <c r="AG105" s="10">
        <v>-80.151799999999994</v>
      </c>
    </row>
    <row r="106" spans="1:33" ht="12" customHeight="1" x14ac:dyDescent="0.25">
      <c r="A106" s="18">
        <v>1475</v>
      </c>
      <c r="B106" s="40" t="s">
        <v>81</v>
      </c>
      <c r="C106" s="7" t="s">
        <v>882</v>
      </c>
      <c r="D106" s="7" t="s">
        <v>1361</v>
      </c>
      <c r="E106" s="7" t="s">
        <v>4</v>
      </c>
      <c r="F106" s="7" t="s">
        <v>2</v>
      </c>
      <c r="G106" s="7">
        <v>1</v>
      </c>
      <c r="H106" s="5"/>
      <c r="I106" s="6">
        <v>190</v>
      </c>
      <c r="J106" s="5"/>
      <c r="K106" s="5"/>
      <c r="L106" s="5"/>
      <c r="M106" s="5"/>
      <c r="N106" s="10">
        <v>190</v>
      </c>
      <c r="O106" s="10">
        <v>190</v>
      </c>
      <c r="P106" s="88">
        <v>0</v>
      </c>
      <c r="Q106" s="102">
        <f t="shared" si="4"/>
        <v>0.98508771929824557</v>
      </c>
      <c r="R106" s="96">
        <v>0.98947368421052628</v>
      </c>
      <c r="S106" s="16">
        <v>0.99298245614035086</v>
      </c>
      <c r="T106" s="10">
        <v>187</v>
      </c>
      <c r="U106" s="13">
        <v>0.98421052631578898</v>
      </c>
      <c r="V106" s="12">
        <v>187</v>
      </c>
      <c r="W106" s="13">
        <v>0.98421052631578898</v>
      </c>
      <c r="X106" s="12">
        <v>186</v>
      </c>
      <c r="Y106" s="13">
        <v>0.97894736842105301</v>
      </c>
      <c r="Z106" s="12">
        <v>188</v>
      </c>
      <c r="AA106" s="13">
        <v>0.98947368421052595</v>
      </c>
      <c r="AB106" s="12">
        <v>187</v>
      </c>
      <c r="AC106" s="13">
        <v>0.98421052631578898</v>
      </c>
      <c r="AD106" s="12">
        <v>188</v>
      </c>
      <c r="AE106" s="41">
        <v>0.98947368421052595</v>
      </c>
      <c r="AF106" s="19">
        <v>26.037700000000001</v>
      </c>
      <c r="AG106" s="10">
        <v>-80.155199999999994</v>
      </c>
    </row>
    <row r="107" spans="1:33" ht="12" customHeight="1" x14ac:dyDescent="0.25">
      <c r="A107" s="18">
        <v>1487</v>
      </c>
      <c r="B107" s="40" t="s">
        <v>81</v>
      </c>
      <c r="C107" s="7" t="s">
        <v>164</v>
      </c>
      <c r="D107" s="7" t="s">
        <v>1633</v>
      </c>
      <c r="E107" s="7" t="s">
        <v>4</v>
      </c>
      <c r="F107" s="7" t="s">
        <v>2</v>
      </c>
      <c r="G107" s="7">
        <v>1</v>
      </c>
      <c r="H107" s="5"/>
      <c r="I107" s="6">
        <v>814</v>
      </c>
      <c r="J107" s="5"/>
      <c r="K107" s="5"/>
      <c r="L107" s="5"/>
      <c r="M107" s="5"/>
      <c r="N107" s="10">
        <v>814</v>
      </c>
      <c r="O107" s="10">
        <v>814</v>
      </c>
      <c r="P107" s="88">
        <v>0</v>
      </c>
      <c r="Q107" s="102">
        <f t="shared" si="4"/>
        <v>0.84295659295659298</v>
      </c>
      <c r="R107" s="96">
        <v>0.86486486486486491</v>
      </c>
      <c r="S107" s="16">
        <v>0.78255528255528251</v>
      </c>
      <c r="T107" s="10">
        <v>674</v>
      </c>
      <c r="U107" s="13">
        <v>0.82800982800982803</v>
      </c>
      <c r="V107" s="12">
        <v>668</v>
      </c>
      <c r="W107" s="13">
        <v>0.82063882063882099</v>
      </c>
      <c r="X107" s="12">
        <v>666</v>
      </c>
      <c r="Y107" s="13">
        <v>0.81818181818181801</v>
      </c>
      <c r="Z107" s="12">
        <v>680</v>
      </c>
      <c r="AA107" s="13">
        <v>0.83538083538083496</v>
      </c>
      <c r="AB107" s="12">
        <v>707</v>
      </c>
      <c r="AC107" s="13">
        <v>0.86855036855036905</v>
      </c>
      <c r="AD107" s="12">
        <v>722</v>
      </c>
      <c r="AE107" s="41">
        <v>0.88697788697788704</v>
      </c>
      <c r="AF107" s="19">
        <v>26.150400000000001</v>
      </c>
      <c r="AG107" s="10">
        <v>-80.204999999999998</v>
      </c>
    </row>
    <row r="108" spans="1:33" ht="12" customHeight="1" x14ac:dyDescent="0.25">
      <c r="A108" s="18">
        <v>1599</v>
      </c>
      <c r="B108" s="40" t="s">
        <v>81</v>
      </c>
      <c r="C108" s="7" t="s">
        <v>934</v>
      </c>
      <c r="D108" s="7" t="s">
        <v>1653</v>
      </c>
      <c r="E108" s="7" t="s">
        <v>4</v>
      </c>
      <c r="F108" s="7" t="s">
        <v>2</v>
      </c>
      <c r="G108" s="7">
        <v>1</v>
      </c>
      <c r="H108" s="5"/>
      <c r="I108" s="6">
        <v>122</v>
      </c>
      <c r="J108" s="5"/>
      <c r="K108" s="5"/>
      <c r="L108" s="5"/>
      <c r="M108" s="5"/>
      <c r="N108" s="10">
        <v>122</v>
      </c>
      <c r="O108" s="10">
        <v>122</v>
      </c>
      <c r="P108" s="88">
        <v>0</v>
      </c>
      <c r="Q108" s="102">
        <f t="shared" si="4"/>
        <v>0.92759562841530052</v>
      </c>
      <c r="R108" s="96">
        <v>0.91530054644808745</v>
      </c>
      <c r="S108" s="16">
        <v>0.9603825136612022</v>
      </c>
      <c r="T108" s="10">
        <v>116</v>
      </c>
      <c r="U108" s="13">
        <v>0.95081967213114704</v>
      </c>
      <c r="V108" s="12">
        <v>115</v>
      </c>
      <c r="W108" s="13">
        <v>0.94262295081967196</v>
      </c>
      <c r="X108" s="12">
        <v>112</v>
      </c>
      <c r="Y108" s="13">
        <v>0.91803278688524603</v>
      </c>
      <c r="Z108" s="12">
        <v>111</v>
      </c>
      <c r="AA108" s="13">
        <v>0.90983606557377095</v>
      </c>
      <c r="AB108" s="12">
        <v>112</v>
      </c>
      <c r="AC108" s="13">
        <v>0.91803278688524603</v>
      </c>
      <c r="AD108" s="12">
        <v>113</v>
      </c>
      <c r="AE108" s="41">
        <v>0.92622950819672101</v>
      </c>
      <c r="AF108" s="19">
        <v>26.125699999999998</v>
      </c>
      <c r="AG108" s="10">
        <v>-80.154399999999995</v>
      </c>
    </row>
    <row r="109" spans="1:33" ht="12" customHeight="1" x14ac:dyDescent="0.25">
      <c r="A109" s="18">
        <v>1691</v>
      </c>
      <c r="B109" s="40" t="s">
        <v>81</v>
      </c>
      <c r="C109" s="7" t="s">
        <v>963</v>
      </c>
      <c r="D109" s="7" t="s">
        <v>1658</v>
      </c>
      <c r="E109" s="7" t="s">
        <v>4</v>
      </c>
      <c r="F109" s="7" t="s">
        <v>2</v>
      </c>
      <c r="G109" s="7">
        <v>1</v>
      </c>
      <c r="H109" s="5"/>
      <c r="I109" s="6">
        <v>24</v>
      </c>
      <c r="J109" s="5"/>
      <c r="K109" s="5"/>
      <c r="L109" s="5"/>
      <c r="M109" s="5"/>
      <c r="N109" s="10">
        <v>24</v>
      </c>
      <c r="O109" s="10">
        <v>24</v>
      </c>
      <c r="P109" s="88">
        <v>0</v>
      </c>
      <c r="Q109" s="102">
        <f t="shared" si="4"/>
        <v>0.96527777777777779</v>
      </c>
      <c r="R109" s="96">
        <v>0.97222222222222221</v>
      </c>
      <c r="S109" s="16">
        <v>0.97916666666666663</v>
      </c>
      <c r="T109" s="10">
        <v>24</v>
      </c>
      <c r="U109" s="13">
        <v>1</v>
      </c>
      <c r="V109" s="12">
        <v>24</v>
      </c>
      <c r="W109" s="13">
        <v>1</v>
      </c>
      <c r="X109" s="12">
        <v>23</v>
      </c>
      <c r="Y109" s="13">
        <v>0.95833333333333304</v>
      </c>
      <c r="Z109" s="12">
        <v>23</v>
      </c>
      <c r="AA109" s="13">
        <v>0.95833333333333304</v>
      </c>
      <c r="AB109" s="12">
        <v>22</v>
      </c>
      <c r="AC109" s="13">
        <v>0.91666666666666696</v>
      </c>
      <c r="AD109" s="12">
        <v>23</v>
      </c>
      <c r="AE109" s="41">
        <v>0.95833333333333304</v>
      </c>
      <c r="AF109" s="19">
        <v>26.281300000000002</v>
      </c>
      <c r="AG109" s="10">
        <v>-80.113699999999994</v>
      </c>
    </row>
    <row r="110" spans="1:33" ht="12" customHeight="1" x14ac:dyDescent="0.25">
      <c r="A110" s="18">
        <v>1707</v>
      </c>
      <c r="B110" s="40" t="s">
        <v>81</v>
      </c>
      <c r="C110" s="7" t="s">
        <v>966</v>
      </c>
      <c r="D110" s="7" t="s">
        <v>1660</v>
      </c>
      <c r="E110" s="7" t="s">
        <v>4</v>
      </c>
      <c r="F110" s="7" t="s">
        <v>2</v>
      </c>
      <c r="G110" s="7">
        <v>1</v>
      </c>
      <c r="H110" s="5"/>
      <c r="I110" s="6">
        <v>120</v>
      </c>
      <c r="J110" s="5"/>
      <c r="K110" s="5"/>
      <c r="L110" s="5"/>
      <c r="M110" s="5"/>
      <c r="N110" s="10">
        <v>120</v>
      </c>
      <c r="O110" s="10">
        <v>120</v>
      </c>
      <c r="P110" s="88">
        <v>0</v>
      </c>
      <c r="Q110" s="102">
        <f t="shared" si="4"/>
        <v>0.96805555555555556</v>
      </c>
      <c r="R110" s="96">
        <v>0.95972222222222225</v>
      </c>
      <c r="S110" s="16">
        <v>0.95277777777777772</v>
      </c>
      <c r="T110" s="10">
        <v>113</v>
      </c>
      <c r="U110" s="13">
        <v>0.94166666666666698</v>
      </c>
      <c r="V110" s="12">
        <v>118</v>
      </c>
      <c r="W110" s="13">
        <v>0.98333333333333295</v>
      </c>
      <c r="X110" s="12">
        <v>114</v>
      </c>
      <c r="Y110" s="13">
        <v>0.95</v>
      </c>
      <c r="Z110" s="12">
        <v>117</v>
      </c>
      <c r="AA110" s="13">
        <v>0.97499999999999998</v>
      </c>
      <c r="AB110" s="12">
        <v>117</v>
      </c>
      <c r="AC110" s="13">
        <v>0.97499999999999998</v>
      </c>
      <c r="AD110" s="12">
        <v>118</v>
      </c>
      <c r="AE110" s="41">
        <v>0.98333333333333295</v>
      </c>
      <c r="AF110" s="19">
        <v>26.244</v>
      </c>
      <c r="AG110" s="10">
        <v>-80.146500000000003</v>
      </c>
    </row>
    <row r="111" spans="1:33" ht="12" customHeight="1" x14ac:dyDescent="0.25">
      <c r="A111" s="18">
        <v>1734</v>
      </c>
      <c r="B111" s="40" t="s">
        <v>81</v>
      </c>
      <c r="C111" s="7" t="s">
        <v>969</v>
      </c>
      <c r="D111" s="7" t="s">
        <v>1663</v>
      </c>
      <c r="E111" s="7" t="s">
        <v>4</v>
      </c>
      <c r="F111" s="7" t="s">
        <v>2</v>
      </c>
      <c r="G111" s="7">
        <v>1</v>
      </c>
      <c r="H111" s="5"/>
      <c r="I111" s="6">
        <v>32</v>
      </c>
      <c r="J111" s="5"/>
      <c r="K111" s="5"/>
      <c r="L111" s="5"/>
      <c r="M111" s="5"/>
      <c r="N111" s="10">
        <v>32</v>
      </c>
      <c r="O111" s="10">
        <v>32</v>
      </c>
      <c r="P111" s="88">
        <v>0</v>
      </c>
      <c r="Q111" s="102">
        <f t="shared" si="4"/>
        <v>0.92708333333333337</v>
      </c>
      <c r="R111" s="96">
        <v>0.94270833333333337</v>
      </c>
      <c r="S111" s="16">
        <v>0.96875</v>
      </c>
      <c r="T111" s="10">
        <v>30</v>
      </c>
      <c r="U111" s="13">
        <v>0.9375</v>
      </c>
      <c r="V111" s="12">
        <v>28</v>
      </c>
      <c r="W111" s="13">
        <v>0.875</v>
      </c>
      <c r="X111" s="12">
        <v>29</v>
      </c>
      <c r="Y111" s="13">
        <v>0.90625</v>
      </c>
      <c r="Z111" s="12">
        <v>29</v>
      </c>
      <c r="AA111" s="13">
        <v>0.90625</v>
      </c>
      <c r="AB111" s="12">
        <v>31</v>
      </c>
      <c r="AC111" s="13">
        <v>0.96875</v>
      </c>
      <c r="AD111" s="12">
        <v>31</v>
      </c>
      <c r="AE111" s="41">
        <v>0.96875</v>
      </c>
      <c r="AF111" s="19">
        <v>26.125</v>
      </c>
      <c r="AG111" s="10">
        <v>-80.155699999999996</v>
      </c>
    </row>
    <row r="112" spans="1:33" ht="12" customHeight="1" x14ac:dyDescent="0.25">
      <c r="A112" s="18">
        <v>1776</v>
      </c>
      <c r="B112" s="40" t="s">
        <v>81</v>
      </c>
      <c r="C112" s="7" t="s">
        <v>981</v>
      </c>
      <c r="D112" s="7" t="s">
        <v>1363</v>
      </c>
      <c r="E112" s="7" t="s">
        <v>4</v>
      </c>
      <c r="F112" s="7" t="s">
        <v>2</v>
      </c>
      <c r="G112" s="7">
        <v>1</v>
      </c>
      <c r="H112" s="5"/>
      <c r="I112" s="6">
        <v>182</v>
      </c>
      <c r="J112" s="5"/>
      <c r="K112" s="5"/>
      <c r="L112" s="5"/>
      <c r="M112" s="5"/>
      <c r="N112" s="10">
        <v>182</v>
      </c>
      <c r="O112" s="10">
        <v>182</v>
      </c>
      <c r="P112" s="88">
        <v>0</v>
      </c>
      <c r="Q112" s="102">
        <f t="shared" si="4"/>
        <v>0.98626373626373631</v>
      </c>
      <c r="R112" s="96">
        <v>0.9716117216117216</v>
      </c>
      <c r="S112" s="16">
        <v>0.94780219780219777</v>
      </c>
      <c r="T112" s="10">
        <v>180</v>
      </c>
      <c r="U112" s="13">
        <v>0.98901098901098905</v>
      </c>
      <c r="V112" s="12">
        <v>178</v>
      </c>
      <c r="W112" s="13">
        <v>0.97802197802197799</v>
      </c>
      <c r="X112" s="12">
        <v>178</v>
      </c>
      <c r="Y112" s="13">
        <v>0.97802197802197799</v>
      </c>
      <c r="Z112" s="12">
        <v>180</v>
      </c>
      <c r="AA112" s="13">
        <v>0.98901098901098905</v>
      </c>
      <c r="AB112" s="12">
        <v>179</v>
      </c>
      <c r="AC112" s="13">
        <v>0.98351648351648302</v>
      </c>
      <c r="AD112" s="12">
        <v>182</v>
      </c>
      <c r="AE112" s="41">
        <v>1</v>
      </c>
      <c r="AF112" s="19">
        <v>26.244599999999998</v>
      </c>
      <c r="AG112" s="10">
        <v>-80.146500000000003</v>
      </c>
    </row>
    <row r="113" spans="1:33" ht="12" customHeight="1" x14ac:dyDescent="0.25">
      <c r="A113" s="18">
        <v>1789</v>
      </c>
      <c r="B113" s="40" t="s">
        <v>81</v>
      </c>
      <c r="C113" s="7" t="s">
        <v>936</v>
      </c>
      <c r="D113" s="7" t="s">
        <v>1363</v>
      </c>
      <c r="E113" s="7" t="s">
        <v>4</v>
      </c>
      <c r="F113" s="7" t="s">
        <v>2</v>
      </c>
      <c r="G113" s="7">
        <v>1</v>
      </c>
      <c r="H113" s="5"/>
      <c r="I113" s="6">
        <v>176</v>
      </c>
      <c r="J113" s="5"/>
      <c r="K113" s="5"/>
      <c r="L113" s="5"/>
      <c r="M113" s="5"/>
      <c r="N113" s="10">
        <v>176</v>
      </c>
      <c r="O113" s="10">
        <v>176</v>
      </c>
      <c r="P113" s="88">
        <v>0</v>
      </c>
      <c r="Q113" s="102">
        <f t="shared" si="4"/>
        <v>0.99053030303030298</v>
      </c>
      <c r="R113" s="96">
        <v>0.9507575757575758</v>
      </c>
      <c r="S113" s="16">
        <v>0.94696969696969702</v>
      </c>
      <c r="T113" s="10">
        <v>176</v>
      </c>
      <c r="U113" s="13">
        <v>1</v>
      </c>
      <c r="V113" s="12">
        <v>176</v>
      </c>
      <c r="W113" s="13">
        <v>1</v>
      </c>
      <c r="X113" s="12">
        <v>172</v>
      </c>
      <c r="Y113" s="13">
        <v>0.97727272727272696</v>
      </c>
      <c r="Z113" s="12">
        <v>173</v>
      </c>
      <c r="AA113" s="13">
        <v>0.98295454545454497</v>
      </c>
      <c r="AB113" s="12">
        <v>175</v>
      </c>
      <c r="AC113" s="13">
        <v>0.99431818181818199</v>
      </c>
      <c r="AD113" s="12">
        <v>174</v>
      </c>
      <c r="AE113" s="41">
        <v>0.98863636363636398</v>
      </c>
      <c r="AF113" s="19">
        <v>26.281300000000002</v>
      </c>
      <c r="AG113" s="10">
        <v>-80.113699999999994</v>
      </c>
    </row>
    <row r="114" spans="1:33" ht="12" customHeight="1" x14ac:dyDescent="0.25">
      <c r="A114" s="18">
        <v>1891</v>
      </c>
      <c r="B114" s="40" t="s">
        <v>81</v>
      </c>
      <c r="C114" s="7" t="s">
        <v>1023</v>
      </c>
      <c r="D114" s="7" t="s">
        <v>1673</v>
      </c>
      <c r="E114" s="7" t="s">
        <v>4</v>
      </c>
      <c r="F114" s="7" t="s">
        <v>2</v>
      </c>
      <c r="G114" s="7">
        <v>1</v>
      </c>
      <c r="H114" s="5"/>
      <c r="I114" s="6">
        <v>37</v>
      </c>
      <c r="J114" s="5"/>
      <c r="K114" s="5"/>
      <c r="L114" s="5"/>
      <c r="M114" s="5"/>
      <c r="N114" s="10">
        <v>37</v>
      </c>
      <c r="O114" s="10">
        <v>37</v>
      </c>
      <c r="P114" s="88">
        <v>0</v>
      </c>
      <c r="Q114" s="102">
        <f t="shared" si="4"/>
        <v>0.99099099099099097</v>
      </c>
      <c r="R114" s="96">
        <v>0.98198198198198194</v>
      </c>
      <c r="S114" s="16">
        <v>0.99459459459459465</v>
      </c>
      <c r="T114" s="10">
        <v>37</v>
      </c>
      <c r="U114" s="13">
        <v>1</v>
      </c>
      <c r="V114" s="12">
        <v>36</v>
      </c>
      <c r="W114" s="13">
        <v>0.97297297297297303</v>
      </c>
      <c r="X114" s="12">
        <v>36</v>
      </c>
      <c r="Y114" s="13">
        <v>0.97297297297297303</v>
      </c>
      <c r="Z114" s="12">
        <v>37</v>
      </c>
      <c r="AA114" s="13">
        <v>1</v>
      </c>
      <c r="AB114" s="12">
        <v>37</v>
      </c>
      <c r="AC114" s="13">
        <v>1</v>
      </c>
      <c r="AD114" s="12">
        <v>37</v>
      </c>
      <c r="AE114" s="41">
        <v>1</v>
      </c>
      <c r="AF114" s="19">
        <v>26.119399999999999</v>
      </c>
      <c r="AG114" s="10">
        <v>-80.158799999999999</v>
      </c>
    </row>
    <row r="115" spans="1:33" ht="12" customHeight="1" x14ac:dyDescent="0.25">
      <c r="A115" s="18">
        <v>1920</v>
      </c>
      <c r="B115" s="40" t="s">
        <v>81</v>
      </c>
      <c r="C115" s="7" t="s">
        <v>1034</v>
      </c>
      <c r="D115" s="7" t="s">
        <v>1678</v>
      </c>
      <c r="E115" s="7" t="s">
        <v>4</v>
      </c>
      <c r="F115" s="7" t="s">
        <v>2</v>
      </c>
      <c r="G115" s="7">
        <v>1</v>
      </c>
      <c r="H115" s="5"/>
      <c r="I115" s="6">
        <v>100</v>
      </c>
      <c r="J115" s="5"/>
      <c r="K115" s="5"/>
      <c r="L115" s="5"/>
      <c r="M115" s="5"/>
      <c r="N115" s="10">
        <v>100</v>
      </c>
      <c r="O115" s="10">
        <v>100</v>
      </c>
      <c r="P115" s="88">
        <v>0</v>
      </c>
      <c r="Q115" s="102">
        <f t="shared" si="4"/>
        <v>0.91666666666666663</v>
      </c>
      <c r="R115" s="96">
        <v>0.95</v>
      </c>
      <c r="S115" s="16">
        <v>0.92500000000000004</v>
      </c>
      <c r="T115" s="10">
        <v>93</v>
      </c>
      <c r="U115" s="13">
        <v>0.93</v>
      </c>
      <c r="V115" s="12">
        <v>94</v>
      </c>
      <c r="W115" s="13">
        <v>0.94</v>
      </c>
      <c r="X115" s="12">
        <v>90</v>
      </c>
      <c r="Y115" s="13">
        <v>0.9</v>
      </c>
      <c r="Z115" s="12">
        <v>90</v>
      </c>
      <c r="AA115" s="13">
        <v>0.9</v>
      </c>
      <c r="AB115" s="12">
        <v>91</v>
      </c>
      <c r="AC115" s="13">
        <v>0.91</v>
      </c>
      <c r="AD115" s="12">
        <v>92</v>
      </c>
      <c r="AE115" s="41">
        <v>0.92</v>
      </c>
      <c r="AF115" s="19">
        <v>26.1251</v>
      </c>
      <c r="AG115" s="10">
        <v>-80.155799999999999</v>
      </c>
    </row>
    <row r="116" spans="1:33" ht="12" customHeight="1" x14ac:dyDescent="0.25">
      <c r="A116" s="18">
        <v>2094</v>
      </c>
      <c r="B116" s="40" t="s">
        <v>81</v>
      </c>
      <c r="C116" s="7" t="s">
        <v>1067</v>
      </c>
      <c r="D116" s="7" t="s">
        <v>1691</v>
      </c>
      <c r="E116" s="7" t="s">
        <v>4</v>
      </c>
      <c r="F116" s="7" t="s">
        <v>2</v>
      </c>
      <c r="G116" s="7">
        <v>1</v>
      </c>
      <c r="H116" s="5"/>
      <c r="I116" s="6">
        <v>56</v>
      </c>
      <c r="J116" s="5"/>
      <c r="K116" s="5"/>
      <c r="L116" s="5"/>
      <c r="M116" s="5"/>
      <c r="N116" s="10">
        <v>56</v>
      </c>
      <c r="O116" s="10">
        <v>56</v>
      </c>
      <c r="P116" s="88">
        <v>0</v>
      </c>
      <c r="Q116" s="102">
        <f t="shared" si="4"/>
        <v>0.9464285714285714</v>
      </c>
      <c r="R116" s="96">
        <v>0.9464285714285714</v>
      </c>
      <c r="S116" s="16">
        <v>0.89642857142857146</v>
      </c>
      <c r="T116" s="5"/>
      <c r="U116" s="11"/>
      <c r="V116" s="12">
        <v>55</v>
      </c>
      <c r="W116" s="13">
        <v>0.98214285714285698</v>
      </c>
      <c r="X116" s="12">
        <v>52</v>
      </c>
      <c r="Y116" s="13">
        <v>0.92857142857142905</v>
      </c>
      <c r="Z116" s="12">
        <v>52</v>
      </c>
      <c r="AA116" s="13">
        <v>0.92857142857142905</v>
      </c>
      <c r="AB116" s="12">
        <v>53</v>
      </c>
      <c r="AC116" s="13">
        <v>0.94642857142857095</v>
      </c>
      <c r="AD116" s="12">
        <v>53</v>
      </c>
      <c r="AE116" s="41">
        <v>0.94642857142857095</v>
      </c>
      <c r="AF116" s="19">
        <v>26.322900000000001</v>
      </c>
      <c r="AG116" s="10">
        <v>-80.103899999999996</v>
      </c>
    </row>
    <row r="117" spans="1:33" ht="12" customHeight="1" x14ac:dyDescent="0.25">
      <c r="A117" s="18">
        <v>2240</v>
      </c>
      <c r="B117" s="40" t="s">
        <v>81</v>
      </c>
      <c r="C117" s="7" t="s">
        <v>1100</v>
      </c>
      <c r="D117" s="7" t="s">
        <v>1644</v>
      </c>
      <c r="E117" s="7" t="s">
        <v>4</v>
      </c>
      <c r="F117" s="7" t="s">
        <v>2</v>
      </c>
      <c r="G117" s="7">
        <v>1</v>
      </c>
      <c r="H117" s="5"/>
      <c r="I117" s="6">
        <v>132</v>
      </c>
      <c r="J117" s="5"/>
      <c r="K117" s="5"/>
      <c r="L117" s="6">
        <v>7</v>
      </c>
      <c r="M117" s="5"/>
      <c r="N117" s="10">
        <v>132</v>
      </c>
      <c r="O117" s="10">
        <v>132</v>
      </c>
      <c r="P117" s="88">
        <v>0</v>
      </c>
      <c r="Q117" s="102">
        <f t="shared" si="4"/>
        <v>0.9255050505050505</v>
      </c>
      <c r="R117" s="96">
        <v>0.59090909090909094</v>
      </c>
      <c r="S117" s="16"/>
      <c r="T117" s="10">
        <v>120</v>
      </c>
      <c r="U117" s="13">
        <v>0.90909090909090895</v>
      </c>
      <c r="V117" s="12">
        <v>119</v>
      </c>
      <c r="W117" s="13">
        <v>0.90151515151515105</v>
      </c>
      <c r="X117" s="12">
        <v>121</v>
      </c>
      <c r="Y117" s="13">
        <v>0.91666666666666696</v>
      </c>
      <c r="Z117" s="12">
        <v>124</v>
      </c>
      <c r="AA117" s="13">
        <v>0.939393939393939</v>
      </c>
      <c r="AB117" s="12">
        <v>125</v>
      </c>
      <c r="AC117" s="13">
        <v>0.94696969696969702</v>
      </c>
      <c r="AD117" s="12">
        <v>124</v>
      </c>
      <c r="AE117" s="41">
        <v>0.939393939393939</v>
      </c>
      <c r="AF117" s="19">
        <v>26.1219</v>
      </c>
      <c r="AG117" s="10">
        <v>-80.155299999999997</v>
      </c>
    </row>
    <row r="118" spans="1:33" ht="12" customHeight="1" x14ac:dyDescent="0.25">
      <c r="A118" s="18">
        <v>2266</v>
      </c>
      <c r="B118" s="40" t="s">
        <v>81</v>
      </c>
      <c r="C118" s="7" t="s">
        <v>1108</v>
      </c>
      <c r="D118" s="7" t="s">
        <v>1644</v>
      </c>
      <c r="E118" s="7" t="s">
        <v>4</v>
      </c>
      <c r="F118" s="7" t="s">
        <v>2</v>
      </c>
      <c r="G118" s="7">
        <v>1</v>
      </c>
      <c r="H118" s="5"/>
      <c r="I118" s="6">
        <v>76</v>
      </c>
      <c r="J118" s="5"/>
      <c r="K118" s="5"/>
      <c r="L118" s="6">
        <v>4</v>
      </c>
      <c r="M118" s="5"/>
      <c r="N118" s="10">
        <v>76</v>
      </c>
      <c r="O118" s="10">
        <v>76</v>
      </c>
      <c r="P118" s="88">
        <v>0</v>
      </c>
      <c r="Q118" s="102">
        <f t="shared" si="4"/>
        <v>0.96710526315789469</v>
      </c>
      <c r="R118" s="96">
        <v>0.96578947368421053</v>
      </c>
      <c r="S118" s="16">
        <v>0.90789473684210531</v>
      </c>
      <c r="T118" s="10">
        <v>75</v>
      </c>
      <c r="U118" s="13">
        <v>0.98684210526315796</v>
      </c>
      <c r="V118" s="12">
        <v>74</v>
      </c>
      <c r="W118" s="13">
        <v>0.97368421052631604</v>
      </c>
      <c r="X118" s="12">
        <v>72</v>
      </c>
      <c r="Y118" s="13">
        <v>0.94736842105263197</v>
      </c>
      <c r="Z118" s="12">
        <v>73</v>
      </c>
      <c r="AA118" s="13">
        <v>0.96052631578947401</v>
      </c>
      <c r="AB118" s="12">
        <v>74</v>
      </c>
      <c r="AC118" s="13">
        <v>0.97368421052631604</v>
      </c>
      <c r="AD118" s="12">
        <v>73</v>
      </c>
      <c r="AE118" s="41">
        <v>0.96052631578947401</v>
      </c>
      <c r="AF118" s="19">
        <v>26.13</v>
      </c>
      <c r="AG118" s="10">
        <v>-80.143799999999999</v>
      </c>
    </row>
    <row r="119" spans="1:33" ht="12" customHeight="1" x14ac:dyDescent="0.25">
      <c r="A119" s="18">
        <v>2366</v>
      </c>
      <c r="B119" s="40" t="s">
        <v>81</v>
      </c>
      <c r="C119" s="7" t="s">
        <v>1119</v>
      </c>
      <c r="D119" s="7" t="s">
        <v>1707</v>
      </c>
      <c r="E119" s="7" t="s">
        <v>4</v>
      </c>
      <c r="F119" s="7" t="s">
        <v>2</v>
      </c>
      <c r="G119" s="7">
        <v>1</v>
      </c>
      <c r="H119" s="5"/>
      <c r="I119" s="6">
        <v>264</v>
      </c>
      <c r="J119" s="5"/>
      <c r="K119" s="5"/>
      <c r="L119" s="5"/>
      <c r="M119" s="5"/>
      <c r="N119" s="10">
        <v>264</v>
      </c>
      <c r="O119" s="10">
        <v>264</v>
      </c>
      <c r="P119" s="88">
        <v>0</v>
      </c>
      <c r="Q119" s="102">
        <f t="shared" si="4"/>
        <v>0.99494949494949492</v>
      </c>
      <c r="R119" s="96"/>
      <c r="S119" s="16"/>
      <c r="T119" s="10">
        <v>263</v>
      </c>
      <c r="U119" s="13">
        <v>0.99621212121212099</v>
      </c>
      <c r="V119" s="12">
        <v>263</v>
      </c>
      <c r="W119" s="13">
        <v>0.99621212121212099</v>
      </c>
      <c r="X119" s="12">
        <v>262</v>
      </c>
      <c r="Y119" s="13">
        <v>0.99242424242424199</v>
      </c>
      <c r="Z119" s="12">
        <v>262</v>
      </c>
      <c r="AA119" s="13">
        <v>0.99242424242424199</v>
      </c>
      <c r="AB119" s="12">
        <v>263</v>
      </c>
      <c r="AC119" s="13">
        <v>0.99621212121212099</v>
      </c>
      <c r="AD119" s="12">
        <v>263</v>
      </c>
      <c r="AE119" s="41">
        <v>0.99621212121212099</v>
      </c>
      <c r="AF119" s="19">
        <v>26.215</v>
      </c>
      <c r="AG119" s="10">
        <v>-80.132099999999994</v>
      </c>
    </row>
    <row r="120" spans="1:33" ht="12" customHeight="1" x14ac:dyDescent="0.25">
      <c r="A120" s="18">
        <v>2485</v>
      </c>
      <c r="B120" s="40" t="s">
        <v>81</v>
      </c>
      <c r="C120" s="7" t="s">
        <v>1168</v>
      </c>
      <c r="D120" s="7" t="s">
        <v>1644</v>
      </c>
      <c r="E120" s="7" t="s">
        <v>4</v>
      </c>
      <c r="F120" s="7" t="s">
        <v>2</v>
      </c>
      <c r="G120" s="7">
        <v>1</v>
      </c>
      <c r="H120" s="5"/>
      <c r="I120" s="6">
        <v>150</v>
      </c>
      <c r="J120" s="5"/>
      <c r="K120" s="5"/>
      <c r="L120" s="6">
        <v>8</v>
      </c>
      <c r="M120" s="5"/>
      <c r="N120" s="10">
        <v>150</v>
      </c>
      <c r="O120" s="10">
        <v>150</v>
      </c>
      <c r="P120" s="88">
        <v>0</v>
      </c>
      <c r="Q120" s="102">
        <f t="shared" si="4"/>
        <v>0.96777777777777774</v>
      </c>
      <c r="R120" s="96">
        <v>0.99733333333333329</v>
      </c>
      <c r="S120" s="16">
        <v>0.14333333333333334</v>
      </c>
      <c r="T120" s="10">
        <v>143</v>
      </c>
      <c r="U120" s="13">
        <v>0.95333333333333303</v>
      </c>
      <c r="V120" s="12">
        <v>142</v>
      </c>
      <c r="W120" s="13">
        <v>0.94666666666666699</v>
      </c>
      <c r="X120" s="12">
        <v>144</v>
      </c>
      <c r="Y120" s="13">
        <v>0.96</v>
      </c>
      <c r="Z120" s="12">
        <v>147</v>
      </c>
      <c r="AA120" s="13">
        <v>0.98</v>
      </c>
      <c r="AB120" s="12">
        <v>147</v>
      </c>
      <c r="AC120" s="13">
        <v>0.98</v>
      </c>
      <c r="AD120" s="12">
        <v>148</v>
      </c>
      <c r="AE120" s="41">
        <v>0.98666666666666702</v>
      </c>
      <c r="AF120" s="19">
        <v>26.133652000000001</v>
      </c>
      <c r="AG120" s="10">
        <v>-80.159317999999999</v>
      </c>
    </row>
    <row r="121" spans="1:33" ht="12" customHeight="1" x14ac:dyDescent="0.25">
      <c r="A121" s="18">
        <v>2487</v>
      </c>
      <c r="B121" s="40" t="s">
        <v>81</v>
      </c>
      <c r="C121" s="7" t="s">
        <v>1170</v>
      </c>
      <c r="D121" s="7" t="s">
        <v>1644</v>
      </c>
      <c r="E121" s="7" t="s">
        <v>4</v>
      </c>
      <c r="F121" s="7" t="s">
        <v>2</v>
      </c>
      <c r="G121" s="7">
        <v>1</v>
      </c>
      <c r="H121" s="5"/>
      <c r="I121" s="6">
        <v>155</v>
      </c>
      <c r="J121" s="5"/>
      <c r="K121" s="5"/>
      <c r="L121" s="6">
        <v>8</v>
      </c>
      <c r="M121" s="5"/>
      <c r="N121" s="10">
        <v>155</v>
      </c>
      <c r="O121" s="10">
        <v>155</v>
      </c>
      <c r="P121" s="88">
        <v>0</v>
      </c>
      <c r="Q121" s="102">
        <f t="shared" si="4"/>
        <v>0.99354838709677418</v>
      </c>
      <c r="R121" s="96">
        <v>0.99247311827956985</v>
      </c>
      <c r="S121" s="16">
        <v>0.36774193548387096</v>
      </c>
      <c r="T121" s="10">
        <v>154</v>
      </c>
      <c r="U121" s="13">
        <v>0.99354838709677396</v>
      </c>
      <c r="V121" s="12">
        <v>154</v>
      </c>
      <c r="W121" s="13">
        <v>0.99354838709677396</v>
      </c>
      <c r="X121" s="12">
        <v>155</v>
      </c>
      <c r="Y121" s="13">
        <v>1</v>
      </c>
      <c r="Z121" s="12">
        <v>154</v>
      </c>
      <c r="AA121" s="13">
        <v>0.99354838709677396</v>
      </c>
      <c r="AB121" s="12">
        <v>154</v>
      </c>
      <c r="AC121" s="13">
        <v>0.99354838709677396</v>
      </c>
      <c r="AD121" s="12">
        <v>153</v>
      </c>
      <c r="AE121" s="41">
        <v>0.98709677419354802</v>
      </c>
      <c r="AF121" s="19">
        <v>26.040434999999999</v>
      </c>
      <c r="AG121" s="10">
        <v>-80.238326000000001</v>
      </c>
    </row>
    <row r="122" spans="1:33" ht="12" customHeight="1" x14ac:dyDescent="0.25">
      <c r="A122" s="18">
        <v>2490</v>
      </c>
      <c r="B122" s="40" t="s">
        <v>81</v>
      </c>
      <c r="C122" s="7" t="s">
        <v>1173</v>
      </c>
      <c r="D122" s="7" t="s">
        <v>1644</v>
      </c>
      <c r="E122" s="7" t="s">
        <v>4</v>
      </c>
      <c r="F122" s="7" t="s">
        <v>2</v>
      </c>
      <c r="G122" s="7">
        <v>1</v>
      </c>
      <c r="H122" s="5"/>
      <c r="I122" s="6">
        <v>100</v>
      </c>
      <c r="J122" s="5"/>
      <c r="K122" s="5"/>
      <c r="L122" s="6">
        <v>5</v>
      </c>
      <c r="M122" s="5"/>
      <c r="N122" s="10">
        <v>100</v>
      </c>
      <c r="O122" s="10">
        <v>100</v>
      </c>
      <c r="P122" s="88">
        <v>0</v>
      </c>
      <c r="Q122" s="102">
        <f t="shared" si="4"/>
        <v>0.9966666666666667</v>
      </c>
      <c r="R122" s="96">
        <v>0.98499999999999999</v>
      </c>
      <c r="S122" s="16">
        <v>0.73499999999999999</v>
      </c>
      <c r="T122" s="10">
        <v>100</v>
      </c>
      <c r="U122" s="13">
        <v>1</v>
      </c>
      <c r="V122" s="12">
        <v>100</v>
      </c>
      <c r="W122" s="13">
        <v>1</v>
      </c>
      <c r="X122" s="12">
        <v>99</v>
      </c>
      <c r="Y122" s="13">
        <v>0.99</v>
      </c>
      <c r="Z122" s="12">
        <v>100</v>
      </c>
      <c r="AA122" s="13">
        <v>1</v>
      </c>
      <c r="AB122" s="12">
        <v>99</v>
      </c>
      <c r="AC122" s="13">
        <v>0.99</v>
      </c>
      <c r="AD122" s="12">
        <v>100</v>
      </c>
      <c r="AE122" s="41">
        <v>1</v>
      </c>
      <c r="AF122" s="19">
        <v>26.035</v>
      </c>
      <c r="AG122" s="10">
        <v>-80.247299999999996</v>
      </c>
    </row>
    <row r="123" spans="1:33" ht="12" customHeight="1" x14ac:dyDescent="0.25">
      <c r="A123" s="18">
        <v>2492</v>
      </c>
      <c r="B123" s="40" t="s">
        <v>81</v>
      </c>
      <c r="C123" s="7" t="s">
        <v>1175</v>
      </c>
      <c r="D123" s="7" t="s">
        <v>1644</v>
      </c>
      <c r="E123" s="7" t="s">
        <v>4</v>
      </c>
      <c r="F123" s="7" t="s">
        <v>2</v>
      </c>
      <c r="G123" s="7">
        <v>1</v>
      </c>
      <c r="H123" s="5"/>
      <c r="I123" s="6">
        <v>140</v>
      </c>
      <c r="J123" s="5"/>
      <c r="K123" s="5"/>
      <c r="L123" s="6">
        <v>7</v>
      </c>
      <c r="M123" s="5"/>
      <c r="N123" s="10">
        <v>140</v>
      </c>
      <c r="O123" s="10">
        <v>140</v>
      </c>
      <c r="P123" s="88">
        <v>0</v>
      </c>
      <c r="Q123" s="102">
        <f t="shared" si="4"/>
        <v>0.97619047619047616</v>
      </c>
      <c r="R123" s="96">
        <v>0.97976190476190472</v>
      </c>
      <c r="S123" s="16">
        <v>0.67142857142857137</v>
      </c>
      <c r="T123" s="10">
        <v>137</v>
      </c>
      <c r="U123" s="13">
        <v>0.97857142857142898</v>
      </c>
      <c r="V123" s="12">
        <v>139</v>
      </c>
      <c r="W123" s="13">
        <v>0.99285714285714299</v>
      </c>
      <c r="X123" s="12">
        <v>136</v>
      </c>
      <c r="Y123" s="13">
        <v>0.97142857142857097</v>
      </c>
      <c r="Z123" s="12">
        <v>137</v>
      </c>
      <c r="AA123" s="13">
        <v>0.97857142857142898</v>
      </c>
      <c r="AB123" s="12">
        <v>132</v>
      </c>
      <c r="AC123" s="13">
        <v>0.94285714285714295</v>
      </c>
      <c r="AD123" s="12">
        <v>139</v>
      </c>
      <c r="AE123" s="41">
        <v>0.99285714285714299</v>
      </c>
      <c r="AF123" s="19">
        <v>26.172899999999998</v>
      </c>
      <c r="AG123" s="10">
        <v>-80.267970000000005</v>
      </c>
    </row>
    <row r="124" spans="1:33" ht="12" customHeight="1" x14ac:dyDescent="0.25">
      <c r="A124" s="18">
        <v>2493</v>
      </c>
      <c r="B124" s="40" t="s">
        <v>81</v>
      </c>
      <c r="C124" s="7" t="s">
        <v>1176</v>
      </c>
      <c r="D124" s="7" t="s">
        <v>1556</v>
      </c>
      <c r="E124" s="7" t="s">
        <v>4</v>
      </c>
      <c r="F124" s="7" t="s">
        <v>2</v>
      </c>
      <c r="G124" s="7">
        <v>1</v>
      </c>
      <c r="H124" s="5"/>
      <c r="I124" s="6">
        <v>320</v>
      </c>
      <c r="J124" s="5"/>
      <c r="K124" s="5"/>
      <c r="L124" s="5"/>
      <c r="M124" s="5"/>
      <c r="N124" s="10">
        <v>320</v>
      </c>
      <c r="O124" s="10">
        <v>320</v>
      </c>
      <c r="P124" s="88">
        <v>0</v>
      </c>
      <c r="Q124" s="102">
        <f t="shared" si="4"/>
        <v>0.97760416666666672</v>
      </c>
      <c r="R124" s="96">
        <v>0.99843749999999998</v>
      </c>
      <c r="S124" s="16"/>
      <c r="T124" s="10">
        <v>307</v>
      </c>
      <c r="U124" s="13">
        <v>0.95937499999999998</v>
      </c>
      <c r="V124" s="12">
        <v>314</v>
      </c>
      <c r="W124" s="13">
        <v>0.98124999999999996</v>
      </c>
      <c r="X124" s="12">
        <v>313</v>
      </c>
      <c r="Y124" s="13">
        <v>0.97812500000000002</v>
      </c>
      <c r="Z124" s="12">
        <v>316</v>
      </c>
      <c r="AA124" s="13">
        <v>0.98750000000000004</v>
      </c>
      <c r="AB124" s="12">
        <v>313</v>
      </c>
      <c r="AC124" s="13">
        <v>0.97812500000000002</v>
      </c>
      <c r="AD124" s="12">
        <v>314</v>
      </c>
      <c r="AE124" s="41">
        <v>0.98124999999999996</v>
      </c>
      <c r="AF124" s="19">
        <v>25.972581000000002</v>
      </c>
      <c r="AG124" s="10">
        <v>-80.265073000000001</v>
      </c>
    </row>
    <row r="125" spans="1:33" ht="12" customHeight="1" x14ac:dyDescent="0.25">
      <c r="A125" s="18">
        <v>2494</v>
      </c>
      <c r="B125" s="40" t="s">
        <v>81</v>
      </c>
      <c r="C125" s="7" t="s">
        <v>1177</v>
      </c>
      <c r="D125" s="7" t="s">
        <v>1556</v>
      </c>
      <c r="E125" s="7" t="s">
        <v>4</v>
      </c>
      <c r="F125" s="7" t="s">
        <v>2</v>
      </c>
      <c r="G125" s="7">
        <v>1</v>
      </c>
      <c r="H125" s="5"/>
      <c r="I125" s="6">
        <v>300</v>
      </c>
      <c r="J125" s="5"/>
      <c r="K125" s="5"/>
      <c r="L125" s="5"/>
      <c r="M125" s="5"/>
      <c r="N125" s="10">
        <v>300</v>
      </c>
      <c r="O125" s="10">
        <v>300</v>
      </c>
      <c r="P125" s="88">
        <v>0</v>
      </c>
      <c r="Q125" s="102">
        <f t="shared" si="4"/>
        <v>0.9916666666666667</v>
      </c>
      <c r="R125" s="96">
        <v>0.996</v>
      </c>
      <c r="S125" s="16"/>
      <c r="T125" s="10">
        <v>295</v>
      </c>
      <c r="U125" s="13">
        <v>0.98333333333333295</v>
      </c>
      <c r="V125" s="12">
        <v>300</v>
      </c>
      <c r="W125" s="13">
        <v>1</v>
      </c>
      <c r="X125" s="12">
        <v>299</v>
      </c>
      <c r="Y125" s="13">
        <v>0.99666666666666703</v>
      </c>
      <c r="Z125" s="12">
        <v>297</v>
      </c>
      <c r="AA125" s="13">
        <v>0.99</v>
      </c>
      <c r="AB125" s="12">
        <v>296</v>
      </c>
      <c r="AC125" s="13">
        <v>0.98666666666666702</v>
      </c>
      <c r="AD125" s="12">
        <v>298</v>
      </c>
      <c r="AE125" s="41">
        <v>0.99333333333333296</v>
      </c>
      <c r="AF125" s="19">
        <v>26.033705999999999</v>
      </c>
      <c r="AG125" s="10">
        <v>-80.253045999999998</v>
      </c>
    </row>
    <row r="126" spans="1:33" ht="12" customHeight="1" x14ac:dyDescent="0.25">
      <c r="A126" s="18">
        <v>503</v>
      </c>
      <c r="B126" s="40" t="s">
        <v>81</v>
      </c>
      <c r="C126" s="7" t="s">
        <v>341</v>
      </c>
      <c r="D126" s="7" t="s">
        <v>1498</v>
      </c>
      <c r="E126" s="7" t="s">
        <v>1738</v>
      </c>
      <c r="F126" s="7" t="s">
        <v>2</v>
      </c>
      <c r="G126" s="7">
        <v>1</v>
      </c>
      <c r="H126" s="5"/>
      <c r="I126" s="6">
        <v>87</v>
      </c>
      <c r="J126" s="5"/>
      <c r="K126" s="5"/>
      <c r="L126" s="5"/>
      <c r="M126" s="5"/>
      <c r="N126" s="10">
        <v>216</v>
      </c>
      <c r="O126" s="10">
        <v>87</v>
      </c>
      <c r="P126" s="88">
        <v>129</v>
      </c>
      <c r="Q126" s="102">
        <f t="shared" si="4"/>
        <v>0.95601851851851849</v>
      </c>
      <c r="R126" s="96">
        <v>0.94058641975308643</v>
      </c>
      <c r="S126" s="16">
        <v>0.90740740740740744</v>
      </c>
      <c r="T126" s="10">
        <v>209</v>
      </c>
      <c r="U126" s="13">
        <v>0.967592592592593</v>
      </c>
      <c r="V126" s="12">
        <v>211</v>
      </c>
      <c r="W126" s="13">
        <v>0.97685185185185197</v>
      </c>
      <c r="X126" s="12">
        <v>202</v>
      </c>
      <c r="Y126" s="13">
        <v>0.93518518518518501</v>
      </c>
      <c r="Z126" s="12">
        <v>203</v>
      </c>
      <c r="AA126" s="13">
        <v>0.93981481481481499</v>
      </c>
      <c r="AB126" s="12">
        <v>207</v>
      </c>
      <c r="AC126" s="13">
        <v>0.95833333333333304</v>
      </c>
      <c r="AD126" s="12">
        <v>207</v>
      </c>
      <c r="AE126" s="41">
        <v>0.95833333333333304</v>
      </c>
      <c r="AF126" s="19">
        <v>26.120799999999999</v>
      </c>
      <c r="AG126" s="10">
        <v>-80.325599999999994</v>
      </c>
    </row>
    <row r="127" spans="1:33" ht="12" customHeight="1" x14ac:dyDescent="0.25">
      <c r="A127" s="18">
        <v>573</v>
      </c>
      <c r="B127" s="40" t="s">
        <v>81</v>
      </c>
      <c r="C127" s="7" t="s">
        <v>391</v>
      </c>
      <c r="D127" s="7" t="s">
        <v>1401</v>
      </c>
      <c r="E127" s="7" t="s">
        <v>1738</v>
      </c>
      <c r="F127" s="7" t="s">
        <v>2</v>
      </c>
      <c r="G127" s="7">
        <v>1</v>
      </c>
      <c r="H127" s="5"/>
      <c r="I127" s="6">
        <v>71</v>
      </c>
      <c r="J127" s="5"/>
      <c r="K127" s="5"/>
      <c r="L127" s="5"/>
      <c r="M127" s="5"/>
      <c r="N127" s="10">
        <v>88</v>
      </c>
      <c r="O127" s="10">
        <v>71</v>
      </c>
      <c r="P127" s="88">
        <v>17</v>
      </c>
      <c r="Q127" s="102">
        <f t="shared" si="4"/>
        <v>0.78636363636363638</v>
      </c>
      <c r="R127" s="96">
        <v>0.85227272727272729</v>
      </c>
      <c r="S127" s="16"/>
      <c r="T127" s="5"/>
      <c r="U127" s="11"/>
      <c r="V127" s="12">
        <v>76</v>
      </c>
      <c r="W127" s="13">
        <v>0.86363636363636398</v>
      </c>
      <c r="X127" s="12">
        <v>75</v>
      </c>
      <c r="Y127" s="13">
        <v>0.85227272727272696</v>
      </c>
      <c r="Z127" s="12">
        <v>70</v>
      </c>
      <c r="AA127" s="13">
        <v>0.79545454545454497</v>
      </c>
      <c r="AB127" s="12">
        <v>66</v>
      </c>
      <c r="AC127" s="13">
        <v>0.75</v>
      </c>
      <c r="AD127" s="12">
        <v>59</v>
      </c>
      <c r="AE127" s="41">
        <v>0.67045454545454497</v>
      </c>
      <c r="AF127" s="19">
        <v>26.152699999999999</v>
      </c>
      <c r="AG127" s="10">
        <v>-80.207899999999995</v>
      </c>
    </row>
    <row r="128" spans="1:33" ht="12" customHeight="1" x14ac:dyDescent="0.25">
      <c r="A128" s="18">
        <v>756</v>
      </c>
      <c r="B128" s="40" t="s">
        <v>81</v>
      </c>
      <c r="C128" s="7" t="s">
        <v>502</v>
      </c>
      <c r="D128" s="7" t="s">
        <v>1339</v>
      </c>
      <c r="E128" s="7" t="s">
        <v>1738</v>
      </c>
      <c r="F128" s="7" t="s">
        <v>2</v>
      </c>
      <c r="G128" s="7">
        <v>1</v>
      </c>
      <c r="H128" s="5"/>
      <c r="I128" s="6">
        <v>43</v>
      </c>
      <c r="J128" s="5"/>
      <c r="K128" s="5"/>
      <c r="L128" s="5"/>
      <c r="M128" s="5"/>
      <c r="N128" s="10">
        <v>212</v>
      </c>
      <c r="O128" s="10">
        <v>43</v>
      </c>
      <c r="P128" s="88">
        <v>169</v>
      </c>
      <c r="Q128" s="102">
        <f t="shared" si="4"/>
        <v>0.94103773584905659</v>
      </c>
      <c r="R128" s="96">
        <v>0.92610062893081757</v>
      </c>
      <c r="S128" s="16">
        <v>0.93160377358490565</v>
      </c>
      <c r="T128" s="10">
        <v>196</v>
      </c>
      <c r="U128" s="13">
        <v>0.92452830188679203</v>
      </c>
      <c r="V128" s="12">
        <v>199</v>
      </c>
      <c r="W128" s="13">
        <v>0.93867924528301905</v>
      </c>
      <c r="X128" s="12">
        <v>201</v>
      </c>
      <c r="Y128" s="13">
        <v>0.94811320754716999</v>
      </c>
      <c r="Z128" s="12">
        <v>201</v>
      </c>
      <c r="AA128" s="13">
        <v>0.94811320754716999</v>
      </c>
      <c r="AB128" s="12">
        <v>201</v>
      </c>
      <c r="AC128" s="13">
        <v>0.94811320754716999</v>
      </c>
      <c r="AD128" s="12">
        <v>199</v>
      </c>
      <c r="AE128" s="41">
        <v>0.93867924528301905</v>
      </c>
      <c r="AF128" s="19">
        <v>26.302</v>
      </c>
      <c r="AG128" s="10">
        <v>-80.130799999999994</v>
      </c>
    </row>
    <row r="129" spans="1:33" ht="12" customHeight="1" x14ac:dyDescent="0.25">
      <c r="A129" s="18">
        <v>2439</v>
      </c>
      <c r="B129" s="40" t="s">
        <v>81</v>
      </c>
      <c r="C129" s="7" t="s">
        <v>1140</v>
      </c>
      <c r="D129" s="7" t="s">
        <v>1712</v>
      </c>
      <c r="E129" s="7" t="s">
        <v>1738</v>
      </c>
      <c r="F129" s="7" t="s">
        <v>2</v>
      </c>
      <c r="G129" s="7">
        <v>1</v>
      </c>
      <c r="H129" s="5"/>
      <c r="I129" s="6">
        <v>101</v>
      </c>
      <c r="J129" s="5"/>
      <c r="K129" s="5"/>
      <c r="L129" s="5"/>
      <c r="M129" s="5"/>
      <c r="N129" s="10">
        <v>101</v>
      </c>
      <c r="O129" s="10">
        <v>97</v>
      </c>
      <c r="P129" s="88">
        <v>4</v>
      </c>
      <c r="Q129" s="102">
        <f t="shared" si="4"/>
        <v>0.95379537953795379</v>
      </c>
      <c r="R129" s="96">
        <v>0.96204620462046209</v>
      </c>
      <c r="S129" s="16">
        <v>0.8910891089108911</v>
      </c>
      <c r="T129" s="10">
        <v>100</v>
      </c>
      <c r="U129" s="13">
        <v>0.99009900990098998</v>
      </c>
      <c r="V129" s="12">
        <v>99</v>
      </c>
      <c r="W129" s="13">
        <v>0.98019801980197996</v>
      </c>
      <c r="X129" s="12">
        <v>96</v>
      </c>
      <c r="Y129" s="13">
        <v>0.95049504950495001</v>
      </c>
      <c r="Z129" s="12">
        <v>93</v>
      </c>
      <c r="AA129" s="13">
        <v>0.92079207920792105</v>
      </c>
      <c r="AB129" s="12">
        <v>95</v>
      </c>
      <c r="AC129" s="13">
        <v>0.94059405940594099</v>
      </c>
      <c r="AD129" s="12">
        <v>95</v>
      </c>
      <c r="AE129" s="41">
        <v>0.94059405940594099</v>
      </c>
      <c r="AF129" s="19">
        <v>26.125388999999998</v>
      </c>
      <c r="AG129" s="10">
        <v>-80.144833000000006</v>
      </c>
    </row>
    <row r="130" spans="1:33" ht="12" customHeight="1" x14ac:dyDescent="0.25">
      <c r="A130" s="18">
        <v>903</v>
      </c>
      <c r="B130" s="40" t="s">
        <v>81</v>
      </c>
      <c r="C130" s="7" t="s">
        <v>580</v>
      </c>
      <c r="D130" s="7" t="s">
        <v>14</v>
      </c>
      <c r="E130" s="7" t="s">
        <v>4</v>
      </c>
      <c r="F130" s="7" t="s">
        <v>1331</v>
      </c>
      <c r="G130" s="7">
        <v>1</v>
      </c>
      <c r="H130" s="5"/>
      <c r="I130" s="5"/>
      <c r="J130" s="5"/>
      <c r="K130" s="5"/>
      <c r="L130" s="5"/>
      <c r="M130" s="5"/>
      <c r="N130" s="5">
        <v>168</v>
      </c>
      <c r="O130" s="5"/>
      <c r="P130" s="89"/>
      <c r="Q130" s="102"/>
      <c r="R130" s="96"/>
      <c r="S130" s="16"/>
      <c r="T130" s="5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42"/>
      <c r="AF130" s="19">
        <v>26.213699999999999</v>
      </c>
      <c r="AG130" s="10">
        <v>-80.228700000000003</v>
      </c>
    </row>
    <row r="131" spans="1:33" ht="12" customHeight="1" x14ac:dyDescent="0.25">
      <c r="A131" s="18">
        <v>2577</v>
      </c>
      <c r="B131" s="40" t="s">
        <v>81</v>
      </c>
      <c r="C131" s="7" t="s">
        <v>1236</v>
      </c>
      <c r="D131" s="7" t="s">
        <v>1368</v>
      </c>
      <c r="E131" s="7" t="s">
        <v>3</v>
      </c>
      <c r="F131" s="7" t="s">
        <v>1332</v>
      </c>
      <c r="G131" s="7">
        <v>1</v>
      </c>
      <c r="H131" s="6">
        <v>103</v>
      </c>
      <c r="I131" s="6">
        <v>25</v>
      </c>
      <c r="J131" s="5"/>
      <c r="K131" s="5"/>
      <c r="L131" s="6">
        <v>7</v>
      </c>
      <c r="M131" s="5"/>
      <c r="N131" s="10">
        <v>128</v>
      </c>
      <c r="O131" s="10">
        <v>128</v>
      </c>
      <c r="P131" s="88">
        <v>0</v>
      </c>
      <c r="Q131" s="102">
        <f>(T131+V131+X131+Z131+AB131+AD131)/(N131*COUNTA(T131,V131,X131,Z131,AB131,AD131))</f>
        <v>0.2578125</v>
      </c>
      <c r="R131" s="96"/>
      <c r="S131" s="16"/>
      <c r="T131" s="10">
        <v>45</v>
      </c>
      <c r="U131" s="13">
        <v>0.3515625</v>
      </c>
      <c r="V131" s="12">
        <v>37</v>
      </c>
      <c r="W131" s="13">
        <v>0.2890625</v>
      </c>
      <c r="X131" s="12">
        <v>17</v>
      </c>
      <c r="Y131" s="13">
        <v>0.1328125</v>
      </c>
      <c r="Z131" s="11"/>
      <c r="AA131" s="11"/>
      <c r="AB131" s="11"/>
      <c r="AC131" s="11"/>
      <c r="AD131" s="11"/>
      <c r="AE131" s="42"/>
      <c r="AF131" s="19">
        <v>26.131250000000001</v>
      </c>
      <c r="AG131" s="10">
        <v>-80.157638888888897</v>
      </c>
    </row>
    <row r="132" spans="1:33" ht="12" customHeight="1" x14ac:dyDescent="0.25">
      <c r="A132" s="18">
        <v>2509</v>
      </c>
      <c r="B132" s="40" t="s">
        <v>81</v>
      </c>
      <c r="C132" s="7" t="s">
        <v>1187</v>
      </c>
      <c r="D132" s="7" t="s">
        <v>1368</v>
      </c>
      <c r="E132" s="7" t="s">
        <v>4</v>
      </c>
      <c r="F132" s="7" t="s">
        <v>1332</v>
      </c>
      <c r="G132" s="7">
        <v>1</v>
      </c>
      <c r="H132" s="5"/>
      <c r="I132" s="6">
        <v>138</v>
      </c>
      <c r="J132" s="5"/>
      <c r="K132" s="5"/>
      <c r="L132" s="6">
        <v>7</v>
      </c>
      <c r="M132" s="5"/>
      <c r="N132" s="10">
        <v>138</v>
      </c>
      <c r="O132" s="10">
        <v>138</v>
      </c>
      <c r="P132" s="88">
        <v>0</v>
      </c>
      <c r="Q132" s="102">
        <f>(T132+V132+X132+Z132+AB132+AD132)/(N132*COUNTA(T132,V132,X132,Z132,AB132,AD132))</f>
        <v>0.28502415458937197</v>
      </c>
      <c r="R132" s="96"/>
      <c r="S132" s="16"/>
      <c r="T132" s="10">
        <v>74</v>
      </c>
      <c r="U132" s="13">
        <v>0.53623188405797095</v>
      </c>
      <c r="V132" s="12">
        <v>37</v>
      </c>
      <c r="W132" s="13">
        <v>0.26811594202898598</v>
      </c>
      <c r="X132" s="12">
        <v>7</v>
      </c>
      <c r="Y132" s="13">
        <v>5.0724637681159403E-2</v>
      </c>
      <c r="Z132" s="11"/>
      <c r="AA132" s="11"/>
      <c r="AB132" s="11"/>
      <c r="AC132" s="11"/>
      <c r="AD132" s="11"/>
      <c r="AE132" s="42"/>
      <c r="AF132" s="19">
        <v>26.131250000000001</v>
      </c>
      <c r="AG132" s="10">
        <v>-80.158527777777806</v>
      </c>
    </row>
    <row r="133" spans="1:33" ht="12" customHeight="1" x14ac:dyDescent="0.25">
      <c r="A133" s="18">
        <v>2558</v>
      </c>
      <c r="B133" s="40" t="s">
        <v>81</v>
      </c>
      <c r="C133" s="7" t="s">
        <v>1219</v>
      </c>
      <c r="D133" s="7" t="s">
        <v>1368</v>
      </c>
      <c r="E133" s="7" t="s">
        <v>3</v>
      </c>
      <c r="F133" s="7" t="s">
        <v>1333</v>
      </c>
      <c r="G133" s="7">
        <v>1</v>
      </c>
      <c r="H133" s="6">
        <v>84</v>
      </c>
      <c r="I133" s="6">
        <v>21</v>
      </c>
      <c r="J133" s="5"/>
      <c r="K133" s="5"/>
      <c r="L133" s="6">
        <v>11</v>
      </c>
      <c r="M133" s="5"/>
      <c r="N133" s="10">
        <v>105</v>
      </c>
      <c r="O133" s="10">
        <v>105</v>
      </c>
      <c r="P133" s="88">
        <v>0</v>
      </c>
      <c r="Q133" s="102"/>
      <c r="R133" s="96"/>
      <c r="S133" s="16"/>
      <c r="T133" s="5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42"/>
      <c r="AF133" s="19">
        <v>26.117416666666699</v>
      </c>
      <c r="AG133" s="10">
        <v>-80.1478888888889</v>
      </c>
    </row>
    <row r="134" spans="1:33" ht="12" customHeight="1" x14ac:dyDescent="0.25">
      <c r="A134" s="18">
        <v>2609</v>
      </c>
      <c r="B134" s="40" t="s">
        <v>81</v>
      </c>
      <c r="C134" s="7" t="s">
        <v>1262</v>
      </c>
      <c r="D134" s="7" t="s">
        <v>1368</v>
      </c>
      <c r="E134" s="7" t="s">
        <v>3</v>
      </c>
      <c r="F134" s="7" t="s">
        <v>1333</v>
      </c>
      <c r="G134" s="7">
        <v>1</v>
      </c>
      <c r="H134" s="6">
        <v>90</v>
      </c>
      <c r="I134" s="6">
        <v>22</v>
      </c>
      <c r="J134" s="5"/>
      <c r="K134" s="5"/>
      <c r="L134" s="6">
        <v>6</v>
      </c>
      <c r="M134" s="5"/>
      <c r="N134" s="10">
        <v>112</v>
      </c>
      <c r="O134" s="10">
        <v>112</v>
      </c>
      <c r="P134" s="88">
        <v>0</v>
      </c>
      <c r="Q134" s="102"/>
      <c r="R134" s="96"/>
      <c r="S134" s="16"/>
      <c r="T134" s="5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42"/>
      <c r="AF134" s="19">
        <v>26.132694000000001</v>
      </c>
      <c r="AG134" s="10">
        <v>-80.139416999999995</v>
      </c>
    </row>
    <row r="135" spans="1:33" ht="12" customHeight="1" x14ac:dyDescent="0.25">
      <c r="A135" s="18">
        <v>2687</v>
      </c>
      <c r="B135" s="40" t="s">
        <v>81</v>
      </c>
      <c r="C135" s="7" t="s">
        <v>1320</v>
      </c>
      <c r="D135" s="7" t="s">
        <v>1728</v>
      </c>
      <c r="E135" s="7" t="s">
        <v>3</v>
      </c>
      <c r="F135" s="7" t="s">
        <v>1333</v>
      </c>
      <c r="G135" s="7">
        <v>1</v>
      </c>
      <c r="H135" s="6">
        <v>160</v>
      </c>
      <c r="I135" s="6">
        <v>40</v>
      </c>
      <c r="J135" s="5"/>
      <c r="K135" s="5"/>
      <c r="L135" s="5"/>
      <c r="M135" s="5"/>
      <c r="N135" s="10">
        <v>200</v>
      </c>
      <c r="O135" s="10">
        <v>200</v>
      </c>
      <c r="P135" s="88">
        <v>0</v>
      </c>
      <c r="Q135" s="102"/>
      <c r="R135" s="96"/>
      <c r="S135" s="16"/>
      <c r="T135" s="5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42"/>
      <c r="AF135" s="19">
        <v>26.120806000000002</v>
      </c>
      <c r="AG135" s="10">
        <v>-80.164556000000005</v>
      </c>
    </row>
    <row r="136" spans="1:33" ht="12" customHeight="1" x14ac:dyDescent="0.25">
      <c r="A136" s="18">
        <v>2659</v>
      </c>
      <c r="B136" s="40" t="s">
        <v>81</v>
      </c>
      <c r="C136" s="7" t="s">
        <v>1294</v>
      </c>
      <c r="D136" s="7" t="s">
        <v>1370</v>
      </c>
      <c r="E136" s="7" t="s">
        <v>4</v>
      </c>
      <c r="F136" s="7" t="s">
        <v>1333</v>
      </c>
      <c r="G136" s="7">
        <v>1</v>
      </c>
      <c r="H136" s="5"/>
      <c r="I136" s="6">
        <v>78</v>
      </c>
      <c r="J136" s="5"/>
      <c r="K136" s="5"/>
      <c r="L136" s="6">
        <v>4</v>
      </c>
      <c r="M136" s="5"/>
      <c r="N136" s="10">
        <v>78</v>
      </c>
      <c r="O136" s="10">
        <v>78</v>
      </c>
      <c r="P136" s="88">
        <v>0</v>
      </c>
      <c r="Q136" s="102"/>
      <c r="R136" s="96"/>
      <c r="S136" s="16"/>
      <c r="T136" s="5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42"/>
      <c r="AF136" s="19">
        <v>26.172639</v>
      </c>
      <c r="AG136" s="10">
        <v>-80.143583000000007</v>
      </c>
    </row>
    <row r="137" spans="1:33" ht="12" customHeight="1" x14ac:dyDescent="0.25">
      <c r="A137" s="18">
        <v>2662</v>
      </c>
      <c r="B137" s="40" t="s">
        <v>81</v>
      </c>
      <c r="C137" s="7" t="s">
        <v>1297</v>
      </c>
      <c r="D137" s="7" t="s">
        <v>1370</v>
      </c>
      <c r="E137" s="7" t="s">
        <v>4</v>
      </c>
      <c r="F137" s="7" t="s">
        <v>1333</v>
      </c>
      <c r="G137" s="7">
        <v>1</v>
      </c>
      <c r="H137" s="5"/>
      <c r="I137" s="6">
        <v>105</v>
      </c>
      <c r="J137" s="5"/>
      <c r="K137" s="5"/>
      <c r="L137" s="6">
        <v>6</v>
      </c>
      <c r="M137" s="5"/>
      <c r="N137" s="10">
        <v>105</v>
      </c>
      <c r="O137" s="10">
        <v>105</v>
      </c>
      <c r="P137" s="88">
        <v>0</v>
      </c>
      <c r="Q137" s="102"/>
      <c r="R137" s="96"/>
      <c r="S137" s="16"/>
      <c r="T137" s="5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42"/>
      <c r="AF137" s="19">
        <v>26.130222</v>
      </c>
      <c r="AG137" s="10">
        <v>-80.144138999999996</v>
      </c>
    </row>
    <row r="138" spans="1:33" ht="12" customHeight="1" x14ac:dyDescent="0.25">
      <c r="A138" s="18">
        <v>2669</v>
      </c>
      <c r="B138" s="40" t="s">
        <v>81</v>
      </c>
      <c r="C138" s="7" t="s">
        <v>1304</v>
      </c>
      <c r="D138" s="7" t="s">
        <v>1412</v>
      </c>
      <c r="E138" s="7" t="s">
        <v>4</v>
      </c>
      <c r="F138" s="7" t="s">
        <v>1333</v>
      </c>
      <c r="G138" s="7">
        <v>1</v>
      </c>
      <c r="H138" s="5"/>
      <c r="I138" s="6">
        <v>88</v>
      </c>
      <c r="J138" s="5"/>
      <c r="K138" s="5"/>
      <c r="L138" s="5"/>
      <c r="M138" s="5"/>
      <c r="N138" s="10">
        <v>88</v>
      </c>
      <c r="O138" s="10">
        <v>88</v>
      </c>
      <c r="P138" s="88">
        <v>0</v>
      </c>
      <c r="Q138" s="102"/>
      <c r="R138" s="96"/>
      <c r="S138" s="16"/>
      <c r="T138" s="5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42"/>
      <c r="AF138" s="19">
        <v>26.215</v>
      </c>
      <c r="AG138" s="10">
        <v>-80.132099999999994</v>
      </c>
    </row>
    <row r="139" spans="1:33" ht="12" customHeight="1" x14ac:dyDescent="0.25">
      <c r="A139" s="18">
        <v>2671</v>
      </c>
      <c r="B139" s="40" t="s">
        <v>81</v>
      </c>
      <c r="C139" s="7" t="s">
        <v>1305</v>
      </c>
      <c r="D139" s="7" t="s">
        <v>1726</v>
      </c>
      <c r="E139" s="7" t="s">
        <v>4</v>
      </c>
      <c r="F139" s="7" t="s">
        <v>1333</v>
      </c>
      <c r="G139" s="7">
        <v>1</v>
      </c>
      <c r="H139" s="5"/>
      <c r="I139" s="6">
        <v>110</v>
      </c>
      <c r="J139" s="5"/>
      <c r="K139" s="5"/>
      <c r="L139" s="5"/>
      <c r="M139" s="5"/>
      <c r="N139" s="10">
        <v>110</v>
      </c>
      <c r="O139" s="10">
        <v>110</v>
      </c>
      <c r="P139" s="88">
        <v>0</v>
      </c>
      <c r="Q139" s="102"/>
      <c r="R139" s="96"/>
      <c r="S139" s="16"/>
      <c r="T139" s="5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42"/>
      <c r="AF139" s="19">
        <v>26.156333</v>
      </c>
      <c r="AG139" s="10">
        <v>-80.215138999999994</v>
      </c>
    </row>
    <row r="140" spans="1:33" ht="12" customHeight="1" x14ac:dyDescent="0.25">
      <c r="A140" s="18">
        <v>2603</v>
      </c>
      <c r="B140" s="40" t="s">
        <v>81</v>
      </c>
      <c r="C140" s="7" t="s">
        <v>1257</v>
      </c>
      <c r="D140" s="7" t="s">
        <v>1368</v>
      </c>
      <c r="E140" s="7" t="s">
        <v>1738</v>
      </c>
      <c r="F140" s="7" t="s">
        <v>1333</v>
      </c>
      <c r="G140" s="7">
        <v>1</v>
      </c>
      <c r="H140" s="5"/>
      <c r="I140" s="6">
        <v>100</v>
      </c>
      <c r="J140" s="5"/>
      <c r="K140" s="5"/>
      <c r="L140" s="6">
        <v>5</v>
      </c>
      <c r="M140" s="5"/>
      <c r="N140" s="10">
        <v>112</v>
      </c>
      <c r="O140" s="10">
        <v>100</v>
      </c>
      <c r="P140" s="88">
        <v>12</v>
      </c>
      <c r="Q140" s="102"/>
      <c r="R140" s="96"/>
      <c r="S140" s="16"/>
      <c r="T140" s="5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42"/>
      <c r="AF140" s="19">
        <v>26.111556</v>
      </c>
      <c r="AG140" s="10">
        <v>-80.141417000000004</v>
      </c>
    </row>
    <row r="141" spans="1:33" ht="12" customHeight="1" x14ac:dyDescent="0.25">
      <c r="A141" s="18">
        <v>2663</v>
      </c>
      <c r="B141" s="40" t="s">
        <v>81</v>
      </c>
      <c r="C141" s="7" t="s">
        <v>1298</v>
      </c>
      <c r="D141" s="7" t="s">
        <v>1412</v>
      </c>
      <c r="E141" s="7" t="s">
        <v>1738</v>
      </c>
      <c r="F141" s="7" t="s">
        <v>1333</v>
      </c>
      <c r="G141" s="7">
        <v>1</v>
      </c>
      <c r="H141" s="5"/>
      <c r="I141" s="6">
        <v>45</v>
      </c>
      <c r="J141" s="5"/>
      <c r="K141" s="5"/>
      <c r="L141" s="5"/>
      <c r="M141" s="5"/>
      <c r="N141" s="10">
        <v>45</v>
      </c>
      <c r="O141" s="10">
        <v>27</v>
      </c>
      <c r="P141" s="88">
        <v>18</v>
      </c>
      <c r="Q141" s="102"/>
      <c r="R141" s="96"/>
      <c r="S141" s="16"/>
      <c r="T141" s="5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42"/>
      <c r="AF141" s="19">
        <v>26.246312</v>
      </c>
      <c r="AG141" s="10">
        <v>-80.122260999999995</v>
      </c>
    </row>
    <row r="142" spans="1:33" ht="12" customHeight="1" thickBot="1" x14ac:dyDescent="0.3">
      <c r="A142" s="18">
        <v>2673</v>
      </c>
      <c r="B142" s="43" t="s">
        <v>81</v>
      </c>
      <c r="C142" s="44" t="s">
        <v>1307</v>
      </c>
      <c r="D142" s="44" t="s">
        <v>1373</v>
      </c>
      <c r="E142" s="44" t="s">
        <v>6</v>
      </c>
      <c r="F142" s="44" t="s">
        <v>1333</v>
      </c>
      <c r="G142" s="44">
        <v>1</v>
      </c>
      <c r="H142" s="46"/>
      <c r="I142" s="46"/>
      <c r="J142" s="46"/>
      <c r="K142" s="45">
        <v>2</v>
      </c>
      <c r="L142" s="46"/>
      <c r="M142" s="46"/>
      <c r="N142" s="47">
        <v>2</v>
      </c>
      <c r="O142" s="47">
        <v>2</v>
      </c>
      <c r="P142" s="90">
        <v>0</v>
      </c>
      <c r="Q142" s="103"/>
      <c r="R142" s="97"/>
      <c r="S142" s="48"/>
      <c r="T142" s="46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71"/>
      <c r="AG142" s="5"/>
    </row>
    <row r="143" spans="1:33" ht="6" customHeight="1" thickBot="1" x14ac:dyDescent="0.3">
      <c r="A143" s="15"/>
      <c r="B143" s="22"/>
      <c r="C143" s="22"/>
      <c r="D143" s="22"/>
      <c r="E143" s="22"/>
      <c r="F143" s="22"/>
      <c r="G143" s="22"/>
      <c r="H143" s="23"/>
      <c r="I143" s="23"/>
      <c r="J143" s="23"/>
      <c r="K143" s="24"/>
      <c r="L143" s="23"/>
      <c r="M143" s="23"/>
      <c r="N143" s="25"/>
      <c r="O143" s="25"/>
      <c r="P143" s="83"/>
      <c r="Q143" s="104"/>
      <c r="R143" s="98"/>
      <c r="S143" s="26"/>
      <c r="T143" s="23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5"/>
      <c r="AG143" s="5"/>
    </row>
    <row r="144" spans="1:33" ht="12" customHeight="1" x14ac:dyDescent="0.25">
      <c r="A144" s="18">
        <v>1636</v>
      </c>
      <c r="B144" s="31" t="s">
        <v>359</v>
      </c>
      <c r="C144" s="32" t="s">
        <v>954</v>
      </c>
      <c r="D144" s="32" t="s">
        <v>1634</v>
      </c>
      <c r="E144" s="32" t="s">
        <v>3</v>
      </c>
      <c r="F144" s="32" t="s">
        <v>2</v>
      </c>
      <c r="G144" s="32">
        <v>1</v>
      </c>
      <c r="H144" s="34">
        <v>66</v>
      </c>
      <c r="I144" s="34">
        <v>16</v>
      </c>
      <c r="J144" s="33"/>
      <c r="K144" s="33"/>
      <c r="L144" s="34">
        <v>5</v>
      </c>
      <c r="M144" s="33"/>
      <c r="N144" s="35">
        <v>82</v>
      </c>
      <c r="O144" s="35">
        <v>82</v>
      </c>
      <c r="P144" s="87">
        <v>0</v>
      </c>
      <c r="Q144" s="101">
        <f t="shared" ref="Q144:Q151" si="5">(T144+V144+X144+Z144+AB144+AD144)/(N144*COUNTA(T144,V144,X144,Z144,AB144,AD144))</f>
        <v>0.97967479674796742</v>
      </c>
      <c r="R144" s="95">
        <v>0.93699186991869921</v>
      </c>
      <c r="S144" s="36">
        <v>0.66463414634146345</v>
      </c>
      <c r="T144" s="35">
        <v>79</v>
      </c>
      <c r="U144" s="37">
        <v>0.96341463414634099</v>
      </c>
      <c r="V144" s="38">
        <v>81</v>
      </c>
      <c r="W144" s="37">
        <v>0.98780487804878003</v>
      </c>
      <c r="X144" s="38">
        <v>80</v>
      </c>
      <c r="Y144" s="37">
        <v>0.97560975609756095</v>
      </c>
      <c r="Z144" s="38">
        <v>80</v>
      </c>
      <c r="AA144" s="37">
        <v>0.97560975609756095</v>
      </c>
      <c r="AB144" s="38">
        <v>82</v>
      </c>
      <c r="AC144" s="37">
        <v>1</v>
      </c>
      <c r="AD144" s="38">
        <v>80</v>
      </c>
      <c r="AE144" s="39">
        <v>0.97560975609756095</v>
      </c>
      <c r="AF144" s="19">
        <v>27.017833</v>
      </c>
      <c r="AG144" s="10">
        <v>-82.016861000000006</v>
      </c>
    </row>
    <row r="145" spans="1:33" ht="12" customHeight="1" x14ac:dyDescent="0.25">
      <c r="A145" s="18">
        <v>528</v>
      </c>
      <c r="B145" s="40" t="s">
        <v>359</v>
      </c>
      <c r="C145" s="7" t="s">
        <v>360</v>
      </c>
      <c r="D145" s="7" t="s">
        <v>1504</v>
      </c>
      <c r="E145" s="7" t="s">
        <v>4</v>
      </c>
      <c r="F145" s="7" t="s">
        <v>2</v>
      </c>
      <c r="G145" s="7">
        <v>1</v>
      </c>
      <c r="H145" s="5"/>
      <c r="I145" s="6">
        <v>264</v>
      </c>
      <c r="J145" s="5"/>
      <c r="K145" s="5"/>
      <c r="L145" s="5"/>
      <c r="M145" s="5"/>
      <c r="N145" s="10">
        <v>264</v>
      </c>
      <c r="O145" s="10">
        <v>264</v>
      </c>
      <c r="P145" s="88">
        <v>0</v>
      </c>
      <c r="Q145" s="102">
        <f t="shared" si="5"/>
        <v>0.95643939393939392</v>
      </c>
      <c r="R145" s="96">
        <v>0.92878787878787883</v>
      </c>
      <c r="S145" s="16">
        <v>0.94570707070707072</v>
      </c>
      <c r="T145" s="10">
        <v>259</v>
      </c>
      <c r="U145" s="13">
        <v>0.98106060606060597</v>
      </c>
      <c r="V145" s="12">
        <v>255</v>
      </c>
      <c r="W145" s="13">
        <v>0.96590909090909105</v>
      </c>
      <c r="X145" s="12">
        <v>254</v>
      </c>
      <c r="Y145" s="13">
        <v>0.96212121212121204</v>
      </c>
      <c r="Z145" s="12">
        <v>247</v>
      </c>
      <c r="AA145" s="13">
        <v>0.935606060606061</v>
      </c>
      <c r="AB145" s="12">
        <v>251</v>
      </c>
      <c r="AC145" s="13">
        <v>0.95075757575757602</v>
      </c>
      <c r="AD145" s="12">
        <v>249</v>
      </c>
      <c r="AE145" s="41">
        <v>0.94318181818181801</v>
      </c>
      <c r="AF145" s="19">
        <v>27.008700000000001</v>
      </c>
      <c r="AG145" s="10">
        <v>-82.153199999999998</v>
      </c>
    </row>
    <row r="146" spans="1:33" ht="12" customHeight="1" x14ac:dyDescent="0.25">
      <c r="A146" s="18">
        <v>634</v>
      </c>
      <c r="B146" s="40" t="s">
        <v>359</v>
      </c>
      <c r="C146" s="7" t="s">
        <v>424</v>
      </c>
      <c r="D146" s="7" t="s">
        <v>1518</v>
      </c>
      <c r="E146" s="7" t="s">
        <v>4</v>
      </c>
      <c r="F146" s="7" t="s">
        <v>2</v>
      </c>
      <c r="G146" s="7">
        <v>1</v>
      </c>
      <c r="H146" s="5"/>
      <c r="I146" s="6">
        <v>336</v>
      </c>
      <c r="J146" s="5"/>
      <c r="K146" s="5"/>
      <c r="L146" s="5"/>
      <c r="M146" s="5"/>
      <c r="N146" s="10">
        <v>336</v>
      </c>
      <c r="O146" s="10">
        <v>336</v>
      </c>
      <c r="P146" s="88">
        <v>0</v>
      </c>
      <c r="Q146" s="102">
        <f t="shared" si="5"/>
        <v>0.92956349206349209</v>
      </c>
      <c r="R146" s="96">
        <v>0.88591269841269837</v>
      </c>
      <c r="S146" s="16">
        <v>0.7410714285714286</v>
      </c>
      <c r="T146" s="10">
        <v>322</v>
      </c>
      <c r="U146" s="13">
        <v>0.95833333333333304</v>
      </c>
      <c r="V146" s="12">
        <v>318</v>
      </c>
      <c r="W146" s="13">
        <v>0.94642857142857095</v>
      </c>
      <c r="X146" s="12">
        <v>322</v>
      </c>
      <c r="Y146" s="13">
        <v>0.95833333333333304</v>
      </c>
      <c r="Z146" s="12">
        <v>304</v>
      </c>
      <c r="AA146" s="13">
        <v>0.90476190476190499</v>
      </c>
      <c r="AB146" s="12">
        <v>304</v>
      </c>
      <c r="AC146" s="13">
        <v>0.90476190476190499</v>
      </c>
      <c r="AD146" s="12">
        <v>304</v>
      </c>
      <c r="AE146" s="41">
        <v>0.90476190476190499</v>
      </c>
      <c r="AF146" s="19">
        <v>26.920200000000001</v>
      </c>
      <c r="AG146" s="10">
        <v>-82.036199999999994</v>
      </c>
    </row>
    <row r="147" spans="1:33" ht="12" customHeight="1" x14ac:dyDescent="0.25">
      <c r="A147" s="18">
        <v>718</v>
      </c>
      <c r="B147" s="40" t="s">
        <v>359</v>
      </c>
      <c r="C147" s="7" t="s">
        <v>477</v>
      </c>
      <c r="D147" s="7" t="s">
        <v>1354</v>
      </c>
      <c r="E147" s="7" t="s">
        <v>4</v>
      </c>
      <c r="F147" s="7" t="s">
        <v>2</v>
      </c>
      <c r="G147" s="7">
        <v>1</v>
      </c>
      <c r="H147" s="5"/>
      <c r="I147" s="6">
        <v>176</v>
      </c>
      <c r="J147" s="5"/>
      <c r="K147" s="5"/>
      <c r="L147" s="5"/>
      <c r="M147" s="5"/>
      <c r="N147" s="10">
        <v>176</v>
      </c>
      <c r="O147" s="10">
        <v>176</v>
      </c>
      <c r="P147" s="88">
        <v>0</v>
      </c>
      <c r="Q147" s="102">
        <f t="shared" si="5"/>
        <v>0.99053030303030298</v>
      </c>
      <c r="R147" s="96">
        <v>0.94886363636363635</v>
      </c>
      <c r="S147" s="16">
        <v>0.94886363636363635</v>
      </c>
      <c r="T147" s="10">
        <v>175</v>
      </c>
      <c r="U147" s="13">
        <v>0.99431818181818199</v>
      </c>
      <c r="V147" s="12">
        <v>176</v>
      </c>
      <c r="W147" s="13">
        <v>1</v>
      </c>
      <c r="X147" s="12">
        <v>174</v>
      </c>
      <c r="Y147" s="13">
        <v>0.98863636363636398</v>
      </c>
      <c r="Z147" s="12">
        <v>173</v>
      </c>
      <c r="AA147" s="13">
        <v>0.98295454545454497</v>
      </c>
      <c r="AB147" s="12">
        <v>175</v>
      </c>
      <c r="AC147" s="13">
        <v>0.99431818181818199</v>
      </c>
      <c r="AD147" s="12">
        <v>173</v>
      </c>
      <c r="AE147" s="41">
        <v>0.98295454545454497</v>
      </c>
      <c r="AF147" s="19">
        <v>26.890899999999998</v>
      </c>
      <c r="AG147" s="10">
        <v>-82.300899999999999</v>
      </c>
    </row>
    <row r="148" spans="1:33" ht="12" customHeight="1" x14ac:dyDescent="0.25">
      <c r="A148" s="18">
        <v>1015</v>
      </c>
      <c r="B148" s="40" t="s">
        <v>359</v>
      </c>
      <c r="C148" s="7" t="s">
        <v>655</v>
      </c>
      <c r="D148" s="7" t="s">
        <v>1571</v>
      </c>
      <c r="E148" s="7" t="s">
        <v>4</v>
      </c>
      <c r="F148" s="7" t="s">
        <v>2</v>
      </c>
      <c r="G148" s="7">
        <v>1</v>
      </c>
      <c r="H148" s="5"/>
      <c r="I148" s="6">
        <v>284</v>
      </c>
      <c r="J148" s="5"/>
      <c r="K148" s="5"/>
      <c r="L148" s="6">
        <v>17</v>
      </c>
      <c r="M148" s="5"/>
      <c r="N148" s="10">
        <v>284</v>
      </c>
      <c r="O148" s="10">
        <v>284</v>
      </c>
      <c r="P148" s="88">
        <v>0</v>
      </c>
      <c r="Q148" s="102">
        <f t="shared" si="5"/>
        <v>0.96713615023474175</v>
      </c>
      <c r="R148" s="96">
        <v>0.92488262910798125</v>
      </c>
      <c r="S148" s="16">
        <v>0.93368544600938963</v>
      </c>
      <c r="T148" s="10">
        <v>277</v>
      </c>
      <c r="U148" s="13">
        <v>0.97535211267605604</v>
      </c>
      <c r="V148" s="12">
        <v>268</v>
      </c>
      <c r="W148" s="13">
        <v>0.94366197183098599</v>
      </c>
      <c r="X148" s="12">
        <v>266</v>
      </c>
      <c r="Y148" s="13">
        <v>0.93661971830985902</v>
      </c>
      <c r="Z148" s="12">
        <v>280</v>
      </c>
      <c r="AA148" s="13">
        <v>0.98591549295774705</v>
      </c>
      <c r="AB148" s="12">
        <v>277</v>
      </c>
      <c r="AC148" s="13">
        <v>0.97535211267605604</v>
      </c>
      <c r="AD148" s="12">
        <v>280</v>
      </c>
      <c r="AE148" s="41">
        <v>0.98591549295774705</v>
      </c>
      <c r="AF148" s="19">
        <v>26.991499999999998</v>
      </c>
      <c r="AG148" s="10">
        <v>-82.029300000000006</v>
      </c>
    </row>
    <row r="149" spans="1:33" ht="12" customHeight="1" x14ac:dyDescent="0.25">
      <c r="A149" s="18">
        <v>1514</v>
      </c>
      <c r="B149" s="40" t="s">
        <v>359</v>
      </c>
      <c r="C149" s="7" t="s">
        <v>894</v>
      </c>
      <c r="D149" s="7" t="s">
        <v>1409</v>
      </c>
      <c r="E149" s="7" t="s">
        <v>4</v>
      </c>
      <c r="F149" s="7" t="s">
        <v>2</v>
      </c>
      <c r="G149" s="7">
        <v>1</v>
      </c>
      <c r="H149" s="5"/>
      <c r="I149" s="6">
        <v>31</v>
      </c>
      <c r="J149" s="5"/>
      <c r="K149" s="5"/>
      <c r="L149" s="5"/>
      <c r="M149" s="5"/>
      <c r="N149" s="10">
        <v>31</v>
      </c>
      <c r="O149" s="10">
        <v>31</v>
      </c>
      <c r="P149" s="88">
        <v>0</v>
      </c>
      <c r="Q149" s="102">
        <f t="shared" si="5"/>
        <v>0.93548387096774188</v>
      </c>
      <c r="R149" s="96">
        <v>0.94086021505376349</v>
      </c>
      <c r="S149" s="16">
        <v>0.75806451612903225</v>
      </c>
      <c r="T149" s="10">
        <v>30</v>
      </c>
      <c r="U149" s="13">
        <v>0.967741935483871</v>
      </c>
      <c r="V149" s="12">
        <v>29</v>
      </c>
      <c r="W149" s="13">
        <v>0.93548387096774199</v>
      </c>
      <c r="X149" s="12">
        <v>28</v>
      </c>
      <c r="Y149" s="13">
        <v>0.90322580645161299</v>
      </c>
      <c r="Z149" s="12">
        <v>27</v>
      </c>
      <c r="AA149" s="13">
        <v>0.87096774193548399</v>
      </c>
      <c r="AB149" s="12">
        <v>29</v>
      </c>
      <c r="AC149" s="13">
        <v>0.93548387096774199</v>
      </c>
      <c r="AD149" s="12">
        <v>31</v>
      </c>
      <c r="AE149" s="41">
        <v>1</v>
      </c>
      <c r="AF149" s="19">
        <v>26.965199999999999</v>
      </c>
      <c r="AG149" s="10">
        <v>-82.079899999999995</v>
      </c>
    </row>
    <row r="150" spans="1:33" ht="12" customHeight="1" x14ac:dyDescent="0.25">
      <c r="A150" s="18">
        <v>1583</v>
      </c>
      <c r="B150" s="40" t="s">
        <v>359</v>
      </c>
      <c r="C150" s="7" t="s">
        <v>769</v>
      </c>
      <c r="D150" s="7" t="s">
        <v>1362</v>
      </c>
      <c r="E150" s="7" t="s">
        <v>4</v>
      </c>
      <c r="F150" s="7" t="s">
        <v>2</v>
      </c>
      <c r="G150" s="7">
        <v>1</v>
      </c>
      <c r="H150" s="5"/>
      <c r="I150" s="6">
        <v>128</v>
      </c>
      <c r="J150" s="5"/>
      <c r="K150" s="5"/>
      <c r="L150" s="5"/>
      <c r="M150" s="5"/>
      <c r="N150" s="10">
        <v>128</v>
      </c>
      <c r="O150" s="10">
        <v>128</v>
      </c>
      <c r="P150" s="88">
        <v>0</v>
      </c>
      <c r="Q150" s="102">
        <f t="shared" si="5"/>
        <v>0.97526041666666663</v>
      </c>
      <c r="R150" s="96">
        <v>0.99088541666666663</v>
      </c>
      <c r="S150" s="16">
        <v>0.99088541666666663</v>
      </c>
      <c r="T150" s="10">
        <v>128</v>
      </c>
      <c r="U150" s="13">
        <v>1</v>
      </c>
      <c r="V150" s="12">
        <v>124</v>
      </c>
      <c r="W150" s="13">
        <v>0.96875</v>
      </c>
      <c r="X150" s="12">
        <v>127</v>
      </c>
      <c r="Y150" s="13">
        <v>0.9921875</v>
      </c>
      <c r="Z150" s="12">
        <v>123</v>
      </c>
      <c r="AA150" s="13">
        <v>0.9609375</v>
      </c>
      <c r="AB150" s="12">
        <v>124</v>
      </c>
      <c r="AC150" s="13">
        <v>0.96875</v>
      </c>
      <c r="AD150" s="12">
        <v>123</v>
      </c>
      <c r="AE150" s="41">
        <v>0.9609375</v>
      </c>
      <c r="AF150" s="19">
        <v>27.008199999999999</v>
      </c>
      <c r="AG150" s="10">
        <v>-82.047700000000006</v>
      </c>
    </row>
    <row r="151" spans="1:33" ht="12" customHeight="1" thickBot="1" x14ac:dyDescent="0.3">
      <c r="A151" s="18">
        <v>1631</v>
      </c>
      <c r="B151" s="43" t="s">
        <v>359</v>
      </c>
      <c r="C151" s="44" t="s">
        <v>950</v>
      </c>
      <c r="D151" s="44" t="s">
        <v>1654</v>
      </c>
      <c r="E151" s="44" t="s">
        <v>4</v>
      </c>
      <c r="F151" s="44" t="s">
        <v>2</v>
      </c>
      <c r="G151" s="44">
        <v>1</v>
      </c>
      <c r="H151" s="46"/>
      <c r="I151" s="45">
        <v>168</v>
      </c>
      <c r="J151" s="46"/>
      <c r="K151" s="46"/>
      <c r="L151" s="46"/>
      <c r="M151" s="46"/>
      <c r="N151" s="47">
        <v>170</v>
      </c>
      <c r="O151" s="47">
        <v>168</v>
      </c>
      <c r="P151" s="90">
        <v>2</v>
      </c>
      <c r="Q151" s="103">
        <f t="shared" si="5"/>
        <v>0.98725490196078436</v>
      </c>
      <c r="R151" s="97">
        <v>0.97647058823529409</v>
      </c>
      <c r="S151" s="48">
        <v>0.9813725490196078</v>
      </c>
      <c r="T151" s="47">
        <v>167</v>
      </c>
      <c r="U151" s="73">
        <v>0.98235294117647098</v>
      </c>
      <c r="V151" s="74">
        <v>168</v>
      </c>
      <c r="W151" s="73">
        <v>0.98823529411764699</v>
      </c>
      <c r="X151" s="74">
        <v>167</v>
      </c>
      <c r="Y151" s="73">
        <v>0.98235294117647098</v>
      </c>
      <c r="Z151" s="74">
        <v>168</v>
      </c>
      <c r="AA151" s="73">
        <v>0.98823529411764699</v>
      </c>
      <c r="AB151" s="74">
        <v>167</v>
      </c>
      <c r="AC151" s="73">
        <v>0.98235294117647098</v>
      </c>
      <c r="AD151" s="74">
        <v>170</v>
      </c>
      <c r="AE151" s="75">
        <v>1</v>
      </c>
      <c r="AF151" s="19">
        <v>26.931699999999999</v>
      </c>
      <c r="AG151" s="10">
        <v>-82.040800000000004</v>
      </c>
    </row>
    <row r="152" spans="1:33" ht="6" customHeight="1" thickBot="1" x14ac:dyDescent="0.3">
      <c r="A152" s="15"/>
      <c r="B152" s="22"/>
      <c r="C152" s="22"/>
      <c r="D152" s="22"/>
      <c r="E152" s="22"/>
      <c r="F152" s="22"/>
      <c r="G152" s="22"/>
      <c r="H152" s="23"/>
      <c r="I152" s="24"/>
      <c r="J152" s="23"/>
      <c r="K152" s="23"/>
      <c r="L152" s="23"/>
      <c r="M152" s="23"/>
      <c r="N152" s="25"/>
      <c r="O152" s="25"/>
      <c r="P152" s="83"/>
      <c r="Q152" s="104"/>
      <c r="R152" s="98"/>
      <c r="S152" s="26"/>
      <c r="T152" s="25"/>
      <c r="U152" s="27"/>
      <c r="V152" s="28"/>
      <c r="W152" s="27"/>
      <c r="X152" s="28"/>
      <c r="Y152" s="27"/>
      <c r="Z152" s="28"/>
      <c r="AA152" s="27"/>
      <c r="AB152" s="28"/>
      <c r="AC152" s="27"/>
      <c r="AD152" s="28"/>
      <c r="AE152" s="27"/>
      <c r="AF152" s="10"/>
      <c r="AG152" s="10"/>
    </row>
    <row r="153" spans="1:33" ht="12" customHeight="1" x14ac:dyDescent="0.25">
      <c r="A153" s="18">
        <v>1126</v>
      </c>
      <c r="B153" s="31" t="s">
        <v>195</v>
      </c>
      <c r="C153" s="32" t="s">
        <v>721</v>
      </c>
      <c r="D153" s="32" t="s">
        <v>1592</v>
      </c>
      <c r="E153" s="32" t="s">
        <v>3</v>
      </c>
      <c r="F153" s="32" t="s">
        <v>2</v>
      </c>
      <c r="G153" s="32">
        <v>1</v>
      </c>
      <c r="H153" s="34">
        <v>80</v>
      </c>
      <c r="I153" s="34">
        <v>20</v>
      </c>
      <c r="J153" s="33"/>
      <c r="K153" s="33"/>
      <c r="L153" s="33"/>
      <c r="M153" s="33"/>
      <c r="N153" s="35">
        <v>100</v>
      </c>
      <c r="O153" s="35">
        <v>100</v>
      </c>
      <c r="P153" s="87">
        <v>0</v>
      </c>
      <c r="Q153" s="101">
        <f t="shared" ref="Q153:Q160" si="6">(T153+V153+X153+Z153+AB153+AD153)/(N153*COUNTA(T153,V153,X153,Z153,AB153,AD153))</f>
        <v>0.97833333333333339</v>
      </c>
      <c r="R153" s="95">
        <v>0.98666666666666669</v>
      </c>
      <c r="S153" s="36">
        <v>0.9916666666666667</v>
      </c>
      <c r="T153" s="35">
        <v>96</v>
      </c>
      <c r="U153" s="37">
        <v>0.96</v>
      </c>
      <c r="V153" s="38">
        <v>99</v>
      </c>
      <c r="W153" s="37">
        <v>0.99</v>
      </c>
      <c r="X153" s="38">
        <v>98</v>
      </c>
      <c r="Y153" s="37">
        <v>0.98</v>
      </c>
      <c r="Z153" s="38">
        <v>98</v>
      </c>
      <c r="AA153" s="37">
        <v>0.98</v>
      </c>
      <c r="AB153" s="38">
        <v>98</v>
      </c>
      <c r="AC153" s="37">
        <v>0.98</v>
      </c>
      <c r="AD153" s="38">
        <v>98</v>
      </c>
      <c r="AE153" s="39">
        <v>0.98</v>
      </c>
      <c r="AF153" s="19">
        <v>28.9297</v>
      </c>
      <c r="AG153" s="10">
        <v>-82.488</v>
      </c>
    </row>
    <row r="154" spans="1:33" ht="12" customHeight="1" x14ac:dyDescent="0.25">
      <c r="A154" s="18">
        <v>269</v>
      </c>
      <c r="B154" s="40" t="s">
        <v>195</v>
      </c>
      <c r="C154" s="7" t="s">
        <v>196</v>
      </c>
      <c r="D154" s="7" t="s">
        <v>1349</v>
      </c>
      <c r="E154" s="7" t="s">
        <v>4</v>
      </c>
      <c r="F154" s="7" t="s">
        <v>2</v>
      </c>
      <c r="G154" s="7">
        <v>1</v>
      </c>
      <c r="H154" s="5"/>
      <c r="I154" s="6">
        <v>36</v>
      </c>
      <c r="J154" s="5"/>
      <c r="K154" s="5"/>
      <c r="L154" s="5"/>
      <c r="M154" s="5"/>
      <c r="N154" s="10">
        <v>36</v>
      </c>
      <c r="O154" s="10">
        <v>36</v>
      </c>
      <c r="P154" s="88">
        <v>0</v>
      </c>
      <c r="Q154" s="102">
        <f t="shared" si="6"/>
        <v>0.95</v>
      </c>
      <c r="R154" s="96">
        <v>0.93333333333333335</v>
      </c>
      <c r="S154" s="16"/>
      <c r="T154" s="5"/>
      <c r="U154" s="11"/>
      <c r="V154" s="12">
        <v>35</v>
      </c>
      <c r="W154" s="13">
        <v>0.97222222222222199</v>
      </c>
      <c r="X154" s="12">
        <v>35</v>
      </c>
      <c r="Y154" s="13">
        <v>0.97222222222222199</v>
      </c>
      <c r="Z154" s="12">
        <v>33</v>
      </c>
      <c r="AA154" s="13">
        <v>0.91666666666666696</v>
      </c>
      <c r="AB154" s="12">
        <v>34</v>
      </c>
      <c r="AC154" s="13">
        <v>0.94444444444444398</v>
      </c>
      <c r="AD154" s="12">
        <v>34</v>
      </c>
      <c r="AE154" s="41">
        <v>0.94444444444444398</v>
      </c>
      <c r="AF154" s="19">
        <v>28.745000000000001</v>
      </c>
      <c r="AG154" s="10">
        <v>-82.302300000000002</v>
      </c>
    </row>
    <row r="155" spans="1:33" ht="12" customHeight="1" x14ac:dyDescent="0.25">
      <c r="A155" s="18">
        <v>351</v>
      </c>
      <c r="B155" s="40" t="s">
        <v>195</v>
      </c>
      <c r="C155" s="7" t="s">
        <v>248</v>
      </c>
      <c r="D155" s="7" t="s">
        <v>1391</v>
      </c>
      <c r="E155" s="7" t="s">
        <v>4</v>
      </c>
      <c r="F155" s="7" t="s">
        <v>2</v>
      </c>
      <c r="G155" s="7">
        <v>1</v>
      </c>
      <c r="H155" s="5"/>
      <c r="I155" s="6">
        <v>50</v>
      </c>
      <c r="J155" s="5"/>
      <c r="K155" s="5"/>
      <c r="L155" s="5"/>
      <c r="M155" s="5"/>
      <c r="N155" s="10">
        <v>50</v>
      </c>
      <c r="O155" s="10">
        <v>50</v>
      </c>
      <c r="P155" s="88">
        <v>0</v>
      </c>
      <c r="Q155" s="102">
        <f t="shared" si="6"/>
        <v>0.94333333333333336</v>
      </c>
      <c r="R155" s="96">
        <v>0.93</v>
      </c>
      <c r="S155" s="16">
        <v>0.94499999999999995</v>
      </c>
      <c r="T155" s="10">
        <v>49</v>
      </c>
      <c r="U155" s="13">
        <v>0.98</v>
      </c>
      <c r="V155" s="12">
        <v>48</v>
      </c>
      <c r="W155" s="13">
        <v>0.96</v>
      </c>
      <c r="X155" s="12">
        <v>46</v>
      </c>
      <c r="Y155" s="13">
        <v>0.92</v>
      </c>
      <c r="Z155" s="12">
        <v>48</v>
      </c>
      <c r="AA155" s="13">
        <v>0.96</v>
      </c>
      <c r="AB155" s="12">
        <v>46</v>
      </c>
      <c r="AC155" s="13">
        <v>0.92</v>
      </c>
      <c r="AD155" s="12">
        <v>46</v>
      </c>
      <c r="AE155" s="41">
        <v>0.92</v>
      </c>
      <c r="AF155" s="19">
        <v>28.857500000000002</v>
      </c>
      <c r="AG155" s="10">
        <v>-82.338800000000006</v>
      </c>
    </row>
    <row r="156" spans="1:33" ht="12" customHeight="1" x14ac:dyDescent="0.25">
      <c r="A156" s="18">
        <v>388</v>
      </c>
      <c r="B156" s="40" t="s">
        <v>195</v>
      </c>
      <c r="C156" s="7" t="s">
        <v>272</v>
      </c>
      <c r="D156" s="7" t="s">
        <v>1347</v>
      </c>
      <c r="E156" s="7" t="s">
        <v>4</v>
      </c>
      <c r="F156" s="7" t="s">
        <v>2</v>
      </c>
      <c r="G156" s="7">
        <v>1</v>
      </c>
      <c r="H156" s="5"/>
      <c r="I156" s="6">
        <v>74</v>
      </c>
      <c r="J156" s="5"/>
      <c r="K156" s="5"/>
      <c r="L156" s="5"/>
      <c r="M156" s="5"/>
      <c r="N156" s="10">
        <v>74</v>
      </c>
      <c r="O156" s="10">
        <v>74</v>
      </c>
      <c r="P156" s="88">
        <v>0</v>
      </c>
      <c r="Q156" s="102">
        <f t="shared" si="6"/>
        <v>0.92567567567567566</v>
      </c>
      <c r="R156" s="96">
        <v>0.94819819819819817</v>
      </c>
      <c r="S156" s="16">
        <v>0.90540540540540537</v>
      </c>
      <c r="T156" s="10">
        <v>66</v>
      </c>
      <c r="U156" s="13">
        <v>0.891891891891892</v>
      </c>
      <c r="V156" s="12">
        <v>68</v>
      </c>
      <c r="W156" s="13">
        <v>0.91891891891891897</v>
      </c>
      <c r="X156" s="12">
        <v>70</v>
      </c>
      <c r="Y156" s="13">
        <v>0.94594594594594605</v>
      </c>
      <c r="Z156" s="12">
        <v>68</v>
      </c>
      <c r="AA156" s="13">
        <v>0.91891891891891897</v>
      </c>
      <c r="AB156" s="12">
        <v>68</v>
      </c>
      <c r="AC156" s="13">
        <v>0.91891891891891897</v>
      </c>
      <c r="AD156" s="12">
        <v>71</v>
      </c>
      <c r="AE156" s="41">
        <v>0.95945945945945899</v>
      </c>
      <c r="AF156" s="19">
        <v>28.842600000000001</v>
      </c>
      <c r="AG156" s="10">
        <v>-82.340599999999995</v>
      </c>
    </row>
    <row r="157" spans="1:33" ht="12" customHeight="1" x14ac:dyDescent="0.25">
      <c r="A157" s="18">
        <v>698</v>
      </c>
      <c r="B157" s="40" t="s">
        <v>195</v>
      </c>
      <c r="C157" s="7" t="s">
        <v>463</v>
      </c>
      <c r="D157" s="7" t="s">
        <v>1347</v>
      </c>
      <c r="E157" s="7" t="s">
        <v>4</v>
      </c>
      <c r="F157" s="7" t="s">
        <v>2</v>
      </c>
      <c r="G157" s="7">
        <v>1</v>
      </c>
      <c r="H157" s="5"/>
      <c r="I157" s="6">
        <v>42</v>
      </c>
      <c r="J157" s="5"/>
      <c r="K157" s="5"/>
      <c r="L157" s="5"/>
      <c r="M157" s="5"/>
      <c r="N157" s="10">
        <v>42</v>
      </c>
      <c r="O157" s="10">
        <v>42</v>
      </c>
      <c r="P157" s="88">
        <v>0</v>
      </c>
      <c r="Q157" s="102">
        <f t="shared" si="6"/>
        <v>0.9285714285714286</v>
      </c>
      <c r="R157" s="96">
        <v>0.95833333333333337</v>
      </c>
      <c r="S157" s="16"/>
      <c r="T157" s="10">
        <v>42</v>
      </c>
      <c r="U157" s="13">
        <v>1</v>
      </c>
      <c r="V157" s="12"/>
      <c r="W157" s="13" t="s">
        <v>1735</v>
      </c>
      <c r="X157" s="12">
        <v>39</v>
      </c>
      <c r="Y157" s="13">
        <v>0.92857142857142905</v>
      </c>
      <c r="Z157" s="12">
        <v>36</v>
      </c>
      <c r="AA157" s="13">
        <v>0.85714285714285698</v>
      </c>
      <c r="AB157" s="12">
        <v>39</v>
      </c>
      <c r="AC157" s="13">
        <v>0.92857142857142905</v>
      </c>
      <c r="AD157" s="12">
        <v>39</v>
      </c>
      <c r="AE157" s="41">
        <v>0.92857142857142905</v>
      </c>
      <c r="AF157" s="19">
        <v>28.8949</v>
      </c>
      <c r="AG157" s="10">
        <v>-82.538399999999996</v>
      </c>
    </row>
    <row r="158" spans="1:33" ht="12" customHeight="1" x14ac:dyDescent="0.25">
      <c r="A158" s="18">
        <v>1169</v>
      </c>
      <c r="B158" s="40" t="s">
        <v>195</v>
      </c>
      <c r="C158" s="7" t="s">
        <v>752</v>
      </c>
      <c r="D158" s="7" t="s">
        <v>1359</v>
      </c>
      <c r="E158" s="7" t="s">
        <v>4</v>
      </c>
      <c r="F158" s="7" t="s">
        <v>2</v>
      </c>
      <c r="G158" s="7">
        <v>1</v>
      </c>
      <c r="H158" s="5"/>
      <c r="I158" s="6">
        <v>85</v>
      </c>
      <c r="J158" s="5"/>
      <c r="K158" s="5"/>
      <c r="L158" s="5"/>
      <c r="M158" s="5"/>
      <c r="N158" s="10">
        <v>85</v>
      </c>
      <c r="O158" s="10">
        <v>85</v>
      </c>
      <c r="P158" s="88">
        <v>0</v>
      </c>
      <c r="Q158" s="102">
        <f t="shared" si="6"/>
        <v>0.94509803921568625</v>
      </c>
      <c r="R158" s="96">
        <v>0.9</v>
      </c>
      <c r="S158" s="16">
        <v>0.94901960784313721</v>
      </c>
      <c r="T158" s="10">
        <v>79</v>
      </c>
      <c r="U158" s="13">
        <v>0.92941176470588205</v>
      </c>
      <c r="V158" s="12">
        <v>78</v>
      </c>
      <c r="W158" s="13">
        <v>0.91764705882352904</v>
      </c>
      <c r="X158" s="12">
        <v>80</v>
      </c>
      <c r="Y158" s="13">
        <v>0.94117647058823495</v>
      </c>
      <c r="Z158" s="12">
        <v>81</v>
      </c>
      <c r="AA158" s="13">
        <v>0.95294117647058796</v>
      </c>
      <c r="AB158" s="12">
        <v>81</v>
      </c>
      <c r="AC158" s="13">
        <v>0.95294117647058796</v>
      </c>
      <c r="AD158" s="12">
        <v>83</v>
      </c>
      <c r="AE158" s="41">
        <v>0.97647058823529398</v>
      </c>
      <c r="AF158" s="19">
        <v>28.868200000000002</v>
      </c>
      <c r="AG158" s="10">
        <v>-82.597899999999996</v>
      </c>
    </row>
    <row r="159" spans="1:33" ht="12" customHeight="1" x14ac:dyDescent="0.25">
      <c r="A159" s="18">
        <v>1336</v>
      </c>
      <c r="B159" s="40" t="s">
        <v>195</v>
      </c>
      <c r="C159" s="7" t="s">
        <v>829</v>
      </c>
      <c r="D159" s="7" t="s">
        <v>1392</v>
      </c>
      <c r="E159" s="7" t="s">
        <v>4</v>
      </c>
      <c r="F159" s="7" t="s">
        <v>2</v>
      </c>
      <c r="G159" s="7">
        <v>1</v>
      </c>
      <c r="H159" s="5"/>
      <c r="I159" s="6">
        <v>40</v>
      </c>
      <c r="J159" s="5"/>
      <c r="K159" s="5"/>
      <c r="L159" s="5"/>
      <c r="M159" s="5"/>
      <c r="N159" s="10">
        <v>40</v>
      </c>
      <c r="O159" s="10">
        <v>40</v>
      </c>
      <c r="P159" s="88">
        <v>0</v>
      </c>
      <c r="Q159" s="102">
        <f t="shared" si="6"/>
        <v>0.91500000000000004</v>
      </c>
      <c r="R159" s="96">
        <v>0.91</v>
      </c>
      <c r="S159" s="16">
        <v>0.84166666666666667</v>
      </c>
      <c r="T159" s="5"/>
      <c r="U159" s="11"/>
      <c r="V159" s="12">
        <v>38</v>
      </c>
      <c r="W159" s="13">
        <v>0.95</v>
      </c>
      <c r="X159" s="12">
        <v>37</v>
      </c>
      <c r="Y159" s="13">
        <v>0.92500000000000004</v>
      </c>
      <c r="Z159" s="12">
        <v>35</v>
      </c>
      <c r="AA159" s="13">
        <v>0.875</v>
      </c>
      <c r="AB159" s="12">
        <v>36</v>
      </c>
      <c r="AC159" s="13">
        <v>0.9</v>
      </c>
      <c r="AD159" s="12">
        <v>37</v>
      </c>
      <c r="AE159" s="41">
        <v>0.92500000000000004</v>
      </c>
      <c r="AF159" s="19">
        <v>28.893899999999999</v>
      </c>
      <c r="AG159" s="10">
        <v>-82.472700000000003</v>
      </c>
    </row>
    <row r="160" spans="1:33" ht="12" customHeight="1" x14ac:dyDescent="0.25">
      <c r="A160" s="18">
        <v>1545</v>
      </c>
      <c r="B160" s="40" t="s">
        <v>195</v>
      </c>
      <c r="C160" s="7" t="s">
        <v>903</v>
      </c>
      <c r="D160" s="7" t="s">
        <v>1410</v>
      </c>
      <c r="E160" s="7" t="s">
        <v>1738</v>
      </c>
      <c r="F160" s="7" t="s">
        <v>2</v>
      </c>
      <c r="G160" s="7">
        <v>1</v>
      </c>
      <c r="H160" s="5"/>
      <c r="I160" s="6">
        <v>25</v>
      </c>
      <c r="J160" s="5"/>
      <c r="K160" s="5"/>
      <c r="L160" s="5"/>
      <c r="M160" s="5"/>
      <c r="N160" s="10">
        <v>50</v>
      </c>
      <c r="O160" s="10">
        <v>25</v>
      </c>
      <c r="P160" s="88">
        <v>25</v>
      </c>
      <c r="Q160" s="102">
        <f t="shared" si="6"/>
        <v>0.97333333333333338</v>
      </c>
      <c r="R160" s="96">
        <v>0.91500000000000004</v>
      </c>
      <c r="S160" s="16">
        <v>0.97199999999999998</v>
      </c>
      <c r="T160" s="10">
        <v>48</v>
      </c>
      <c r="U160" s="13">
        <v>0.96</v>
      </c>
      <c r="V160" s="12">
        <v>47</v>
      </c>
      <c r="W160" s="13">
        <v>0.94</v>
      </c>
      <c r="X160" s="12">
        <v>50</v>
      </c>
      <c r="Y160" s="13">
        <v>1</v>
      </c>
      <c r="Z160" s="12">
        <v>49</v>
      </c>
      <c r="AA160" s="13">
        <v>0.98</v>
      </c>
      <c r="AB160" s="12">
        <v>50</v>
      </c>
      <c r="AC160" s="13">
        <v>1</v>
      </c>
      <c r="AD160" s="12">
        <v>48</v>
      </c>
      <c r="AE160" s="41">
        <v>0.96</v>
      </c>
      <c r="AF160" s="19">
        <v>28.909134000000002</v>
      </c>
      <c r="AG160" s="10">
        <v>-82.584765000000004</v>
      </c>
    </row>
    <row r="161" spans="1:33" ht="12" customHeight="1" thickBot="1" x14ac:dyDescent="0.3">
      <c r="A161" s="18">
        <v>2626</v>
      </c>
      <c r="B161" s="43" t="s">
        <v>195</v>
      </c>
      <c r="C161" s="44" t="s">
        <v>1277</v>
      </c>
      <c r="D161" s="44" t="s">
        <v>1369</v>
      </c>
      <c r="E161" s="44" t="s">
        <v>3</v>
      </c>
      <c r="F161" s="44" t="s">
        <v>1333</v>
      </c>
      <c r="G161" s="44">
        <v>1</v>
      </c>
      <c r="H161" s="45">
        <v>96</v>
      </c>
      <c r="I161" s="45">
        <v>23</v>
      </c>
      <c r="J161" s="46"/>
      <c r="K161" s="46"/>
      <c r="L161" s="45">
        <v>6</v>
      </c>
      <c r="M161" s="46"/>
      <c r="N161" s="47">
        <v>119</v>
      </c>
      <c r="O161" s="47">
        <v>119</v>
      </c>
      <c r="P161" s="90">
        <v>0</v>
      </c>
      <c r="Q161" s="103"/>
      <c r="R161" s="97"/>
      <c r="S161" s="48"/>
      <c r="T161" s="46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19">
        <v>28.903472000000001</v>
      </c>
      <c r="AG161" s="10">
        <v>-82.445694000000003</v>
      </c>
    </row>
    <row r="162" spans="1:33" ht="6" customHeight="1" thickBot="1" x14ac:dyDescent="0.3">
      <c r="A162" s="15"/>
      <c r="B162" s="22"/>
      <c r="C162" s="22"/>
      <c r="D162" s="22"/>
      <c r="E162" s="22"/>
      <c r="F162" s="22"/>
      <c r="G162" s="22"/>
      <c r="H162" s="24"/>
      <c r="I162" s="24"/>
      <c r="J162" s="23"/>
      <c r="K162" s="23"/>
      <c r="L162" s="24"/>
      <c r="M162" s="23"/>
      <c r="N162" s="25"/>
      <c r="O162" s="25"/>
      <c r="P162" s="83"/>
      <c r="Q162" s="104"/>
      <c r="R162" s="98"/>
      <c r="S162" s="26"/>
      <c r="T162" s="23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10"/>
      <c r="AG162" s="10"/>
    </row>
    <row r="163" spans="1:33" ht="12" customHeight="1" x14ac:dyDescent="0.25">
      <c r="A163" s="18">
        <v>171</v>
      </c>
      <c r="B163" s="31" t="s">
        <v>26</v>
      </c>
      <c r="C163" s="32" t="s">
        <v>128</v>
      </c>
      <c r="D163" s="32" t="s">
        <v>1347</v>
      </c>
      <c r="E163" s="32" t="s">
        <v>4</v>
      </c>
      <c r="F163" s="32" t="s">
        <v>2</v>
      </c>
      <c r="G163" s="32">
        <v>1</v>
      </c>
      <c r="H163" s="33"/>
      <c r="I163" s="34">
        <v>51</v>
      </c>
      <c r="J163" s="33"/>
      <c r="K163" s="33"/>
      <c r="L163" s="33"/>
      <c r="M163" s="33"/>
      <c r="N163" s="35">
        <v>51</v>
      </c>
      <c r="O163" s="35">
        <v>51</v>
      </c>
      <c r="P163" s="87">
        <v>0</v>
      </c>
      <c r="Q163" s="101">
        <f t="shared" ref="Q163:Q168" si="7">(T163+V163+X163+Z163+AB163+AD163)/(N163*COUNTA(T163,V163,X163,Z163,AB163,AD163))</f>
        <v>0.90196078431372551</v>
      </c>
      <c r="R163" s="95">
        <v>0.97647058823529409</v>
      </c>
      <c r="S163" s="36">
        <v>0.94117647058823528</v>
      </c>
      <c r="T163" s="35">
        <v>41</v>
      </c>
      <c r="U163" s="37">
        <v>0.80392156862745101</v>
      </c>
      <c r="V163" s="38">
        <v>43</v>
      </c>
      <c r="W163" s="37">
        <v>0.84313725490196101</v>
      </c>
      <c r="X163" s="38">
        <v>46</v>
      </c>
      <c r="Y163" s="37">
        <v>0.90196078431372595</v>
      </c>
      <c r="Z163" s="38">
        <v>49</v>
      </c>
      <c r="AA163" s="37">
        <v>0.96078431372549</v>
      </c>
      <c r="AB163" s="38">
        <v>48</v>
      </c>
      <c r="AC163" s="37">
        <v>0.94117647058823495</v>
      </c>
      <c r="AD163" s="38">
        <v>49</v>
      </c>
      <c r="AE163" s="39">
        <v>0.96078431372549</v>
      </c>
      <c r="AF163" s="19">
        <v>29.9834</v>
      </c>
      <c r="AG163" s="10">
        <v>-81.688699999999997</v>
      </c>
    </row>
    <row r="164" spans="1:33" ht="12" customHeight="1" x14ac:dyDescent="0.25">
      <c r="A164" s="18">
        <v>492</v>
      </c>
      <c r="B164" s="40" t="s">
        <v>26</v>
      </c>
      <c r="C164" s="7" t="s">
        <v>331</v>
      </c>
      <c r="D164" s="7" t="s">
        <v>1443</v>
      </c>
      <c r="E164" s="7" t="s">
        <v>4</v>
      </c>
      <c r="F164" s="7" t="s">
        <v>2</v>
      </c>
      <c r="G164" s="7">
        <v>1</v>
      </c>
      <c r="H164" s="5"/>
      <c r="I164" s="6">
        <v>160</v>
      </c>
      <c r="J164" s="5"/>
      <c r="K164" s="5"/>
      <c r="L164" s="5"/>
      <c r="M164" s="5"/>
      <c r="N164" s="10">
        <v>160</v>
      </c>
      <c r="O164" s="10">
        <v>160</v>
      </c>
      <c r="P164" s="88">
        <v>0</v>
      </c>
      <c r="Q164" s="102">
        <f t="shared" si="7"/>
        <v>0.95104166666666667</v>
      </c>
      <c r="R164" s="96">
        <v>0.95104166666666667</v>
      </c>
      <c r="S164" s="16">
        <v>0.94895833333333335</v>
      </c>
      <c r="T164" s="10">
        <v>148</v>
      </c>
      <c r="U164" s="13">
        <v>0.92500000000000004</v>
      </c>
      <c r="V164" s="12">
        <v>152</v>
      </c>
      <c r="W164" s="13">
        <v>0.95</v>
      </c>
      <c r="X164" s="12">
        <v>152</v>
      </c>
      <c r="Y164" s="13">
        <v>0.95</v>
      </c>
      <c r="Z164" s="12">
        <v>153</v>
      </c>
      <c r="AA164" s="13">
        <v>0.95625000000000004</v>
      </c>
      <c r="AB164" s="12">
        <v>154</v>
      </c>
      <c r="AC164" s="13">
        <v>0.96250000000000002</v>
      </c>
      <c r="AD164" s="12">
        <v>154</v>
      </c>
      <c r="AE164" s="41">
        <v>0.96250000000000002</v>
      </c>
      <c r="AF164" s="19">
        <v>30.100200000000001</v>
      </c>
      <c r="AG164" s="10">
        <v>-81.766400000000004</v>
      </c>
    </row>
    <row r="165" spans="1:33" ht="12" customHeight="1" x14ac:dyDescent="0.25">
      <c r="A165" s="18">
        <v>516</v>
      </c>
      <c r="B165" s="40" t="s">
        <v>26</v>
      </c>
      <c r="C165" s="7" t="s">
        <v>350</v>
      </c>
      <c r="D165" s="7" t="s">
        <v>1384</v>
      </c>
      <c r="E165" s="7" t="s">
        <v>4</v>
      </c>
      <c r="F165" s="7" t="s">
        <v>2</v>
      </c>
      <c r="G165" s="7">
        <v>1</v>
      </c>
      <c r="H165" s="5"/>
      <c r="I165" s="6">
        <v>100</v>
      </c>
      <c r="J165" s="5"/>
      <c r="K165" s="5"/>
      <c r="L165" s="5"/>
      <c r="M165" s="5"/>
      <c r="N165" s="10">
        <v>100</v>
      </c>
      <c r="O165" s="10">
        <v>100</v>
      </c>
      <c r="P165" s="88">
        <v>0</v>
      </c>
      <c r="Q165" s="102">
        <f t="shared" si="7"/>
        <v>0.95666666666666667</v>
      </c>
      <c r="R165" s="96">
        <v>0.93799999999999994</v>
      </c>
      <c r="S165" s="16">
        <v>0.98</v>
      </c>
      <c r="T165" s="10">
        <v>94</v>
      </c>
      <c r="U165" s="13">
        <v>0.94</v>
      </c>
      <c r="V165" s="12">
        <v>96</v>
      </c>
      <c r="W165" s="13">
        <v>0.96</v>
      </c>
      <c r="X165" s="12">
        <v>96</v>
      </c>
      <c r="Y165" s="13">
        <v>0.96</v>
      </c>
      <c r="Z165" s="12">
        <v>97</v>
      </c>
      <c r="AA165" s="13">
        <v>0.97</v>
      </c>
      <c r="AB165" s="12">
        <v>95</v>
      </c>
      <c r="AC165" s="13">
        <v>0.95</v>
      </c>
      <c r="AD165" s="12">
        <v>96</v>
      </c>
      <c r="AE165" s="41">
        <v>0.96</v>
      </c>
      <c r="AF165" s="19">
        <v>30.167300000000001</v>
      </c>
      <c r="AG165" s="10">
        <v>-81.720799999999997</v>
      </c>
    </row>
    <row r="166" spans="1:33" ht="12" customHeight="1" x14ac:dyDescent="0.25">
      <c r="A166" s="18">
        <v>1016</v>
      </c>
      <c r="B166" s="40" t="s">
        <v>26</v>
      </c>
      <c r="C166" s="7" t="s">
        <v>656</v>
      </c>
      <c r="D166" s="7" t="s">
        <v>1572</v>
      </c>
      <c r="E166" s="7" t="s">
        <v>4</v>
      </c>
      <c r="F166" s="7" t="s">
        <v>2</v>
      </c>
      <c r="G166" s="7">
        <v>1</v>
      </c>
      <c r="H166" s="5"/>
      <c r="I166" s="6">
        <v>304</v>
      </c>
      <c r="J166" s="5"/>
      <c r="K166" s="5"/>
      <c r="L166" s="5"/>
      <c r="M166" s="5"/>
      <c r="N166" s="10">
        <v>304</v>
      </c>
      <c r="O166" s="10">
        <v>304</v>
      </c>
      <c r="P166" s="88">
        <v>0</v>
      </c>
      <c r="Q166" s="102">
        <f t="shared" si="7"/>
        <v>0.96162280701754388</v>
      </c>
      <c r="R166" s="96">
        <v>0.95526315789473681</v>
      </c>
      <c r="S166" s="16">
        <v>0.95339912280701755</v>
      </c>
      <c r="T166" s="10">
        <v>298</v>
      </c>
      <c r="U166" s="13">
        <v>0.98026315789473695</v>
      </c>
      <c r="V166" s="12">
        <v>292</v>
      </c>
      <c r="W166" s="13">
        <v>0.96052631578947401</v>
      </c>
      <c r="X166" s="12">
        <v>291</v>
      </c>
      <c r="Y166" s="13">
        <v>0.95723684210526305</v>
      </c>
      <c r="Z166" s="12">
        <v>288</v>
      </c>
      <c r="AA166" s="13">
        <v>0.94736842105263197</v>
      </c>
      <c r="AB166" s="12">
        <v>294</v>
      </c>
      <c r="AC166" s="13">
        <v>0.96710526315789502</v>
      </c>
      <c r="AD166" s="12">
        <v>291</v>
      </c>
      <c r="AE166" s="41">
        <v>0.95723684210526305</v>
      </c>
      <c r="AF166" s="19">
        <v>30.114799999999999</v>
      </c>
      <c r="AG166" s="10">
        <v>-81.811999999999998</v>
      </c>
    </row>
    <row r="167" spans="1:33" ht="12" customHeight="1" x14ac:dyDescent="0.25">
      <c r="A167" s="18">
        <v>1838</v>
      </c>
      <c r="B167" s="40" t="s">
        <v>26</v>
      </c>
      <c r="C167" s="7" t="s">
        <v>1002</v>
      </c>
      <c r="D167" s="7" t="s">
        <v>1666</v>
      </c>
      <c r="E167" s="7" t="s">
        <v>4</v>
      </c>
      <c r="F167" s="7" t="s">
        <v>2</v>
      </c>
      <c r="G167" s="7">
        <v>1</v>
      </c>
      <c r="H167" s="5"/>
      <c r="I167" s="6">
        <v>102</v>
      </c>
      <c r="J167" s="5"/>
      <c r="K167" s="5"/>
      <c r="L167" s="5"/>
      <c r="M167" s="5"/>
      <c r="N167" s="10">
        <v>102</v>
      </c>
      <c r="O167" s="10">
        <v>102</v>
      </c>
      <c r="P167" s="88">
        <v>0</v>
      </c>
      <c r="Q167" s="102">
        <f t="shared" si="7"/>
        <v>0.94934640522875813</v>
      </c>
      <c r="R167" s="96">
        <v>0.91013071895424835</v>
      </c>
      <c r="S167" s="16">
        <v>0.94444444444444442</v>
      </c>
      <c r="T167" s="10">
        <v>98</v>
      </c>
      <c r="U167" s="13">
        <v>0.96078431372549</v>
      </c>
      <c r="V167" s="12">
        <v>98</v>
      </c>
      <c r="W167" s="13">
        <v>0.96078431372549</v>
      </c>
      <c r="X167" s="12">
        <v>100</v>
      </c>
      <c r="Y167" s="13">
        <v>0.98039215686274495</v>
      </c>
      <c r="Z167" s="12">
        <v>96</v>
      </c>
      <c r="AA167" s="13">
        <v>0.94117647058823495</v>
      </c>
      <c r="AB167" s="12">
        <v>95</v>
      </c>
      <c r="AC167" s="13">
        <v>0.93137254901960798</v>
      </c>
      <c r="AD167" s="12">
        <v>94</v>
      </c>
      <c r="AE167" s="41">
        <v>0.92156862745098</v>
      </c>
      <c r="AF167" s="19">
        <v>30.038900000000002</v>
      </c>
      <c r="AG167" s="10">
        <v>-81.834699999999998</v>
      </c>
    </row>
    <row r="168" spans="1:33" ht="12" customHeight="1" thickBot="1" x14ac:dyDescent="0.3">
      <c r="A168" s="18">
        <v>369</v>
      </c>
      <c r="B168" s="43" t="s">
        <v>26</v>
      </c>
      <c r="C168" s="44" t="s">
        <v>258</v>
      </c>
      <c r="D168" s="44" t="s">
        <v>1479</v>
      </c>
      <c r="E168" s="44" t="s">
        <v>1738</v>
      </c>
      <c r="F168" s="44" t="s">
        <v>2</v>
      </c>
      <c r="G168" s="44">
        <v>1</v>
      </c>
      <c r="H168" s="46"/>
      <c r="I168" s="45">
        <v>162</v>
      </c>
      <c r="J168" s="46"/>
      <c r="K168" s="46"/>
      <c r="L168" s="46"/>
      <c r="M168" s="46"/>
      <c r="N168" s="47">
        <v>202</v>
      </c>
      <c r="O168" s="47">
        <v>162</v>
      </c>
      <c r="P168" s="90">
        <v>40</v>
      </c>
      <c r="Q168" s="103">
        <f t="shared" si="7"/>
        <v>0.9133663366336634</v>
      </c>
      <c r="R168" s="97">
        <v>0.93069306930693074</v>
      </c>
      <c r="S168" s="48">
        <v>0.92904290429042902</v>
      </c>
      <c r="T168" s="47">
        <v>181</v>
      </c>
      <c r="U168" s="73">
        <v>0.89603960396039595</v>
      </c>
      <c r="V168" s="74">
        <v>184</v>
      </c>
      <c r="W168" s="73">
        <v>0.91089108910891103</v>
      </c>
      <c r="X168" s="74">
        <v>187</v>
      </c>
      <c r="Y168" s="73">
        <v>0.92574257425742601</v>
      </c>
      <c r="Z168" s="74">
        <v>185</v>
      </c>
      <c r="AA168" s="73">
        <v>0.91584158415841599</v>
      </c>
      <c r="AB168" s="74">
        <v>187</v>
      </c>
      <c r="AC168" s="73">
        <v>0.92574257425742601</v>
      </c>
      <c r="AD168" s="74">
        <v>183</v>
      </c>
      <c r="AE168" s="75">
        <v>0.90594059405940597</v>
      </c>
      <c r="AF168" s="19">
        <v>30.190280999999999</v>
      </c>
      <c r="AG168" s="10">
        <v>-81.717681999999996</v>
      </c>
    </row>
    <row r="169" spans="1:33" ht="6" customHeight="1" thickBot="1" x14ac:dyDescent="0.3">
      <c r="A169" s="15"/>
      <c r="B169" s="22"/>
      <c r="C169" s="22"/>
      <c r="D169" s="22"/>
      <c r="E169" s="22"/>
      <c r="F169" s="22"/>
      <c r="G169" s="22"/>
      <c r="H169" s="23"/>
      <c r="I169" s="24"/>
      <c r="J169" s="23"/>
      <c r="K169" s="23"/>
      <c r="L169" s="23"/>
      <c r="M169" s="23"/>
      <c r="N169" s="25"/>
      <c r="O169" s="25"/>
      <c r="P169" s="83"/>
      <c r="Q169" s="104"/>
      <c r="R169" s="98"/>
      <c r="S169" s="26"/>
      <c r="T169" s="25"/>
      <c r="U169" s="27"/>
      <c r="V169" s="28"/>
      <c r="W169" s="27"/>
      <c r="X169" s="28"/>
      <c r="Y169" s="27"/>
      <c r="Z169" s="28"/>
      <c r="AA169" s="27"/>
      <c r="AB169" s="28"/>
      <c r="AC169" s="27"/>
      <c r="AD169" s="28"/>
      <c r="AE169" s="27"/>
      <c r="AF169" s="10"/>
      <c r="AG169" s="10"/>
    </row>
    <row r="170" spans="1:33" ht="12" customHeight="1" x14ac:dyDescent="0.25">
      <c r="A170" s="18">
        <v>1362</v>
      </c>
      <c r="B170" s="31" t="s">
        <v>16</v>
      </c>
      <c r="C170" s="32" t="s">
        <v>846</v>
      </c>
      <c r="D170" s="32" t="s">
        <v>1360</v>
      </c>
      <c r="E170" s="32" t="s">
        <v>3</v>
      </c>
      <c r="F170" s="32" t="s">
        <v>2</v>
      </c>
      <c r="G170" s="32">
        <v>1</v>
      </c>
      <c r="H170" s="34">
        <v>24</v>
      </c>
      <c r="I170" s="34">
        <v>6</v>
      </c>
      <c r="J170" s="33"/>
      <c r="K170" s="33"/>
      <c r="L170" s="33"/>
      <c r="M170" s="33"/>
      <c r="N170" s="35">
        <v>30</v>
      </c>
      <c r="O170" s="35">
        <v>30</v>
      </c>
      <c r="P170" s="87">
        <v>0</v>
      </c>
      <c r="Q170" s="101">
        <f t="shared" ref="Q170:Q201" si="8">(T170+V170+X170+Z170+AB170+AD170)/(N170*COUNTA(T170,V170,X170,Z170,AB170,AD170))</f>
        <v>0.97777777777777775</v>
      </c>
      <c r="R170" s="95">
        <v>0.87777777777777777</v>
      </c>
      <c r="S170" s="36">
        <v>0.92777777777777781</v>
      </c>
      <c r="T170" s="35">
        <v>30</v>
      </c>
      <c r="U170" s="37">
        <v>1</v>
      </c>
      <c r="V170" s="38">
        <v>30</v>
      </c>
      <c r="W170" s="37">
        <v>1</v>
      </c>
      <c r="X170" s="38">
        <v>29</v>
      </c>
      <c r="Y170" s="37">
        <v>0.96666666666666701</v>
      </c>
      <c r="Z170" s="38">
        <v>29</v>
      </c>
      <c r="AA170" s="37">
        <v>0.96666666666666701</v>
      </c>
      <c r="AB170" s="38">
        <v>29</v>
      </c>
      <c r="AC170" s="37">
        <v>0.96666666666666701</v>
      </c>
      <c r="AD170" s="38">
        <v>29</v>
      </c>
      <c r="AE170" s="39">
        <v>0.96666666666666701</v>
      </c>
      <c r="AF170" s="19">
        <v>26.4282</v>
      </c>
      <c r="AG170" s="10">
        <v>-81.429599999999994</v>
      </c>
    </row>
    <row r="171" spans="1:33" ht="12" customHeight="1" x14ac:dyDescent="0.25">
      <c r="A171" s="18">
        <v>3</v>
      </c>
      <c r="B171" s="40" t="s">
        <v>16</v>
      </c>
      <c r="C171" s="7" t="s">
        <v>17</v>
      </c>
      <c r="D171" s="7" t="s">
        <v>1419</v>
      </c>
      <c r="E171" s="7" t="s">
        <v>4</v>
      </c>
      <c r="F171" s="7" t="s">
        <v>2</v>
      </c>
      <c r="G171" s="7">
        <v>1</v>
      </c>
      <c r="H171" s="5"/>
      <c r="I171" s="6">
        <v>70</v>
      </c>
      <c r="J171" s="5"/>
      <c r="K171" s="5"/>
      <c r="L171" s="5"/>
      <c r="M171" s="5"/>
      <c r="N171" s="10">
        <v>70</v>
      </c>
      <c r="O171" s="10">
        <v>70</v>
      </c>
      <c r="P171" s="88">
        <v>0</v>
      </c>
      <c r="Q171" s="102">
        <f t="shared" si="8"/>
        <v>1</v>
      </c>
      <c r="R171" s="96">
        <v>0.99523809523809526</v>
      </c>
      <c r="S171" s="16">
        <v>1</v>
      </c>
      <c r="T171" s="10">
        <v>70</v>
      </c>
      <c r="U171" s="13">
        <v>1</v>
      </c>
      <c r="V171" s="12">
        <v>70</v>
      </c>
      <c r="W171" s="13">
        <v>1</v>
      </c>
      <c r="X171" s="12">
        <v>70</v>
      </c>
      <c r="Y171" s="13">
        <v>1</v>
      </c>
      <c r="Z171" s="12">
        <v>70</v>
      </c>
      <c r="AA171" s="13">
        <v>1</v>
      </c>
      <c r="AB171" s="12">
        <v>70</v>
      </c>
      <c r="AC171" s="13">
        <v>1</v>
      </c>
      <c r="AD171" s="12">
        <v>70</v>
      </c>
      <c r="AE171" s="41">
        <v>1</v>
      </c>
      <c r="AF171" s="19">
        <v>26.151499999999999</v>
      </c>
      <c r="AG171" s="10">
        <v>-81.794700000000006</v>
      </c>
    </row>
    <row r="172" spans="1:33" ht="12" customHeight="1" x14ac:dyDescent="0.25">
      <c r="A172" s="18">
        <v>69</v>
      </c>
      <c r="B172" s="40" t="s">
        <v>16</v>
      </c>
      <c r="C172" s="7" t="s">
        <v>64</v>
      </c>
      <c r="D172" s="7" t="s">
        <v>1432</v>
      </c>
      <c r="E172" s="7" t="s">
        <v>4</v>
      </c>
      <c r="F172" s="7" t="s">
        <v>2</v>
      </c>
      <c r="G172" s="7">
        <v>1</v>
      </c>
      <c r="H172" s="5"/>
      <c r="I172" s="6">
        <v>120</v>
      </c>
      <c r="J172" s="5"/>
      <c r="K172" s="5"/>
      <c r="L172" s="5"/>
      <c r="M172" s="5"/>
      <c r="N172" s="10">
        <v>120</v>
      </c>
      <c r="O172" s="10">
        <v>120</v>
      </c>
      <c r="P172" s="88">
        <v>0</v>
      </c>
      <c r="Q172" s="102">
        <f t="shared" si="8"/>
        <v>0.96666666666666667</v>
      </c>
      <c r="R172" s="96">
        <v>0.97916666666666663</v>
      </c>
      <c r="S172" s="16">
        <v>0.94722222222222219</v>
      </c>
      <c r="T172" s="10">
        <v>115</v>
      </c>
      <c r="U172" s="13">
        <v>0.95833333333333304</v>
      </c>
      <c r="V172" s="12">
        <v>116</v>
      </c>
      <c r="W172" s="13">
        <v>0.96666666666666701</v>
      </c>
      <c r="X172" s="12">
        <v>116</v>
      </c>
      <c r="Y172" s="13">
        <v>0.96666666666666701</v>
      </c>
      <c r="Z172" s="12">
        <v>115</v>
      </c>
      <c r="AA172" s="13">
        <v>0.95833333333333304</v>
      </c>
      <c r="AB172" s="12">
        <v>115</v>
      </c>
      <c r="AC172" s="13">
        <v>0.95833333333333304</v>
      </c>
      <c r="AD172" s="12">
        <v>119</v>
      </c>
      <c r="AE172" s="41">
        <v>0.99166666666666703</v>
      </c>
      <c r="AF172" s="19">
        <v>26.228400000000001</v>
      </c>
      <c r="AG172" s="10">
        <v>-81.770300000000006</v>
      </c>
    </row>
    <row r="173" spans="1:33" ht="12" customHeight="1" x14ac:dyDescent="0.25">
      <c r="A173" s="18">
        <v>181</v>
      </c>
      <c r="B173" s="40" t="s">
        <v>16</v>
      </c>
      <c r="C173" s="7" t="s">
        <v>135</v>
      </c>
      <c r="D173" s="7" t="s">
        <v>1447</v>
      </c>
      <c r="E173" s="7" t="s">
        <v>4</v>
      </c>
      <c r="F173" s="7" t="s">
        <v>2</v>
      </c>
      <c r="G173" s="7">
        <v>1</v>
      </c>
      <c r="H173" s="5"/>
      <c r="I173" s="6">
        <v>210</v>
      </c>
      <c r="J173" s="5"/>
      <c r="K173" s="5"/>
      <c r="L173" s="5"/>
      <c r="M173" s="5"/>
      <c r="N173" s="10">
        <v>210</v>
      </c>
      <c r="O173" s="10">
        <v>210</v>
      </c>
      <c r="P173" s="88">
        <v>0</v>
      </c>
      <c r="Q173" s="102">
        <f t="shared" si="8"/>
        <v>0.96349206349206351</v>
      </c>
      <c r="R173" s="96">
        <v>0.99444444444444446</v>
      </c>
      <c r="S173" s="16">
        <v>0.89603174603174607</v>
      </c>
      <c r="T173" s="10">
        <v>204</v>
      </c>
      <c r="U173" s="13">
        <v>0.97142857142857097</v>
      </c>
      <c r="V173" s="12">
        <v>205</v>
      </c>
      <c r="W173" s="13">
        <v>0.97619047619047605</v>
      </c>
      <c r="X173" s="12">
        <v>203</v>
      </c>
      <c r="Y173" s="13">
        <v>0.96666666666666701</v>
      </c>
      <c r="Z173" s="12">
        <v>200</v>
      </c>
      <c r="AA173" s="13">
        <v>0.952380952380952</v>
      </c>
      <c r="AB173" s="12">
        <v>201</v>
      </c>
      <c r="AC173" s="13">
        <v>0.95714285714285696</v>
      </c>
      <c r="AD173" s="12">
        <v>201</v>
      </c>
      <c r="AE173" s="41">
        <v>0.95714285714285696</v>
      </c>
      <c r="AF173" s="19">
        <v>26.1081</v>
      </c>
      <c r="AG173" s="10">
        <v>-81.700400000000002</v>
      </c>
    </row>
    <row r="174" spans="1:33" ht="12" customHeight="1" x14ac:dyDescent="0.25">
      <c r="A174" s="18">
        <v>398</v>
      </c>
      <c r="B174" s="40" t="s">
        <v>16</v>
      </c>
      <c r="C174" s="7" t="s">
        <v>278</v>
      </c>
      <c r="D174" s="7" t="s">
        <v>1351</v>
      </c>
      <c r="E174" s="7" t="s">
        <v>4</v>
      </c>
      <c r="F174" s="7" t="s">
        <v>2</v>
      </c>
      <c r="G174" s="7">
        <v>1</v>
      </c>
      <c r="H174" s="5"/>
      <c r="I174" s="6">
        <v>72</v>
      </c>
      <c r="J174" s="5"/>
      <c r="K174" s="5"/>
      <c r="L174" s="5"/>
      <c r="M174" s="5"/>
      <c r="N174" s="10">
        <v>72</v>
      </c>
      <c r="O174" s="10">
        <v>72</v>
      </c>
      <c r="P174" s="88">
        <v>0</v>
      </c>
      <c r="Q174" s="102">
        <f t="shared" si="8"/>
        <v>0.98611111111111116</v>
      </c>
      <c r="R174" s="96">
        <v>0.99305555555555558</v>
      </c>
      <c r="S174" s="16">
        <v>0.99768518518518523</v>
      </c>
      <c r="T174" s="10">
        <v>72</v>
      </c>
      <c r="U174" s="13">
        <v>1</v>
      </c>
      <c r="V174" s="12">
        <v>71</v>
      </c>
      <c r="W174" s="13">
        <v>0.98611111111111105</v>
      </c>
      <c r="X174" s="12">
        <v>71</v>
      </c>
      <c r="Y174" s="13">
        <v>0.98611111111111105</v>
      </c>
      <c r="Z174" s="12">
        <v>70</v>
      </c>
      <c r="AA174" s="13">
        <v>0.97222222222222199</v>
      </c>
      <c r="AB174" s="12">
        <v>71</v>
      </c>
      <c r="AC174" s="13">
        <v>0.98611111111111105</v>
      </c>
      <c r="AD174" s="12">
        <v>71</v>
      </c>
      <c r="AE174" s="41">
        <v>0.98611111111111105</v>
      </c>
      <c r="AF174" s="19">
        <v>26.15</v>
      </c>
      <c r="AG174" s="10">
        <v>-81.793499999999995</v>
      </c>
    </row>
    <row r="175" spans="1:33" ht="12" customHeight="1" x14ac:dyDescent="0.25">
      <c r="A175" s="18">
        <v>463</v>
      </c>
      <c r="B175" s="40" t="s">
        <v>16</v>
      </c>
      <c r="C175" s="7" t="s">
        <v>313</v>
      </c>
      <c r="D175" s="7" t="s">
        <v>1349</v>
      </c>
      <c r="E175" s="7" t="s">
        <v>4</v>
      </c>
      <c r="F175" s="7" t="s">
        <v>2</v>
      </c>
      <c r="G175" s="7">
        <v>1</v>
      </c>
      <c r="H175" s="5"/>
      <c r="I175" s="6">
        <v>78</v>
      </c>
      <c r="J175" s="5"/>
      <c r="K175" s="5"/>
      <c r="L175" s="5"/>
      <c r="M175" s="5"/>
      <c r="N175" s="10">
        <v>78</v>
      </c>
      <c r="O175" s="10">
        <v>78</v>
      </c>
      <c r="P175" s="88">
        <v>0</v>
      </c>
      <c r="Q175" s="102">
        <f t="shared" si="8"/>
        <v>0.97692307692307689</v>
      </c>
      <c r="R175" s="96">
        <v>0.9145299145299145</v>
      </c>
      <c r="S175" s="16">
        <v>0.88888888888888884</v>
      </c>
      <c r="T175" s="5"/>
      <c r="U175" s="11"/>
      <c r="V175" s="12">
        <v>76</v>
      </c>
      <c r="W175" s="13">
        <v>0.97435897435897401</v>
      </c>
      <c r="X175" s="12">
        <v>77</v>
      </c>
      <c r="Y175" s="13">
        <v>0.987179487179487</v>
      </c>
      <c r="Z175" s="12">
        <v>77</v>
      </c>
      <c r="AA175" s="13">
        <v>0.987179487179487</v>
      </c>
      <c r="AB175" s="12">
        <v>76</v>
      </c>
      <c r="AC175" s="13">
        <v>0.97435897435897401</v>
      </c>
      <c r="AD175" s="12">
        <v>75</v>
      </c>
      <c r="AE175" s="41">
        <v>0.96153846153846201</v>
      </c>
      <c r="AF175" s="19">
        <v>26.198899999999998</v>
      </c>
      <c r="AG175" s="10">
        <v>-81.718400000000003</v>
      </c>
    </row>
    <row r="176" spans="1:33" ht="12" customHeight="1" x14ac:dyDescent="0.25">
      <c r="A176" s="18">
        <v>557</v>
      </c>
      <c r="B176" s="40" t="s">
        <v>16</v>
      </c>
      <c r="C176" s="7" t="s">
        <v>377</v>
      </c>
      <c r="D176" s="7" t="s">
        <v>1348</v>
      </c>
      <c r="E176" s="7" t="s">
        <v>4</v>
      </c>
      <c r="F176" s="7" t="s">
        <v>2</v>
      </c>
      <c r="G176" s="7">
        <v>1</v>
      </c>
      <c r="H176" s="5"/>
      <c r="I176" s="6">
        <v>160</v>
      </c>
      <c r="J176" s="5"/>
      <c r="K176" s="5"/>
      <c r="L176" s="5"/>
      <c r="M176" s="5"/>
      <c r="N176" s="10">
        <v>160</v>
      </c>
      <c r="O176" s="10">
        <v>160</v>
      </c>
      <c r="P176" s="88">
        <v>0</v>
      </c>
      <c r="Q176" s="102">
        <f t="shared" si="8"/>
        <v>0.96458333333333335</v>
      </c>
      <c r="R176" s="96"/>
      <c r="S176" s="16"/>
      <c r="T176" s="10">
        <v>156</v>
      </c>
      <c r="U176" s="13">
        <v>0.97499999999999998</v>
      </c>
      <c r="V176" s="12">
        <v>156</v>
      </c>
      <c r="W176" s="13">
        <v>0.97499999999999998</v>
      </c>
      <c r="X176" s="12">
        <v>155</v>
      </c>
      <c r="Y176" s="13">
        <v>0.96875</v>
      </c>
      <c r="Z176" s="12">
        <v>154</v>
      </c>
      <c r="AA176" s="13">
        <v>0.96250000000000002</v>
      </c>
      <c r="AB176" s="12">
        <v>152</v>
      </c>
      <c r="AC176" s="13">
        <v>0.95</v>
      </c>
      <c r="AD176" s="12">
        <v>153</v>
      </c>
      <c r="AE176" s="41">
        <v>0.95625000000000004</v>
      </c>
      <c r="AF176" s="19">
        <v>26.4161</v>
      </c>
      <c r="AG176" s="10">
        <v>-81.421400000000006</v>
      </c>
    </row>
    <row r="177" spans="1:33" ht="12" customHeight="1" x14ac:dyDescent="0.25">
      <c r="A177" s="18">
        <v>583</v>
      </c>
      <c r="B177" s="40" t="s">
        <v>16</v>
      </c>
      <c r="C177" s="7" t="s">
        <v>398</v>
      </c>
      <c r="D177" s="7" t="s">
        <v>1429</v>
      </c>
      <c r="E177" s="7" t="s">
        <v>4</v>
      </c>
      <c r="F177" s="7" t="s">
        <v>2</v>
      </c>
      <c r="G177" s="7">
        <v>1</v>
      </c>
      <c r="H177" s="5"/>
      <c r="I177" s="6">
        <v>176</v>
      </c>
      <c r="J177" s="5"/>
      <c r="K177" s="5"/>
      <c r="L177" s="5"/>
      <c r="M177" s="5"/>
      <c r="N177" s="10">
        <v>176</v>
      </c>
      <c r="O177" s="10">
        <v>176</v>
      </c>
      <c r="P177" s="88">
        <v>0</v>
      </c>
      <c r="Q177" s="102">
        <f t="shared" si="8"/>
        <v>0.96022727272727271</v>
      </c>
      <c r="R177" s="96">
        <v>0.92159090909090913</v>
      </c>
      <c r="S177" s="16">
        <v>0.95738636363636365</v>
      </c>
      <c r="T177" s="10">
        <v>171</v>
      </c>
      <c r="U177" s="13">
        <v>0.97159090909090895</v>
      </c>
      <c r="V177" s="12">
        <v>173</v>
      </c>
      <c r="W177" s="13">
        <v>0.98295454545454497</v>
      </c>
      <c r="X177" s="12">
        <v>171</v>
      </c>
      <c r="Y177" s="13">
        <v>0.97159090909090895</v>
      </c>
      <c r="Z177" s="12">
        <v>170</v>
      </c>
      <c r="AA177" s="13">
        <v>0.96590909090909105</v>
      </c>
      <c r="AB177" s="12">
        <v>162</v>
      </c>
      <c r="AC177" s="13">
        <v>0.92045454545454497</v>
      </c>
      <c r="AD177" s="12">
        <v>167</v>
      </c>
      <c r="AE177" s="41">
        <v>0.94886363636363602</v>
      </c>
      <c r="AF177" s="19">
        <v>26.139199999999999</v>
      </c>
      <c r="AG177" s="10">
        <v>-81.739500000000007</v>
      </c>
    </row>
    <row r="178" spans="1:33" ht="12" customHeight="1" x14ac:dyDescent="0.25">
      <c r="A178" s="18">
        <v>732</v>
      </c>
      <c r="B178" s="40" t="s">
        <v>16</v>
      </c>
      <c r="C178" s="7" t="s">
        <v>487</v>
      </c>
      <c r="D178" s="7" t="s">
        <v>1346</v>
      </c>
      <c r="E178" s="7" t="s">
        <v>4</v>
      </c>
      <c r="F178" s="7" t="s">
        <v>2</v>
      </c>
      <c r="G178" s="7">
        <v>1</v>
      </c>
      <c r="H178" s="5"/>
      <c r="I178" s="6">
        <v>140</v>
      </c>
      <c r="J178" s="5"/>
      <c r="K178" s="5"/>
      <c r="L178" s="5"/>
      <c r="M178" s="5"/>
      <c r="N178" s="10">
        <v>140</v>
      </c>
      <c r="O178" s="10">
        <v>140</v>
      </c>
      <c r="P178" s="88">
        <v>0</v>
      </c>
      <c r="Q178" s="102">
        <f t="shared" si="8"/>
        <v>0.97619047619047616</v>
      </c>
      <c r="R178" s="96">
        <v>0.89047619047619042</v>
      </c>
      <c r="S178" s="16">
        <v>0.92678571428571432</v>
      </c>
      <c r="T178" s="10">
        <v>138</v>
      </c>
      <c r="U178" s="13">
        <v>0.98571428571428599</v>
      </c>
      <c r="V178" s="12">
        <v>138</v>
      </c>
      <c r="W178" s="13">
        <v>0.98571428571428599</v>
      </c>
      <c r="X178" s="12">
        <v>138</v>
      </c>
      <c r="Y178" s="13">
        <v>0.98571428571428599</v>
      </c>
      <c r="Z178" s="12">
        <v>137</v>
      </c>
      <c r="AA178" s="13">
        <v>0.97857142857142898</v>
      </c>
      <c r="AB178" s="12">
        <v>134</v>
      </c>
      <c r="AC178" s="13">
        <v>0.95714285714285696</v>
      </c>
      <c r="AD178" s="12">
        <v>135</v>
      </c>
      <c r="AE178" s="41">
        <v>0.96428571428571397</v>
      </c>
      <c r="AF178" s="19">
        <v>26.155200000000001</v>
      </c>
      <c r="AG178" s="10">
        <v>-81.6935</v>
      </c>
    </row>
    <row r="179" spans="1:33" ht="12" customHeight="1" x14ac:dyDescent="0.25">
      <c r="A179" s="18">
        <v>758</v>
      </c>
      <c r="B179" s="40" t="s">
        <v>16</v>
      </c>
      <c r="C179" s="7" t="s">
        <v>504</v>
      </c>
      <c r="D179" s="7" t="s">
        <v>1340</v>
      </c>
      <c r="E179" s="7" t="s">
        <v>4</v>
      </c>
      <c r="F179" s="7" t="s">
        <v>2</v>
      </c>
      <c r="G179" s="7">
        <v>1</v>
      </c>
      <c r="H179" s="5"/>
      <c r="I179" s="6">
        <v>128</v>
      </c>
      <c r="J179" s="5"/>
      <c r="K179" s="5"/>
      <c r="L179" s="5"/>
      <c r="M179" s="5"/>
      <c r="N179" s="10">
        <v>128</v>
      </c>
      <c r="O179" s="10">
        <v>128</v>
      </c>
      <c r="P179" s="88">
        <v>0</v>
      </c>
      <c r="Q179" s="102">
        <f t="shared" si="8"/>
        <v>0.97395833333333337</v>
      </c>
      <c r="R179" s="96">
        <v>0.99375000000000002</v>
      </c>
      <c r="S179" s="16">
        <v>0.96223958333333337</v>
      </c>
      <c r="T179" s="10">
        <v>125</v>
      </c>
      <c r="U179" s="13">
        <v>0.9765625</v>
      </c>
      <c r="V179" s="12">
        <v>125</v>
      </c>
      <c r="W179" s="13">
        <v>0.9765625</v>
      </c>
      <c r="X179" s="12">
        <v>128</v>
      </c>
      <c r="Y179" s="13">
        <v>1</v>
      </c>
      <c r="Z179" s="12">
        <v>124</v>
      </c>
      <c r="AA179" s="13">
        <v>0.96875</v>
      </c>
      <c r="AB179" s="12">
        <v>125</v>
      </c>
      <c r="AC179" s="13">
        <v>0.9765625</v>
      </c>
      <c r="AD179" s="12">
        <v>121</v>
      </c>
      <c r="AE179" s="41">
        <v>0.9453125</v>
      </c>
      <c r="AF179" s="19">
        <v>26.154</v>
      </c>
      <c r="AG179" s="10">
        <v>-81.735100000000003</v>
      </c>
    </row>
    <row r="180" spans="1:33" ht="12" customHeight="1" x14ac:dyDescent="0.25">
      <c r="A180" s="18">
        <v>759</v>
      </c>
      <c r="B180" s="40" t="s">
        <v>16</v>
      </c>
      <c r="C180" s="7" t="s">
        <v>505</v>
      </c>
      <c r="D180" s="7" t="s">
        <v>1346</v>
      </c>
      <c r="E180" s="7" t="s">
        <v>4</v>
      </c>
      <c r="F180" s="7" t="s">
        <v>2</v>
      </c>
      <c r="G180" s="7">
        <v>1</v>
      </c>
      <c r="H180" s="5"/>
      <c r="I180" s="6">
        <v>124</v>
      </c>
      <c r="J180" s="5"/>
      <c r="K180" s="5"/>
      <c r="L180" s="5"/>
      <c r="M180" s="5"/>
      <c r="N180" s="10">
        <v>124</v>
      </c>
      <c r="O180" s="10">
        <v>124</v>
      </c>
      <c r="P180" s="88">
        <v>0</v>
      </c>
      <c r="Q180" s="102">
        <f t="shared" si="8"/>
        <v>0.97177419354838712</v>
      </c>
      <c r="R180" s="96">
        <v>0.99032258064516132</v>
      </c>
      <c r="S180" s="16">
        <v>0.94086021505376349</v>
      </c>
      <c r="T180" s="10">
        <v>121</v>
      </c>
      <c r="U180" s="13">
        <v>0.97580645161290303</v>
      </c>
      <c r="V180" s="12">
        <v>118</v>
      </c>
      <c r="W180" s="13">
        <v>0.95161290322580605</v>
      </c>
      <c r="X180" s="12">
        <v>124</v>
      </c>
      <c r="Y180" s="13">
        <v>1</v>
      </c>
      <c r="Z180" s="12">
        <v>118</v>
      </c>
      <c r="AA180" s="13">
        <v>0.95161290322580605</v>
      </c>
      <c r="AB180" s="12">
        <v>121</v>
      </c>
      <c r="AC180" s="13">
        <v>0.97580645161290303</v>
      </c>
      <c r="AD180" s="12">
        <v>121</v>
      </c>
      <c r="AE180" s="41">
        <v>0.97580645161290303</v>
      </c>
      <c r="AF180" s="19">
        <v>26.154</v>
      </c>
      <c r="AG180" s="10">
        <v>-81.735100000000003</v>
      </c>
    </row>
    <row r="181" spans="1:33" ht="12" customHeight="1" x14ac:dyDescent="0.25">
      <c r="A181" s="18">
        <v>818</v>
      </c>
      <c r="B181" s="40" t="s">
        <v>16</v>
      </c>
      <c r="C181" s="7" t="s">
        <v>536</v>
      </c>
      <c r="D181" s="7" t="s">
        <v>1349</v>
      </c>
      <c r="E181" s="7" t="s">
        <v>4</v>
      </c>
      <c r="F181" s="7" t="s">
        <v>2</v>
      </c>
      <c r="G181" s="7">
        <v>1</v>
      </c>
      <c r="H181" s="5"/>
      <c r="I181" s="6">
        <v>45</v>
      </c>
      <c r="J181" s="5"/>
      <c r="K181" s="5"/>
      <c r="L181" s="5"/>
      <c r="M181" s="5"/>
      <c r="N181" s="10">
        <v>45</v>
      </c>
      <c r="O181" s="10">
        <v>45</v>
      </c>
      <c r="P181" s="88">
        <v>0</v>
      </c>
      <c r="Q181" s="102">
        <f t="shared" si="8"/>
        <v>0.99629629629629635</v>
      </c>
      <c r="R181" s="96">
        <v>0.98148148148148151</v>
      </c>
      <c r="S181" s="16"/>
      <c r="T181" s="10">
        <v>45</v>
      </c>
      <c r="U181" s="13">
        <v>1</v>
      </c>
      <c r="V181" s="12">
        <v>44</v>
      </c>
      <c r="W181" s="13">
        <v>0.97777777777777797</v>
      </c>
      <c r="X181" s="12">
        <v>45</v>
      </c>
      <c r="Y181" s="13">
        <v>1</v>
      </c>
      <c r="Z181" s="12">
        <v>45</v>
      </c>
      <c r="AA181" s="13">
        <v>1</v>
      </c>
      <c r="AB181" s="12">
        <v>45</v>
      </c>
      <c r="AC181" s="13">
        <v>1</v>
      </c>
      <c r="AD181" s="12">
        <v>45</v>
      </c>
      <c r="AE181" s="41">
        <v>1</v>
      </c>
      <c r="AF181" s="19">
        <v>26.430800000000001</v>
      </c>
      <c r="AG181" s="10">
        <v>-81.447500000000005</v>
      </c>
    </row>
    <row r="182" spans="1:33" ht="12" customHeight="1" x14ac:dyDescent="0.25">
      <c r="A182" s="18">
        <v>901</v>
      </c>
      <c r="B182" s="40" t="s">
        <v>16</v>
      </c>
      <c r="C182" s="7" t="s">
        <v>578</v>
      </c>
      <c r="D182" s="7" t="s">
        <v>1550</v>
      </c>
      <c r="E182" s="7" t="s">
        <v>4</v>
      </c>
      <c r="F182" s="7" t="s">
        <v>2</v>
      </c>
      <c r="G182" s="7">
        <v>1</v>
      </c>
      <c r="H182" s="5"/>
      <c r="I182" s="6">
        <v>235</v>
      </c>
      <c r="J182" s="5"/>
      <c r="K182" s="5"/>
      <c r="L182" s="5"/>
      <c r="M182" s="5"/>
      <c r="N182" s="10">
        <v>235</v>
      </c>
      <c r="O182" s="10">
        <v>235</v>
      </c>
      <c r="P182" s="88">
        <v>0</v>
      </c>
      <c r="Q182" s="102">
        <f t="shared" si="8"/>
        <v>0.975886524822695</v>
      </c>
      <c r="R182" s="96">
        <v>0.97106382978723405</v>
      </c>
      <c r="S182" s="16">
        <v>0.91234042553191486</v>
      </c>
      <c r="T182" s="10">
        <v>229</v>
      </c>
      <c r="U182" s="13">
        <v>0.97446808510638305</v>
      </c>
      <c r="V182" s="12">
        <v>230</v>
      </c>
      <c r="W182" s="13">
        <v>0.97872340425531901</v>
      </c>
      <c r="X182" s="12">
        <v>232</v>
      </c>
      <c r="Y182" s="13">
        <v>0.98723404255319103</v>
      </c>
      <c r="Z182" s="12">
        <v>230</v>
      </c>
      <c r="AA182" s="13">
        <v>0.97872340425531901</v>
      </c>
      <c r="AB182" s="12">
        <v>228</v>
      </c>
      <c r="AC182" s="13">
        <v>0.97021276595744699</v>
      </c>
      <c r="AD182" s="12">
        <v>227</v>
      </c>
      <c r="AE182" s="41">
        <v>0.96595744680851103</v>
      </c>
      <c r="AF182" s="19">
        <v>26.152899999999999</v>
      </c>
      <c r="AG182" s="10">
        <v>-81.715500000000006</v>
      </c>
    </row>
    <row r="183" spans="1:33" ht="12" customHeight="1" x14ac:dyDescent="0.25">
      <c r="A183" s="18">
        <v>957</v>
      </c>
      <c r="B183" s="40" t="s">
        <v>16</v>
      </c>
      <c r="C183" s="7" t="s">
        <v>616</v>
      </c>
      <c r="D183" s="7" t="s">
        <v>1438</v>
      </c>
      <c r="E183" s="7" t="s">
        <v>4</v>
      </c>
      <c r="F183" s="7" t="s">
        <v>2</v>
      </c>
      <c r="G183" s="7">
        <v>1</v>
      </c>
      <c r="H183" s="5"/>
      <c r="I183" s="6">
        <v>240</v>
      </c>
      <c r="J183" s="5"/>
      <c r="K183" s="5"/>
      <c r="L183" s="5"/>
      <c r="M183" s="5"/>
      <c r="N183" s="10">
        <v>240</v>
      </c>
      <c r="O183" s="10">
        <v>240</v>
      </c>
      <c r="P183" s="88">
        <v>0</v>
      </c>
      <c r="Q183" s="102">
        <f t="shared" si="8"/>
        <v>0.95277777777777772</v>
      </c>
      <c r="R183" s="96">
        <v>0.96666666666666667</v>
      </c>
      <c r="S183" s="16">
        <v>0.97833333333333339</v>
      </c>
      <c r="T183" s="10">
        <v>223</v>
      </c>
      <c r="U183" s="13">
        <v>0.92916666666666703</v>
      </c>
      <c r="V183" s="12">
        <v>228</v>
      </c>
      <c r="W183" s="13">
        <v>0.95</v>
      </c>
      <c r="X183" s="12">
        <v>227</v>
      </c>
      <c r="Y183" s="13">
        <v>0.94583333333333297</v>
      </c>
      <c r="Z183" s="12">
        <v>232</v>
      </c>
      <c r="AA183" s="13">
        <v>0.96666666666666701</v>
      </c>
      <c r="AB183" s="12">
        <v>229</v>
      </c>
      <c r="AC183" s="13">
        <v>0.95416666666666705</v>
      </c>
      <c r="AD183" s="12">
        <v>233</v>
      </c>
      <c r="AE183" s="41">
        <v>0.97083333333333299</v>
      </c>
      <c r="AF183" s="19">
        <v>26.079000000000001</v>
      </c>
      <c r="AG183" s="10">
        <v>-81.720399999999998</v>
      </c>
    </row>
    <row r="184" spans="1:33" ht="12" customHeight="1" x14ac:dyDescent="0.25">
      <c r="A184" s="18">
        <v>960</v>
      </c>
      <c r="B184" s="40" t="s">
        <v>16</v>
      </c>
      <c r="C184" s="7" t="s">
        <v>619</v>
      </c>
      <c r="D184" s="7" t="s">
        <v>1343</v>
      </c>
      <c r="E184" s="7" t="s">
        <v>4</v>
      </c>
      <c r="F184" s="7" t="s">
        <v>2</v>
      </c>
      <c r="G184" s="7">
        <v>1</v>
      </c>
      <c r="H184" s="5"/>
      <c r="I184" s="6">
        <v>104</v>
      </c>
      <c r="J184" s="5"/>
      <c r="K184" s="5"/>
      <c r="L184" s="5"/>
      <c r="M184" s="5"/>
      <c r="N184" s="10">
        <v>104</v>
      </c>
      <c r="O184" s="10">
        <v>104</v>
      </c>
      <c r="P184" s="88">
        <v>0</v>
      </c>
      <c r="Q184" s="102">
        <f t="shared" si="8"/>
        <v>1</v>
      </c>
      <c r="R184" s="96">
        <v>0.96794871794871795</v>
      </c>
      <c r="S184" s="16">
        <v>0.95192307692307687</v>
      </c>
      <c r="T184" s="5"/>
      <c r="U184" s="11"/>
      <c r="V184" s="11"/>
      <c r="W184" s="11"/>
      <c r="X184" s="12">
        <v>104</v>
      </c>
      <c r="Y184" s="13">
        <v>1</v>
      </c>
      <c r="Z184" s="12">
        <v>104</v>
      </c>
      <c r="AA184" s="13">
        <v>1</v>
      </c>
      <c r="AB184" s="12">
        <v>104</v>
      </c>
      <c r="AC184" s="13">
        <v>1</v>
      </c>
      <c r="AD184" s="12">
        <v>104</v>
      </c>
      <c r="AE184" s="41">
        <v>1</v>
      </c>
      <c r="AF184" s="19">
        <v>26.136900000000001</v>
      </c>
      <c r="AG184" s="10">
        <v>-81.774299999999997</v>
      </c>
    </row>
    <row r="185" spans="1:33" ht="12" customHeight="1" x14ac:dyDescent="0.25">
      <c r="A185" s="18">
        <v>982</v>
      </c>
      <c r="B185" s="40" t="s">
        <v>16</v>
      </c>
      <c r="C185" s="7" t="s">
        <v>633</v>
      </c>
      <c r="D185" s="7" t="s">
        <v>1563</v>
      </c>
      <c r="E185" s="7" t="s">
        <v>4</v>
      </c>
      <c r="F185" s="7" t="s">
        <v>2</v>
      </c>
      <c r="G185" s="7">
        <v>1</v>
      </c>
      <c r="H185" s="5"/>
      <c r="I185" s="6">
        <v>120</v>
      </c>
      <c r="J185" s="5"/>
      <c r="K185" s="5"/>
      <c r="L185" s="5"/>
      <c r="M185" s="5"/>
      <c r="N185" s="10">
        <v>120</v>
      </c>
      <c r="O185" s="10">
        <v>120</v>
      </c>
      <c r="P185" s="88">
        <v>0</v>
      </c>
      <c r="Q185" s="102">
        <f t="shared" si="8"/>
        <v>0.96833333333333338</v>
      </c>
      <c r="R185" s="96">
        <v>0.93472222222222223</v>
      </c>
      <c r="S185" s="16">
        <v>0.95416666666666672</v>
      </c>
      <c r="T185" s="5"/>
      <c r="U185" s="11"/>
      <c r="V185" s="12">
        <v>118</v>
      </c>
      <c r="W185" s="13">
        <v>0.98333333333333295</v>
      </c>
      <c r="X185" s="12">
        <v>118</v>
      </c>
      <c r="Y185" s="13">
        <v>0.98333333333333295</v>
      </c>
      <c r="Z185" s="12">
        <v>115</v>
      </c>
      <c r="AA185" s="13">
        <v>0.95833333333333304</v>
      </c>
      <c r="AB185" s="12">
        <v>116</v>
      </c>
      <c r="AC185" s="13">
        <v>0.96666666666666701</v>
      </c>
      <c r="AD185" s="12">
        <v>114</v>
      </c>
      <c r="AE185" s="41">
        <v>0.95</v>
      </c>
      <c r="AF185" s="19">
        <v>26.271599999999999</v>
      </c>
      <c r="AG185" s="10">
        <v>-81.753399999999999</v>
      </c>
    </row>
    <row r="186" spans="1:33" ht="12" customHeight="1" x14ac:dyDescent="0.25">
      <c r="A186" s="18">
        <v>1017</v>
      </c>
      <c r="B186" s="40" t="s">
        <v>16</v>
      </c>
      <c r="C186" s="7" t="s">
        <v>657</v>
      </c>
      <c r="D186" s="7" t="s">
        <v>1573</v>
      </c>
      <c r="E186" s="7" t="s">
        <v>4</v>
      </c>
      <c r="F186" s="7" t="s">
        <v>2</v>
      </c>
      <c r="G186" s="7">
        <v>1</v>
      </c>
      <c r="H186" s="5"/>
      <c r="I186" s="6">
        <v>264</v>
      </c>
      <c r="J186" s="5"/>
      <c r="K186" s="5"/>
      <c r="L186" s="6">
        <v>27</v>
      </c>
      <c r="M186" s="5"/>
      <c r="N186" s="10">
        <v>264</v>
      </c>
      <c r="O186" s="10">
        <v>264</v>
      </c>
      <c r="P186" s="88">
        <v>0</v>
      </c>
      <c r="Q186" s="102">
        <f t="shared" si="8"/>
        <v>0.97348484848484851</v>
      </c>
      <c r="R186" s="96">
        <v>0.94191919191919193</v>
      </c>
      <c r="S186" s="16">
        <v>0.88131313131313127</v>
      </c>
      <c r="T186" s="10">
        <v>262</v>
      </c>
      <c r="U186" s="13">
        <v>0.99242424242424199</v>
      </c>
      <c r="V186" s="12">
        <v>262</v>
      </c>
      <c r="W186" s="13">
        <v>0.99242424242424199</v>
      </c>
      <c r="X186" s="12">
        <v>256</v>
      </c>
      <c r="Y186" s="13">
        <v>0.96969696969696995</v>
      </c>
      <c r="Z186" s="12">
        <v>252</v>
      </c>
      <c r="AA186" s="13">
        <v>0.95454545454545503</v>
      </c>
      <c r="AB186" s="12">
        <v>255</v>
      </c>
      <c r="AC186" s="13">
        <v>0.96590909090909105</v>
      </c>
      <c r="AD186" s="12">
        <v>255</v>
      </c>
      <c r="AE186" s="41">
        <v>0.95505617977528101</v>
      </c>
      <c r="AF186" s="19">
        <v>26.166599999999999</v>
      </c>
      <c r="AG186" s="10">
        <v>-81.69</v>
      </c>
    </row>
    <row r="187" spans="1:33" ht="12" customHeight="1" x14ac:dyDescent="0.25">
      <c r="A187" s="18">
        <v>1018</v>
      </c>
      <c r="B187" s="40" t="s">
        <v>16</v>
      </c>
      <c r="C187" s="7" t="s">
        <v>658</v>
      </c>
      <c r="D187" s="7" t="s">
        <v>1574</v>
      </c>
      <c r="E187" s="7" t="s">
        <v>4</v>
      </c>
      <c r="F187" s="7" t="s">
        <v>2</v>
      </c>
      <c r="G187" s="7">
        <v>1</v>
      </c>
      <c r="H187" s="5"/>
      <c r="I187" s="6">
        <v>298</v>
      </c>
      <c r="J187" s="5"/>
      <c r="K187" s="5"/>
      <c r="L187" s="5"/>
      <c r="M187" s="5"/>
      <c r="N187" s="10">
        <v>298</v>
      </c>
      <c r="O187" s="10">
        <v>298</v>
      </c>
      <c r="P187" s="88">
        <v>0</v>
      </c>
      <c r="Q187" s="102">
        <f t="shared" si="8"/>
        <v>0.28467561521252799</v>
      </c>
      <c r="R187" s="96">
        <v>0.66510067114093963</v>
      </c>
      <c r="S187" s="16">
        <v>0.79642058165548102</v>
      </c>
      <c r="T187" s="10">
        <v>128</v>
      </c>
      <c r="U187" s="13">
        <v>0.42953020134228198</v>
      </c>
      <c r="V187" s="12">
        <v>104</v>
      </c>
      <c r="W187" s="13">
        <v>0.34899328859060402</v>
      </c>
      <c r="X187" s="12">
        <v>73</v>
      </c>
      <c r="Y187" s="13">
        <v>0.24496644295302</v>
      </c>
      <c r="Z187" s="12">
        <v>74</v>
      </c>
      <c r="AA187" s="13">
        <v>0.24832214765100699</v>
      </c>
      <c r="AB187" s="12">
        <v>67</v>
      </c>
      <c r="AC187" s="13">
        <v>0.22483221476510101</v>
      </c>
      <c r="AD187" s="12">
        <v>63</v>
      </c>
      <c r="AE187" s="41">
        <v>0.211409395973154</v>
      </c>
      <c r="AF187" s="19">
        <v>26.161300000000001</v>
      </c>
      <c r="AG187" s="10">
        <v>-81.693700000000007</v>
      </c>
    </row>
    <row r="188" spans="1:33" ht="12" customHeight="1" x14ac:dyDescent="0.25">
      <c r="A188" s="18">
        <v>1062</v>
      </c>
      <c r="B188" s="40" t="s">
        <v>16</v>
      </c>
      <c r="C188" s="7" t="s">
        <v>684</v>
      </c>
      <c r="D188" s="7" t="s">
        <v>1584</v>
      </c>
      <c r="E188" s="7" t="s">
        <v>4</v>
      </c>
      <c r="F188" s="7" t="s">
        <v>2</v>
      </c>
      <c r="G188" s="7">
        <v>1</v>
      </c>
      <c r="H188" s="5"/>
      <c r="I188" s="6">
        <v>184</v>
      </c>
      <c r="J188" s="5"/>
      <c r="K188" s="5"/>
      <c r="L188" s="5"/>
      <c r="M188" s="5"/>
      <c r="N188" s="10">
        <v>184</v>
      </c>
      <c r="O188" s="10">
        <v>184</v>
      </c>
      <c r="P188" s="88">
        <v>0</v>
      </c>
      <c r="Q188" s="102">
        <f t="shared" si="8"/>
        <v>0.93478260869565222</v>
      </c>
      <c r="R188" s="96">
        <v>0.94891304347826089</v>
      </c>
      <c r="S188" s="16">
        <v>0.93206521739130432</v>
      </c>
      <c r="T188" s="10">
        <v>173</v>
      </c>
      <c r="U188" s="13">
        <v>0.940217391304348</v>
      </c>
      <c r="V188" s="12">
        <v>173</v>
      </c>
      <c r="W188" s="13">
        <v>0.940217391304348</v>
      </c>
      <c r="X188" s="12">
        <v>173</v>
      </c>
      <c r="Y188" s="13">
        <v>0.940217391304348</v>
      </c>
      <c r="Z188" s="12">
        <v>175</v>
      </c>
      <c r="AA188" s="13">
        <v>0.95108695652173902</v>
      </c>
      <c r="AB188" s="12">
        <v>172</v>
      </c>
      <c r="AC188" s="13">
        <v>0.934782608695652</v>
      </c>
      <c r="AD188" s="12">
        <v>166</v>
      </c>
      <c r="AE188" s="41">
        <v>0.90217391304347805</v>
      </c>
      <c r="AF188" s="19">
        <v>26.26</v>
      </c>
      <c r="AG188" s="10">
        <v>-81.689099999999996</v>
      </c>
    </row>
    <row r="189" spans="1:33" ht="12" customHeight="1" x14ac:dyDescent="0.25">
      <c r="A189" s="18">
        <v>1063</v>
      </c>
      <c r="B189" s="40" t="s">
        <v>16</v>
      </c>
      <c r="C189" s="7" t="s">
        <v>685</v>
      </c>
      <c r="D189" s="7" t="s">
        <v>1358</v>
      </c>
      <c r="E189" s="7" t="s">
        <v>4</v>
      </c>
      <c r="F189" s="7" t="s">
        <v>2</v>
      </c>
      <c r="G189" s="7">
        <v>1</v>
      </c>
      <c r="H189" s="5"/>
      <c r="I189" s="6">
        <v>208</v>
      </c>
      <c r="J189" s="5"/>
      <c r="K189" s="5"/>
      <c r="L189" s="5"/>
      <c r="M189" s="5"/>
      <c r="N189" s="10">
        <v>208</v>
      </c>
      <c r="O189" s="10">
        <v>208</v>
      </c>
      <c r="P189" s="88">
        <v>0</v>
      </c>
      <c r="Q189" s="102">
        <f t="shared" si="8"/>
        <v>0.95592948717948723</v>
      </c>
      <c r="R189" s="96">
        <v>0.92548076923076927</v>
      </c>
      <c r="S189" s="16">
        <v>0.90264423076923073</v>
      </c>
      <c r="T189" s="10">
        <v>200</v>
      </c>
      <c r="U189" s="13">
        <v>0.96153846153846201</v>
      </c>
      <c r="V189" s="12">
        <v>202</v>
      </c>
      <c r="W189" s="13">
        <v>0.97115384615384603</v>
      </c>
      <c r="X189" s="12">
        <v>199</v>
      </c>
      <c r="Y189" s="13">
        <v>0.95673076923076905</v>
      </c>
      <c r="Z189" s="12">
        <v>200</v>
      </c>
      <c r="AA189" s="13">
        <v>0.96153846153846201</v>
      </c>
      <c r="AB189" s="12">
        <v>196</v>
      </c>
      <c r="AC189" s="13">
        <v>0.94230769230769196</v>
      </c>
      <c r="AD189" s="12">
        <v>196</v>
      </c>
      <c r="AE189" s="41">
        <v>0.94230769230769196</v>
      </c>
      <c r="AF189" s="19">
        <v>26.2606</v>
      </c>
      <c r="AG189" s="10">
        <v>-81.690799999999996</v>
      </c>
    </row>
    <row r="190" spans="1:33" ht="12" customHeight="1" x14ac:dyDescent="0.25">
      <c r="A190" s="18">
        <v>1303</v>
      </c>
      <c r="B190" s="40" t="s">
        <v>16</v>
      </c>
      <c r="C190" s="7" t="s">
        <v>806</v>
      </c>
      <c r="D190" s="7" t="s">
        <v>1623</v>
      </c>
      <c r="E190" s="7" t="s">
        <v>4</v>
      </c>
      <c r="F190" s="7" t="s">
        <v>2</v>
      </c>
      <c r="G190" s="7">
        <v>1</v>
      </c>
      <c r="H190" s="5"/>
      <c r="I190" s="6">
        <v>140</v>
      </c>
      <c r="J190" s="5"/>
      <c r="K190" s="5"/>
      <c r="L190" s="5"/>
      <c r="M190" s="5"/>
      <c r="N190" s="10">
        <v>140</v>
      </c>
      <c r="O190" s="10">
        <v>140</v>
      </c>
      <c r="P190" s="88">
        <v>0</v>
      </c>
      <c r="Q190" s="102">
        <f t="shared" si="8"/>
        <v>0.98571428571428577</v>
      </c>
      <c r="R190" s="96">
        <v>0.96071428571428574</v>
      </c>
      <c r="S190" s="16">
        <v>0.90595238095238095</v>
      </c>
      <c r="T190" s="10">
        <v>139</v>
      </c>
      <c r="U190" s="13">
        <v>0.99285714285714299</v>
      </c>
      <c r="V190" s="12">
        <v>140</v>
      </c>
      <c r="W190" s="13">
        <v>1</v>
      </c>
      <c r="X190" s="12">
        <v>136</v>
      </c>
      <c r="Y190" s="13">
        <v>0.97142857142857097</v>
      </c>
      <c r="Z190" s="12">
        <v>138</v>
      </c>
      <c r="AA190" s="13">
        <v>0.98571428571428599</v>
      </c>
      <c r="AB190" s="12">
        <v>137</v>
      </c>
      <c r="AC190" s="13">
        <v>0.97857142857142898</v>
      </c>
      <c r="AD190" s="12">
        <v>138</v>
      </c>
      <c r="AE190" s="41">
        <v>0.98571428571428599</v>
      </c>
      <c r="AF190" s="19">
        <v>26.267800000000001</v>
      </c>
      <c r="AG190" s="10">
        <v>-81.746799999999993</v>
      </c>
    </row>
    <row r="191" spans="1:33" ht="12" customHeight="1" x14ac:dyDescent="0.25">
      <c r="A191" s="18">
        <v>1468</v>
      </c>
      <c r="B191" s="40" t="s">
        <v>16</v>
      </c>
      <c r="C191" s="7" t="s">
        <v>879</v>
      </c>
      <c r="D191" s="7" t="s">
        <v>1361</v>
      </c>
      <c r="E191" s="7" t="s">
        <v>4</v>
      </c>
      <c r="F191" s="7" t="s">
        <v>2</v>
      </c>
      <c r="G191" s="7">
        <v>1</v>
      </c>
      <c r="H191" s="5"/>
      <c r="I191" s="6">
        <v>208</v>
      </c>
      <c r="J191" s="5"/>
      <c r="K191" s="5"/>
      <c r="L191" s="5"/>
      <c r="M191" s="5"/>
      <c r="N191" s="10">
        <v>208</v>
      </c>
      <c r="O191" s="10">
        <v>208</v>
      </c>
      <c r="P191" s="88">
        <v>0</v>
      </c>
      <c r="Q191" s="102">
        <f t="shared" si="8"/>
        <v>0.95352564102564108</v>
      </c>
      <c r="R191" s="96">
        <v>0.85817307692307687</v>
      </c>
      <c r="S191" s="16">
        <v>0.82612179487179482</v>
      </c>
      <c r="T191" s="10">
        <v>202</v>
      </c>
      <c r="U191" s="13">
        <v>0.97115384615384603</v>
      </c>
      <c r="V191" s="12">
        <v>201</v>
      </c>
      <c r="W191" s="13">
        <v>0.96634615384615397</v>
      </c>
      <c r="X191" s="12">
        <v>198</v>
      </c>
      <c r="Y191" s="13">
        <v>0.95192307692307698</v>
      </c>
      <c r="Z191" s="12">
        <v>199</v>
      </c>
      <c r="AA191" s="13">
        <v>0.95673076923076905</v>
      </c>
      <c r="AB191" s="12">
        <v>196</v>
      </c>
      <c r="AC191" s="13">
        <v>0.94230769230769196</v>
      </c>
      <c r="AD191" s="12">
        <v>194</v>
      </c>
      <c r="AE191" s="41">
        <v>0.93269230769230804</v>
      </c>
      <c r="AF191" s="19">
        <v>26.4328</v>
      </c>
      <c r="AG191" s="10">
        <v>-81.450400000000002</v>
      </c>
    </row>
    <row r="192" spans="1:33" ht="12" customHeight="1" x14ac:dyDescent="0.25">
      <c r="A192" s="18">
        <v>1586</v>
      </c>
      <c r="B192" s="40" t="s">
        <v>16</v>
      </c>
      <c r="C192" s="7" t="s">
        <v>923</v>
      </c>
      <c r="D192" s="7" t="s">
        <v>1650</v>
      </c>
      <c r="E192" s="7" t="s">
        <v>4</v>
      </c>
      <c r="F192" s="7" t="s">
        <v>2</v>
      </c>
      <c r="G192" s="7">
        <v>1</v>
      </c>
      <c r="H192" s="5"/>
      <c r="I192" s="6">
        <v>276</v>
      </c>
      <c r="J192" s="5"/>
      <c r="K192" s="5"/>
      <c r="L192" s="5"/>
      <c r="M192" s="5"/>
      <c r="N192" s="10">
        <v>276</v>
      </c>
      <c r="O192" s="10">
        <v>276</v>
      </c>
      <c r="P192" s="88">
        <v>0</v>
      </c>
      <c r="Q192" s="102">
        <f t="shared" si="8"/>
        <v>0.99275362318840576</v>
      </c>
      <c r="R192" s="96">
        <v>0.95893719806763289</v>
      </c>
      <c r="S192" s="16">
        <v>0.95350241545893721</v>
      </c>
      <c r="T192" s="10">
        <v>276</v>
      </c>
      <c r="U192" s="13">
        <v>1</v>
      </c>
      <c r="V192" s="12">
        <v>276</v>
      </c>
      <c r="W192" s="13">
        <v>1</v>
      </c>
      <c r="X192" s="12">
        <v>274</v>
      </c>
      <c r="Y192" s="13">
        <v>0.99275362318840599</v>
      </c>
      <c r="Z192" s="12">
        <v>275</v>
      </c>
      <c r="AA192" s="13">
        <v>0.99637681159420299</v>
      </c>
      <c r="AB192" s="12">
        <v>270</v>
      </c>
      <c r="AC192" s="13">
        <v>0.97826086956521696</v>
      </c>
      <c r="AD192" s="12">
        <v>273</v>
      </c>
      <c r="AE192" s="41">
        <v>0.98913043478260898</v>
      </c>
      <c r="AF192" s="19">
        <v>26.2669</v>
      </c>
      <c r="AG192" s="10">
        <v>-81.744900000000001</v>
      </c>
    </row>
    <row r="193" spans="1:33" ht="12" customHeight="1" x14ac:dyDescent="0.25">
      <c r="A193" s="18">
        <v>1790</v>
      </c>
      <c r="B193" s="40" t="s">
        <v>16</v>
      </c>
      <c r="C193" s="7" t="s">
        <v>988</v>
      </c>
      <c r="D193" s="7" t="s">
        <v>1363</v>
      </c>
      <c r="E193" s="7" t="s">
        <v>4</v>
      </c>
      <c r="F193" s="7" t="s">
        <v>2</v>
      </c>
      <c r="G193" s="7">
        <v>1</v>
      </c>
      <c r="H193" s="5"/>
      <c r="I193" s="6">
        <v>96</v>
      </c>
      <c r="J193" s="5"/>
      <c r="K193" s="5"/>
      <c r="L193" s="5"/>
      <c r="M193" s="5"/>
      <c r="N193" s="10">
        <v>96</v>
      </c>
      <c r="O193" s="10">
        <v>96</v>
      </c>
      <c r="P193" s="88">
        <v>0</v>
      </c>
      <c r="Q193" s="102">
        <f t="shared" si="8"/>
        <v>0.94618055555555558</v>
      </c>
      <c r="R193" s="96">
        <v>0.83333333333333337</v>
      </c>
      <c r="S193" s="16">
        <v>0.82118055555555558</v>
      </c>
      <c r="T193" s="10">
        <v>96</v>
      </c>
      <c r="U193" s="13">
        <v>1</v>
      </c>
      <c r="V193" s="12">
        <v>93</v>
      </c>
      <c r="W193" s="13">
        <v>0.96875</v>
      </c>
      <c r="X193" s="12">
        <v>90</v>
      </c>
      <c r="Y193" s="13">
        <v>0.9375</v>
      </c>
      <c r="Z193" s="12">
        <v>89</v>
      </c>
      <c r="AA193" s="13">
        <v>0.92708333333333304</v>
      </c>
      <c r="AB193" s="12">
        <v>88</v>
      </c>
      <c r="AC193" s="13">
        <v>0.91666666666666696</v>
      </c>
      <c r="AD193" s="12">
        <v>89</v>
      </c>
      <c r="AE193" s="41">
        <v>0.92708333333333304</v>
      </c>
      <c r="AF193" s="19">
        <v>26.4284</v>
      </c>
      <c r="AG193" s="10">
        <v>-81.451800000000006</v>
      </c>
    </row>
    <row r="194" spans="1:33" ht="12" customHeight="1" x14ac:dyDescent="0.25">
      <c r="A194" s="18">
        <v>349</v>
      </c>
      <c r="B194" s="40" t="s">
        <v>16</v>
      </c>
      <c r="C194" s="7" t="s">
        <v>246</v>
      </c>
      <c r="D194" s="7" t="s">
        <v>1403</v>
      </c>
      <c r="E194" s="7" t="s">
        <v>1738</v>
      </c>
      <c r="F194" s="7" t="s">
        <v>2</v>
      </c>
      <c r="G194" s="7">
        <v>1</v>
      </c>
      <c r="H194" s="5"/>
      <c r="I194" s="6">
        <v>248</v>
      </c>
      <c r="J194" s="5"/>
      <c r="K194" s="5"/>
      <c r="L194" s="5"/>
      <c r="M194" s="5"/>
      <c r="N194" s="10">
        <v>248</v>
      </c>
      <c r="O194" s="10">
        <v>124</v>
      </c>
      <c r="P194" s="88">
        <v>124</v>
      </c>
      <c r="Q194" s="102">
        <f t="shared" si="8"/>
        <v>0.967741935483871</v>
      </c>
      <c r="R194" s="96">
        <v>0.95483870967741935</v>
      </c>
      <c r="S194" s="16">
        <v>0.95228494623655913</v>
      </c>
      <c r="T194" s="5"/>
      <c r="U194" s="11"/>
      <c r="V194" s="11"/>
      <c r="W194" s="11"/>
      <c r="X194" s="11"/>
      <c r="Y194" s="11"/>
      <c r="Z194" s="11"/>
      <c r="AA194" s="11"/>
      <c r="AB194" s="12">
        <v>237</v>
      </c>
      <c r="AC194" s="13">
        <v>0.95564516129032295</v>
      </c>
      <c r="AD194" s="12">
        <v>243</v>
      </c>
      <c r="AE194" s="41">
        <v>0.97983870967741904</v>
      </c>
      <c r="AF194" s="19">
        <v>26.1327</v>
      </c>
      <c r="AG194" s="10">
        <v>-81.765900000000002</v>
      </c>
    </row>
    <row r="195" spans="1:33" ht="12" customHeight="1" x14ac:dyDescent="0.25">
      <c r="A195" s="18">
        <v>498</v>
      </c>
      <c r="B195" s="40" t="s">
        <v>16</v>
      </c>
      <c r="C195" s="7" t="s">
        <v>336</v>
      </c>
      <c r="D195" s="7" t="s">
        <v>1391</v>
      </c>
      <c r="E195" s="7" t="s">
        <v>5</v>
      </c>
      <c r="F195" s="7" t="s">
        <v>2</v>
      </c>
      <c r="G195" s="7">
        <v>1</v>
      </c>
      <c r="H195" s="5"/>
      <c r="I195" s="5"/>
      <c r="J195" s="6">
        <v>79</v>
      </c>
      <c r="K195" s="5"/>
      <c r="L195" s="5"/>
      <c r="M195" s="5"/>
      <c r="N195" s="10">
        <v>79</v>
      </c>
      <c r="O195" s="10">
        <v>79</v>
      </c>
      <c r="P195" s="88">
        <v>0</v>
      </c>
      <c r="Q195" s="102">
        <f t="shared" si="8"/>
        <v>0.97046413502109707</v>
      </c>
      <c r="R195" s="96">
        <v>0.96624472573839659</v>
      </c>
      <c r="S195" s="16">
        <v>0.96624472573839659</v>
      </c>
      <c r="T195" s="10">
        <v>75</v>
      </c>
      <c r="U195" s="13">
        <v>0.949367088607595</v>
      </c>
      <c r="V195" s="12">
        <v>77</v>
      </c>
      <c r="W195" s="13">
        <v>0.974683544303797</v>
      </c>
      <c r="X195" s="12">
        <v>77</v>
      </c>
      <c r="Y195" s="13">
        <v>0.974683544303797</v>
      </c>
      <c r="Z195" s="12">
        <v>77</v>
      </c>
      <c r="AA195" s="13">
        <v>0.974683544303797</v>
      </c>
      <c r="AB195" s="12">
        <v>77</v>
      </c>
      <c r="AC195" s="13">
        <v>0.974683544303797</v>
      </c>
      <c r="AD195" s="12">
        <v>77</v>
      </c>
      <c r="AE195" s="41">
        <v>0.974683544303797</v>
      </c>
      <c r="AF195" s="19">
        <v>26.419899999999998</v>
      </c>
      <c r="AG195" s="10">
        <v>-81.429199999999994</v>
      </c>
    </row>
    <row r="196" spans="1:33" ht="12" customHeight="1" x14ac:dyDescent="0.25">
      <c r="A196" s="18">
        <v>743</v>
      </c>
      <c r="B196" s="40" t="s">
        <v>16</v>
      </c>
      <c r="C196" s="7" t="s">
        <v>496</v>
      </c>
      <c r="D196" s="7" t="s">
        <v>1535</v>
      </c>
      <c r="E196" s="7" t="s">
        <v>5</v>
      </c>
      <c r="F196" s="7" t="s">
        <v>2</v>
      </c>
      <c r="G196" s="7">
        <v>1</v>
      </c>
      <c r="H196" s="5"/>
      <c r="I196" s="6">
        <v>40</v>
      </c>
      <c r="J196" s="6">
        <v>32</v>
      </c>
      <c r="K196" s="5"/>
      <c r="L196" s="5"/>
      <c r="M196" s="5"/>
      <c r="N196" s="10">
        <v>40</v>
      </c>
      <c r="O196" s="10">
        <v>40</v>
      </c>
      <c r="P196" s="88">
        <v>0</v>
      </c>
      <c r="Q196" s="102">
        <f t="shared" si="8"/>
        <v>0.95416666666666672</v>
      </c>
      <c r="R196" s="96">
        <v>0.98750000000000004</v>
      </c>
      <c r="S196" s="16">
        <v>0.6958333333333333</v>
      </c>
      <c r="T196" s="10">
        <v>38</v>
      </c>
      <c r="U196" s="13">
        <v>0.95</v>
      </c>
      <c r="V196" s="12">
        <v>39</v>
      </c>
      <c r="W196" s="13">
        <v>0.97499999999999998</v>
      </c>
      <c r="X196" s="12">
        <v>38</v>
      </c>
      <c r="Y196" s="13">
        <v>0.95</v>
      </c>
      <c r="Z196" s="12">
        <v>37</v>
      </c>
      <c r="AA196" s="13">
        <v>0.92500000000000004</v>
      </c>
      <c r="AB196" s="12">
        <v>38</v>
      </c>
      <c r="AC196" s="13">
        <v>0.95</v>
      </c>
      <c r="AD196" s="12">
        <v>39</v>
      </c>
      <c r="AE196" s="41">
        <v>0.97499999999999998</v>
      </c>
      <c r="AF196" s="19">
        <v>26.435877999999999</v>
      </c>
      <c r="AG196" s="10">
        <v>-81.445329999999998</v>
      </c>
    </row>
    <row r="197" spans="1:33" ht="12" customHeight="1" x14ac:dyDescent="0.25">
      <c r="A197" s="18">
        <v>851</v>
      </c>
      <c r="B197" s="40" t="s">
        <v>16</v>
      </c>
      <c r="C197" s="7" t="s">
        <v>554</v>
      </c>
      <c r="D197" s="7" t="s">
        <v>1430</v>
      </c>
      <c r="E197" s="7" t="s">
        <v>5</v>
      </c>
      <c r="F197" s="7" t="s">
        <v>2</v>
      </c>
      <c r="G197" s="7">
        <v>1</v>
      </c>
      <c r="H197" s="5"/>
      <c r="I197" s="6">
        <v>34</v>
      </c>
      <c r="J197" s="6">
        <v>28</v>
      </c>
      <c r="K197" s="5"/>
      <c r="L197" s="5"/>
      <c r="M197" s="5"/>
      <c r="N197" s="10">
        <v>34</v>
      </c>
      <c r="O197" s="10">
        <v>34</v>
      </c>
      <c r="P197" s="88">
        <v>0</v>
      </c>
      <c r="Q197" s="102">
        <f t="shared" si="8"/>
        <v>0.98039215686274506</v>
      </c>
      <c r="R197" s="96">
        <v>0.97058823529411764</v>
      </c>
      <c r="S197" s="16">
        <v>0.81862745098039214</v>
      </c>
      <c r="T197" s="10">
        <v>33</v>
      </c>
      <c r="U197" s="13">
        <v>0.97058823529411797</v>
      </c>
      <c r="V197" s="12">
        <v>34</v>
      </c>
      <c r="W197" s="13">
        <v>1</v>
      </c>
      <c r="X197" s="12">
        <v>34</v>
      </c>
      <c r="Y197" s="13">
        <v>1</v>
      </c>
      <c r="Z197" s="12">
        <v>33</v>
      </c>
      <c r="AA197" s="13">
        <v>0.97058823529411797</v>
      </c>
      <c r="AB197" s="12">
        <v>34</v>
      </c>
      <c r="AC197" s="13">
        <v>1</v>
      </c>
      <c r="AD197" s="12">
        <v>32</v>
      </c>
      <c r="AE197" s="41">
        <v>0.94117647058823495</v>
      </c>
      <c r="AF197" s="19">
        <v>26.436900000000001</v>
      </c>
      <c r="AG197" s="10">
        <v>-81.448599999999999</v>
      </c>
    </row>
    <row r="198" spans="1:33" ht="12" customHeight="1" x14ac:dyDescent="0.25">
      <c r="A198" s="18">
        <v>958</v>
      </c>
      <c r="B198" s="40" t="s">
        <v>16</v>
      </c>
      <c r="C198" s="7" t="s">
        <v>617</v>
      </c>
      <c r="D198" s="7" t="s">
        <v>1558</v>
      </c>
      <c r="E198" s="7" t="s">
        <v>5</v>
      </c>
      <c r="F198" s="7" t="s">
        <v>2</v>
      </c>
      <c r="G198" s="7">
        <v>1</v>
      </c>
      <c r="H198" s="5"/>
      <c r="I198" s="6">
        <v>102</v>
      </c>
      <c r="J198" s="6">
        <v>66</v>
      </c>
      <c r="K198" s="5"/>
      <c r="L198" s="5"/>
      <c r="M198" s="5"/>
      <c r="N198" s="10">
        <v>168</v>
      </c>
      <c r="O198" s="10">
        <v>168</v>
      </c>
      <c r="P198" s="88">
        <v>0</v>
      </c>
      <c r="Q198" s="102">
        <f t="shared" si="8"/>
        <v>0.9732142857142857</v>
      </c>
      <c r="R198" s="96">
        <v>0.97519841269841268</v>
      </c>
      <c r="S198" s="16">
        <v>0.94246031746031744</v>
      </c>
      <c r="T198" s="10">
        <v>164</v>
      </c>
      <c r="U198" s="13">
        <v>0.97619047619047605</v>
      </c>
      <c r="V198" s="12">
        <v>164</v>
      </c>
      <c r="W198" s="13">
        <v>0.97619047619047605</v>
      </c>
      <c r="X198" s="12">
        <v>163</v>
      </c>
      <c r="Y198" s="13">
        <v>0.97023809523809501</v>
      </c>
      <c r="Z198" s="12">
        <v>162</v>
      </c>
      <c r="AA198" s="13">
        <v>0.96428571428571397</v>
      </c>
      <c r="AB198" s="12">
        <v>164</v>
      </c>
      <c r="AC198" s="13">
        <v>0.97619047619047605</v>
      </c>
      <c r="AD198" s="12">
        <v>164</v>
      </c>
      <c r="AE198" s="41">
        <v>0.97619047619047605</v>
      </c>
      <c r="AF198" s="19">
        <v>26.198799999999999</v>
      </c>
      <c r="AG198" s="10">
        <v>-81.705399999999997</v>
      </c>
    </row>
    <row r="199" spans="1:33" ht="12" customHeight="1" x14ac:dyDescent="0.25">
      <c r="A199" s="18">
        <v>1449</v>
      </c>
      <c r="B199" s="40" t="s">
        <v>16</v>
      </c>
      <c r="C199" s="7" t="s">
        <v>868</v>
      </c>
      <c r="D199" s="7" t="s">
        <v>1361</v>
      </c>
      <c r="E199" s="7" t="s">
        <v>5</v>
      </c>
      <c r="F199" s="7" t="s">
        <v>2</v>
      </c>
      <c r="G199" s="7">
        <v>1</v>
      </c>
      <c r="H199" s="5"/>
      <c r="I199" s="5"/>
      <c r="J199" s="6">
        <v>51</v>
      </c>
      <c r="K199" s="5"/>
      <c r="L199" s="5"/>
      <c r="M199" s="5"/>
      <c r="N199" s="10">
        <v>51</v>
      </c>
      <c r="O199" s="10">
        <v>51</v>
      </c>
      <c r="P199" s="88">
        <v>0</v>
      </c>
      <c r="Q199" s="102">
        <f t="shared" si="8"/>
        <v>0.98692810457516345</v>
      </c>
      <c r="R199" s="96">
        <v>0.91503267973856206</v>
      </c>
      <c r="S199" s="16">
        <v>0.84640522875816993</v>
      </c>
      <c r="T199" s="10">
        <v>50</v>
      </c>
      <c r="U199" s="13">
        <v>0.98039215686274495</v>
      </c>
      <c r="V199" s="12">
        <v>50</v>
      </c>
      <c r="W199" s="13">
        <v>0.98039215686274495</v>
      </c>
      <c r="X199" s="12">
        <v>50</v>
      </c>
      <c r="Y199" s="13">
        <v>0.98039215686274495</v>
      </c>
      <c r="Z199" s="12">
        <v>50</v>
      </c>
      <c r="AA199" s="13">
        <v>0.98039215686274495</v>
      </c>
      <c r="AB199" s="12">
        <v>51</v>
      </c>
      <c r="AC199" s="13">
        <v>1</v>
      </c>
      <c r="AD199" s="12">
        <v>51</v>
      </c>
      <c r="AE199" s="41">
        <v>1</v>
      </c>
      <c r="AF199" s="19">
        <v>26.422150999999999</v>
      </c>
      <c r="AG199" s="10">
        <v>-81.424383000000006</v>
      </c>
    </row>
    <row r="200" spans="1:33" ht="12" customHeight="1" x14ac:dyDescent="0.25">
      <c r="A200" s="18">
        <v>2432</v>
      </c>
      <c r="B200" s="40" t="s">
        <v>16</v>
      </c>
      <c r="C200" s="7" t="s">
        <v>1138</v>
      </c>
      <c r="D200" s="7" t="s">
        <v>1390</v>
      </c>
      <c r="E200" s="7" t="s">
        <v>5</v>
      </c>
      <c r="F200" s="7" t="s">
        <v>2</v>
      </c>
      <c r="G200" s="7">
        <v>1</v>
      </c>
      <c r="H200" s="5"/>
      <c r="I200" s="5"/>
      <c r="J200" s="6">
        <v>48</v>
      </c>
      <c r="K200" s="5"/>
      <c r="L200" s="5"/>
      <c r="M200" s="5"/>
      <c r="N200" s="10">
        <v>48</v>
      </c>
      <c r="O200" s="10">
        <v>48</v>
      </c>
      <c r="P200" s="88">
        <v>0</v>
      </c>
      <c r="Q200" s="102">
        <f t="shared" si="8"/>
        <v>0.91319444444444442</v>
      </c>
      <c r="R200" s="96">
        <v>0.95833333333333337</v>
      </c>
      <c r="S200" s="16">
        <v>0.93402777777777779</v>
      </c>
      <c r="T200" s="10">
        <v>44</v>
      </c>
      <c r="U200" s="13">
        <v>0.91666666666666696</v>
      </c>
      <c r="V200" s="12">
        <v>47</v>
      </c>
      <c r="W200" s="13">
        <v>0.97916666666666696</v>
      </c>
      <c r="X200" s="12">
        <v>45</v>
      </c>
      <c r="Y200" s="13">
        <v>0.9375</v>
      </c>
      <c r="Z200" s="12">
        <v>40</v>
      </c>
      <c r="AA200" s="13">
        <v>0.83333333333333304</v>
      </c>
      <c r="AB200" s="12">
        <v>43</v>
      </c>
      <c r="AC200" s="13">
        <v>0.89583333333333304</v>
      </c>
      <c r="AD200" s="12">
        <v>44</v>
      </c>
      <c r="AE200" s="41">
        <v>0.91666666666666696</v>
      </c>
      <c r="AF200" s="19">
        <v>26.425599999999999</v>
      </c>
      <c r="AG200" s="10">
        <v>-81.444900000000004</v>
      </c>
    </row>
    <row r="201" spans="1:33" ht="12" customHeight="1" thickBot="1" x14ac:dyDescent="0.3">
      <c r="A201" s="18">
        <v>2440</v>
      </c>
      <c r="B201" s="43" t="s">
        <v>16</v>
      </c>
      <c r="C201" s="44" t="s">
        <v>1141</v>
      </c>
      <c r="D201" s="44" t="s">
        <v>1388</v>
      </c>
      <c r="E201" s="44" t="s">
        <v>1740</v>
      </c>
      <c r="F201" s="44" t="s">
        <v>2</v>
      </c>
      <c r="G201" s="44">
        <v>1</v>
      </c>
      <c r="H201" s="46"/>
      <c r="I201" s="46"/>
      <c r="J201" s="45">
        <v>37</v>
      </c>
      <c r="K201" s="46"/>
      <c r="L201" s="46"/>
      <c r="M201" s="46"/>
      <c r="N201" s="47">
        <v>37</v>
      </c>
      <c r="O201" s="47">
        <v>26</v>
      </c>
      <c r="P201" s="90">
        <v>11</v>
      </c>
      <c r="Q201" s="103">
        <f t="shared" si="8"/>
        <v>0.96846846846846846</v>
      </c>
      <c r="R201" s="97">
        <v>0.963963963963964</v>
      </c>
      <c r="S201" s="48">
        <v>0.88738738738738743</v>
      </c>
      <c r="T201" s="47">
        <v>34</v>
      </c>
      <c r="U201" s="73">
        <v>0.91891891891891897</v>
      </c>
      <c r="V201" s="74">
        <v>37</v>
      </c>
      <c r="W201" s="73">
        <v>1</v>
      </c>
      <c r="X201" s="74">
        <v>36</v>
      </c>
      <c r="Y201" s="73">
        <v>0.97297297297297303</v>
      </c>
      <c r="Z201" s="74">
        <v>36</v>
      </c>
      <c r="AA201" s="73">
        <v>0.97297297297297303</v>
      </c>
      <c r="AB201" s="74">
        <v>36</v>
      </c>
      <c r="AC201" s="73">
        <v>0.97297297297297303</v>
      </c>
      <c r="AD201" s="74">
        <v>36</v>
      </c>
      <c r="AE201" s="75">
        <v>0.97297297297297303</v>
      </c>
      <c r="AF201" s="19">
        <v>26.439063000000001</v>
      </c>
      <c r="AG201" s="10">
        <v>-81.453173000000007</v>
      </c>
    </row>
    <row r="202" spans="1:33" ht="6" customHeight="1" thickBot="1" x14ac:dyDescent="0.3">
      <c r="A202" s="15"/>
      <c r="B202" s="22"/>
      <c r="C202" s="22"/>
      <c r="D202" s="22"/>
      <c r="E202" s="22"/>
      <c r="F202" s="22"/>
      <c r="G202" s="22"/>
      <c r="H202" s="23"/>
      <c r="I202" s="23"/>
      <c r="J202" s="24"/>
      <c r="K202" s="23"/>
      <c r="L202" s="23"/>
      <c r="M202" s="23"/>
      <c r="N202" s="25"/>
      <c r="O202" s="25"/>
      <c r="P202" s="83"/>
      <c r="Q202" s="104"/>
      <c r="R202" s="98"/>
      <c r="S202" s="26"/>
      <c r="T202" s="25"/>
      <c r="U202" s="27"/>
      <c r="V202" s="28"/>
      <c r="W202" s="27"/>
      <c r="X202" s="28"/>
      <c r="Y202" s="27"/>
      <c r="Z202" s="28"/>
      <c r="AA202" s="27"/>
      <c r="AB202" s="28"/>
      <c r="AC202" s="27"/>
      <c r="AD202" s="28"/>
      <c r="AE202" s="27"/>
      <c r="AF202" s="10"/>
      <c r="AG202" s="10"/>
    </row>
    <row r="203" spans="1:33" ht="12" customHeight="1" x14ac:dyDescent="0.25">
      <c r="A203" s="18">
        <v>847</v>
      </c>
      <c r="B203" s="31" t="s">
        <v>293</v>
      </c>
      <c r="C203" s="32" t="s">
        <v>551</v>
      </c>
      <c r="D203" s="32" t="s">
        <v>1505</v>
      </c>
      <c r="E203" s="32" t="s">
        <v>3</v>
      </c>
      <c r="F203" s="32" t="s">
        <v>2</v>
      </c>
      <c r="G203" s="32">
        <v>1</v>
      </c>
      <c r="H203" s="34">
        <v>24</v>
      </c>
      <c r="I203" s="34">
        <v>5</v>
      </c>
      <c r="J203" s="33"/>
      <c r="K203" s="33"/>
      <c r="L203" s="33"/>
      <c r="M203" s="33"/>
      <c r="N203" s="35">
        <v>29</v>
      </c>
      <c r="O203" s="35">
        <v>29</v>
      </c>
      <c r="P203" s="87">
        <v>0</v>
      </c>
      <c r="Q203" s="101">
        <f>(T203+V203+X203+Z203+AB203+AD203)/(N203*COUNTA(T203,V203,X203,Z203,AB203,AD203))</f>
        <v>0.98275862068965514</v>
      </c>
      <c r="R203" s="95">
        <v>0.97931034482758617</v>
      </c>
      <c r="S203" s="36">
        <v>0.9517241379310345</v>
      </c>
      <c r="T203" s="35">
        <v>29</v>
      </c>
      <c r="U203" s="37">
        <v>1</v>
      </c>
      <c r="V203" s="38">
        <v>29</v>
      </c>
      <c r="W203" s="37">
        <v>1</v>
      </c>
      <c r="X203" s="38">
        <v>28</v>
      </c>
      <c r="Y203" s="37">
        <v>0.96551724137931005</v>
      </c>
      <c r="Z203" s="38">
        <v>27</v>
      </c>
      <c r="AA203" s="37">
        <v>0.931034482758621</v>
      </c>
      <c r="AB203" s="38">
        <v>29</v>
      </c>
      <c r="AC203" s="37">
        <v>1</v>
      </c>
      <c r="AD203" s="38">
        <v>29</v>
      </c>
      <c r="AE203" s="39">
        <v>1</v>
      </c>
      <c r="AF203" s="19">
        <v>30.1812</v>
      </c>
      <c r="AG203" s="10">
        <v>-82.650499999999994</v>
      </c>
    </row>
    <row r="204" spans="1:33" ht="12" customHeight="1" x14ac:dyDescent="0.25">
      <c r="A204" s="18">
        <v>427</v>
      </c>
      <c r="B204" s="40" t="s">
        <v>293</v>
      </c>
      <c r="C204" s="7" t="s">
        <v>294</v>
      </c>
      <c r="D204" s="7" t="s">
        <v>1354</v>
      </c>
      <c r="E204" s="7" t="s">
        <v>4</v>
      </c>
      <c r="F204" s="7" t="s">
        <v>2</v>
      </c>
      <c r="G204" s="7">
        <v>1</v>
      </c>
      <c r="H204" s="5"/>
      <c r="I204" s="6">
        <v>36</v>
      </c>
      <c r="J204" s="5"/>
      <c r="K204" s="5"/>
      <c r="L204" s="5"/>
      <c r="M204" s="5"/>
      <c r="N204" s="10">
        <v>36</v>
      </c>
      <c r="O204" s="10">
        <v>36</v>
      </c>
      <c r="P204" s="88">
        <v>0</v>
      </c>
      <c r="Q204" s="102">
        <f>(T204+V204+X204+Z204+AB204+AD204)/(N204*COUNTA(T204,V204,X204,Z204,AB204,AD204))</f>
        <v>0.94907407407407407</v>
      </c>
      <c r="R204" s="96">
        <v>0.97777777777777775</v>
      </c>
      <c r="S204" s="16"/>
      <c r="T204" s="10">
        <v>35</v>
      </c>
      <c r="U204" s="13">
        <v>0.97222222222222199</v>
      </c>
      <c r="V204" s="12">
        <v>36</v>
      </c>
      <c r="W204" s="13">
        <v>1</v>
      </c>
      <c r="X204" s="12">
        <v>33</v>
      </c>
      <c r="Y204" s="13">
        <v>0.91666666666666696</v>
      </c>
      <c r="Z204" s="12">
        <v>34</v>
      </c>
      <c r="AA204" s="13">
        <v>0.94444444444444398</v>
      </c>
      <c r="AB204" s="12">
        <v>33</v>
      </c>
      <c r="AC204" s="13">
        <v>0.91666666666666696</v>
      </c>
      <c r="AD204" s="12">
        <v>34</v>
      </c>
      <c r="AE204" s="41">
        <v>0.94444444444444398</v>
      </c>
      <c r="AF204" s="19">
        <v>30.175813000000002</v>
      </c>
      <c r="AG204" s="10">
        <v>-82.655296000000007</v>
      </c>
    </row>
    <row r="205" spans="1:33" ht="12" customHeight="1" x14ac:dyDescent="0.25">
      <c r="A205" s="18">
        <v>981</v>
      </c>
      <c r="B205" s="40" t="s">
        <v>293</v>
      </c>
      <c r="C205" s="7" t="s">
        <v>632</v>
      </c>
      <c r="D205" s="7" t="s">
        <v>1505</v>
      </c>
      <c r="E205" s="7" t="s">
        <v>4</v>
      </c>
      <c r="F205" s="7" t="s">
        <v>2</v>
      </c>
      <c r="G205" s="7">
        <v>1</v>
      </c>
      <c r="H205" s="5"/>
      <c r="I205" s="6">
        <v>180</v>
      </c>
      <c r="J205" s="5"/>
      <c r="K205" s="5"/>
      <c r="L205" s="5"/>
      <c r="M205" s="5"/>
      <c r="N205" s="10">
        <v>180</v>
      </c>
      <c r="O205" s="10">
        <v>180</v>
      </c>
      <c r="P205" s="88">
        <v>0</v>
      </c>
      <c r="Q205" s="102">
        <f>(T205+V205+X205+Z205+AB205+AD205)/(N205*COUNTA(T205,V205,X205,Z205,AB205,AD205))</f>
        <v>0.88240740740740742</v>
      </c>
      <c r="R205" s="96">
        <v>0.9588888888888889</v>
      </c>
      <c r="S205" s="16">
        <v>0.88888888888888884</v>
      </c>
      <c r="T205" s="10">
        <v>157</v>
      </c>
      <c r="U205" s="13">
        <v>0.87222222222222201</v>
      </c>
      <c r="V205" s="12">
        <v>162</v>
      </c>
      <c r="W205" s="13">
        <v>0.9</v>
      </c>
      <c r="X205" s="12">
        <v>152</v>
      </c>
      <c r="Y205" s="13">
        <v>0.844444444444444</v>
      </c>
      <c r="Z205" s="12">
        <v>156</v>
      </c>
      <c r="AA205" s="13">
        <v>0.86666666666666703</v>
      </c>
      <c r="AB205" s="12">
        <v>162</v>
      </c>
      <c r="AC205" s="13">
        <v>0.9</v>
      </c>
      <c r="AD205" s="12">
        <v>164</v>
      </c>
      <c r="AE205" s="41">
        <v>0.91111111111111098</v>
      </c>
      <c r="AF205" s="19">
        <v>30.173200000000001</v>
      </c>
      <c r="AG205" s="10">
        <v>-82.677000000000007</v>
      </c>
    </row>
    <row r="206" spans="1:33" ht="12" customHeight="1" x14ac:dyDescent="0.25">
      <c r="A206" s="18">
        <v>1222</v>
      </c>
      <c r="B206" s="40" t="s">
        <v>293</v>
      </c>
      <c r="C206" s="7" t="s">
        <v>786</v>
      </c>
      <c r="D206" s="7" t="s">
        <v>1358</v>
      </c>
      <c r="E206" s="7" t="s">
        <v>4</v>
      </c>
      <c r="F206" s="7" t="s">
        <v>2</v>
      </c>
      <c r="G206" s="7">
        <v>1</v>
      </c>
      <c r="H206" s="5"/>
      <c r="I206" s="6">
        <v>152</v>
      </c>
      <c r="J206" s="5"/>
      <c r="K206" s="5"/>
      <c r="L206" s="5"/>
      <c r="M206" s="5"/>
      <c r="N206" s="10">
        <v>152</v>
      </c>
      <c r="O206" s="10">
        <v>152</v>
      </c>
      <c r="P206" s="88">
        <v>0</v>
      </c>
      <c r="Q206" s="102">
        <f>(T206+V206+X206+Z206+AB206+AD206)/(N206*COUNTA(T206,V206,X206,Z206,AB206,AD206))</f>
        <v>0.87061403508771928</v>
      </c>
      <c r="R206" s="96">
        <v>0.93640350877192979</v>
      </c>
      <c r="S206" s="16">
        <v>0.83114035087719296</v>
      </c>
      <c r="T206" s="10">
        <v>134</v>
      </c>
      <c r="U206" s="13">
        <v>0.88157894736842102</v>
      </c>
      <c r="V206" s="12">
        <v>132</v>
      </c>
      <c r="W206" s="13">
        <v>0.86842105263157898</v>
      </c>
      <c r="X206" s="12">
        <v>131</v>
      </c>
      <c r="Y206" s="13">
        <v>0.86184210526315796</v>
      </c>
      <c r="Z206" s="12">
        <v>130</v>
      </c>
      <c r="AA206" s="13">
        <v>0.85526315789473695</v>
      </c>
      <c r="AB206" s="12">
        <v>133</v>
      </c>
      <c r="AC206" s="13">
        <v>0.875</v>
      </c>
      <c r="AD206" s="12">
        <v>134</v>
      </c>
      <c r="AE206" s="41">
        <v>0.88157894736842102</v>
      </c>
      <c r="AF206" s="19">
        <v>30.173200000000001</v>
      </c>
      <c r="AG206" s="10">
        <v>-82.677000000000007</v>
      </c>
    </row>
    <row r="207" spans="1:33" ht="12" customHeight="1" thickBot="1" x14ac:dyDescent="0.3">
      <c r="A207" s="18">
        <v>2427</v>
      </c>
      <c r="B207" s="43" t="s">
        <v>293</v>
      </c>
      <c r="C207" s="44" t="s">
        <v>1134</v>
      </c>
      <c r="D207" s="44" t="s">
        <v>1390</v>
      </c>
      <c r="E207" s="44" t="s">
        <v>6</v>
      </c>
      <c r="F207" s="44" t="s">
        <v>2</v>
      </c>
      <c r="G207" s="44">
        <v>1</v>
      </c>
      <c r="H207" s="46"/>
      <c r="I207" s="45">
        <v>6</v>
      </c>
      <c r="J207" s="46"/>
      <c r="K207" s="45">
        <v>26</v>
      </c>
      <c r="L207" s="46"/>
      <c r="M207" s="46"/>
      <c r="N207" s="47">
        <v>32</v>
      </c>
      <c r="O207" s="47">
        <v>32</v>
      </c>
      <c r="P207" s="90">
        <v>0</v>
      </c>
      <c r="Q207" s="103">
        <f>(T207+V207+X207+Z207+AB207+AD207)/(N207*COUNTA(T207,V207,X207,Z207,AB207,AD207))</f>
        <v>0.88541666666666663</v>
      </c>
      <c r="R207" s="97">
        <v>0.953125</v>
      </c>
      <c r="S207" s="48">
        <v>0.921875</v>
      </c>
      <c r="T207" s="47">
        <v>28</v>
      </c>
      <c r="U207" s="73">
        <v>0.875</v>
      </c>
      <c r="V207" s="74">
        <v>28</v>
      </c>
      <c r="W207" s="73">
        <v>0.875</v>
      </c>
      <c r="X207" s="74">
        <v>27</v>
      </c>
      <c r="Y207" s="73">
        <v>0.84375</v>
      </c>
      <c r="Z207" s="74">
        <v>30</v>
      </c>
      <c r="AA207" s="73">
        <v>0.9375</v>
      </c>
      <c r="AB207" s="74">
        <v>30</v>
      </c>
      <c r="AC207" s="73">
        <v>0.9375</v>
      </c>
      <c r="AD207" s="74">
        <v>27</v>
      </c>
      <c r="AE207" s="75">
        <v>0.84375</v>
      </c>
      <c r="AF207" s="19">
        <v>30.198962999999999</v>
      </c>
      <c r="AG207" s="10">
        <v>-82.652237999999997</v>
      </c>
    </row>
    <row r="208" spans="1:33" ht="6" customHeight="1" thickBot="1" x14ac:dyDescent="0.3">
      <c r="A208" s="15"/>
      <c r="B208" s="22"/>
      <c r="C208" s="22"/>
      <c r="D208" s="22"/>
      <c r="E208" s="22"/>
      <c r="F208" s="22"/>
      <c r="G208" s="22"/>
      <c r="H208" s="23"/>
      <c r="I208" s="24"/>
      <c r="J208" s="23"/>
      <c r="K208" s="24"/>
      <c r="L208" s="23"/>
      <c r="M208" s="23"/>
      <c r="N208" s="25"/>
      <c r="O208" s="25"/>
      <c r="P208" s="83"/>
      <c r="Q208" s="104"/>
      <c r="R208" s="98"/>
      <c r="S208" s="26"/>
      <c r="T208" s="25"/>
      <c r="U208" s="27"/>
      <c r="V208" s="28"/>
      <c r="W208" s="27"/>
      <c r="X208" s="28"/>
      <c r="Y208" s="27"/>
      <c r="Z208" s="28"/>
      <c r="AA208" s="27"/>
      <c r="AB208" s="28"/>
      <c r="AC208" s="27"/>
      <c r="AD208" s="28"/>
      <c r="AE208" s="27"/>
      <c r="AF208" s="10"/>
      <c r="AG208" s="10"/>
    </row>
    <row r="209" spans="1:33" ht="12" customHeight="1" x14ac:dyDescent="0.25">
      <c r="A209" s="18">
        <v>565</v>
      </c>
      <c r="B209" s="31" t="s">
        <v>384</v>
      </c>
      <c r="C209" s="32" t="s">
        <v>385</v>
      </c>
      <c r="D209" s="32" t="s">
        <v>1356</v>
      </c>
      <c r="E209" s="32" t="s">
        <v>4</v>
      </c>
      <c r="F209" s="32" t="s">
        <v>2</v>
      </c>
      <c r="G209" s="32">
        <v>1</v>
      </c>
      <c r="H209" s="33"/>
      <c r="I209" s="34">
        <v>123</v>
      </c>
      <c r="J209" s="33"/>
      <c r="K209" s="33"/>
      <c r="L209" s="33"/>
      <c r="M209" s="33"/>
      <c r="N209" s="35">
        <v>123</v>
      </c>
      <c r="O209" s="35">
        <v>123</v>
      </c>
      <c r="P209" s="87">
        <v>0</v>
      </c>
      <c r="Q209" s="101">
        <f t="shared" ref="Q209:Q215" si="9">(T209+V209+X209+Z209+AB209+AD209)/(N209*COUNTA(T209,V209,X209,Z209,AB209,AD209))</f>
        <v>0.84417344173441733</v>
      </c>
      <c r="R209" s="95">
        <v>0.81029810298102978</v>
      </c>
      <c r="S209" s="36">
        <v>0.86504065040650402</v>
      </c>
      <c r="T209" s="35">
        <v>110</v>
      </c>
      <c r="U209" s="37">
        <v>0.89430894308943099</v>
      </c>
      <c r="V209" s="38">
        <v>105</v>
      </c>
      <c r="W209" s="37">
        <v>0.85365853658536595</v>
      </c>
      <c r="X209" s="38">
        <v>101</v>
      </c>
      <c r="Y209" s="37">
        <v>0.82113821138211396</v>
      </c>
      <c r="Z209" s="38">
        <v>100</v>
      </c>
      <c r="AA209" s="37">
        <v>0.81300813008130102</v>
      </c>
      <c r="AB209" s="38">
        <v>104</v>
      </c>
      <c r="AC209" s="37">
        <v>0.845528455284553</v>
      </c>
      <c r="AD209" s="38">
        <v>103</v>
      </c>
      <c r="AE209" s="39">
        <v>0.83739837398373995</v>
      </c>
      <c r="AF209" s="19">
        <v>27.212700000000002</v>
      </c>
      <c r="AG209" s="10">
        <v>-81.846000000000004</v>
      </c>
    </row>
    <row r="210" spans="1:33" ht="12" customHeight="1" x14ac:dyDescent="0.25">
      <c r="A210" s="18">
        <v>991</v>
      </c>
      <c r="B210" s="40" t="s">
        <v>384</v>
      </c>
      <c r="C210" s="7" t="s">
        <v>637</v>
      </c>
      <c r="D210" s="7" t="s">
        <v>1349</v>
      </c>
      <c r="E210" s="7" t="s">
        <v>4</v>
      </c>
      <c r="F210" s="7" t="s">
        <v>2</v>
      </c>
      <c r="G210" s="7">
        <v>1</v>
      </c>
      <c r="H210" s="5"/>
      <c r="I210" s="6">
        <v>37</v>
      </c>
      <c r="J210" s="5"/>
      <c r="K210" s="5"/>
      <c r="L210" s="5"/>
      <c r="M210" s="5"/>
      <c r="N210" s="10">
        <v>37</v>
      </c>
      <c r="O210" s="10">
        <v>37</v>
      </c>
      <c r="P210" s="88">
        <v>0</v>
      </c>
      <c r="Q210" s="102">
        <f t="shared" si="9"/>
        <v>0.97297297297297303</v>
      </c>
      <c r="R210" s="96">
        <v>0.99459459459459465</v>
      </c>
      <c r="S210" s="16">
        <v>0.97747747747747749</v>
      </c>
      <c r="T210" s="10">
        <v>37</v>
      </c>
      <c r="U210" s="13">
        <v>1</v>
      </c>
      <c r="V210" s="12">
        <v>35</v>
      </c>
      <c r="W210" s="13">
        <v>0.94594594594594605</v>
      </c>
      <c r="X210" s="12">
        <v>36</v>
      </c>
      <c r="Y210" s="13">
        <v>0.97297297297297303</v>
      </c>
      <c r="Z210" s="12">
        <v>36</v>
      </c>
      <c r="AA210" s="13">
        <v>0.97297297297297303</v>
      </c>
      <c r="AB210" s="12">
        <v>36</v>
      </c>
      <c r="AC210" s="13">
        <v>0.97297297297297303</v>
      </c>
      <c r="AD210" s="12">
        <v>36</v>
      </c>
      <c r="AE210" s="41">
        <v>0.97297297297297303</v>
      </c>
      <c r="AF210" s="19">
        <v>27.223600000000001</v>
      </c>
      <c r="AG210" s="10">
        <v>-81.863699999999994</v>
      </c>
    </row>
    <row r="211" spans="1:33" ht="12" customHeight="1" x14ac:dyDescent="0.25">
      <c r="A211" s="18">
        <v>992</v>
      </c>
      <c r="B211" s="40" t="s">
        <v>384</v>
      </c>
      <c r="C211" s="7" t="s">
        <v>638</v>
      </c>
      <c r="D211" s="7" t="s">
        <v>1351</v>
      </c>
      <c r="E211" s="7" t="s">
        <v>4</v>
      </c>
      <c r="F211" s="7" t="s">
        <v>2</v>
      </c>
      <c r="G211" s="7">
        <v>1</v>
      </c>
      <c r="H211" s="5"/>
      <c r="I211" s="6">
        <v>36</v>
      </c>
      <c r="J211" s="5"/>
      <c r="K211" s="5"/>
      <c r="L211" s="5"/>
      <c r="M211" s="5"/>
      <c r="N211" s="10">
        <v>36</v>
      </c>
      <c r="O211" s="10">
        <v>36</v>
      </c>
      <c r="P211" s="88">
        <v>0</v>
      </c>
      <c r="Q211" s="102">
        <f t="shared" si="9"/>
        <v>0.98888888888888893</v>
      </c>
      <c r="R211" s="96">
        <v>0.9907407407407407</v>
      </c>
      <c r="S211" s="16">
        <v>0.98148148148148151</v>
      </c>
      <c r="T211" s="5"/>
      <c r="U211" s="11"/>
      <c r="V211" s="12">
        <v>36</v>
      </c>
      <c r="W211" s="13">
        <v>1</v>
      </c>
      <c r="X211" s="12">
        <v>36</v>
      </c>
      <c r="Y211" s="13">
        <v>1</v>
      </c>
      <c r="Z211" s="12">
        <v>36</v>
      </c>
      <c r="AA211" s="13">
        <v>1</v>
      </c>
      <c r="AB211" s="12">
        <v>35</v>
      </c>
      <c r="AC211" s="13">
        <v>0.97222222222222199</v>
      </c>
      <c r="AD211" s="12">
        <v>35</v>
      </c>
      <c r="AE211" s="41">
        <v>0.97222222222222199</v>
      </c>
      <c r="AF211" s="19">
        <v>27.223600000000001</v>
      </c>
      <c r="AG211" s="10">
        <v>-81.863699999999994</v>
      </c>
    </row>
    <row r="212" spans="1:33" ht="12" customHeight="1" x14ac:dyDescent="0.25">
      <c r="A212" s="18">
        <v>1127</v>
      </c>
      <c r="B212" s="40" t="s">
        <v>384</v>
      </c>
      <c r="C212" s="7" t="s">
        <v>722</v>
      </c>
      <c r="D212" s="7" t="s">
        <v>1596</v>
      </c>
      <c r="E212" s="7" t="s">
        <v>4</v>
      </c>
      <c r="F212" s="7" t="s">
        <v>2</v>
      </c>
      <c r="G212" s="7">
        <v>1</v>
      </c>
      <c r="H212" s="5"/>
      <c r="I212" s="6">
        <v>64</v>
      </c>
      <c r="J212" s="5"/>
      <c r="K212" s="5"/>
      <c r="L212" s="5"/>
      <c r="M212" s="5"/>
      <c r="N212" s="10">
        <v>64</v>
      </c>
      <c r="O212" s="10">
        <v>64</v>
      </c>
      <c r="P212" s="88">
        <v>0</v>
      </c>
      <c r="Q212" s="102">
        <f t="shared" si="9"/>
        <v>0.90364583333333337</v>
      </c>
      <c r="R212" s="96">
        <v>0.96875</v>
      </c>
      <c r="S212" s="16">
        <v>0.97916666666666663</v>
      </c>
      <c r="T212" s="10">
        <v>55</v>
      </c>
      <c r="U212" s="13">
        <v>0.859375</v>
      </c>
      <c r="V212" s="12">
        <v>62</v>
      </c>
      <c r="W212" s="13">
        <v>0.96875</v>
      </c>
      <c r="X212" s="12">
        <v>59</v>
      </c>
      <c r="Y212" s="13">
        <v>0.921875</v>
      </c>
      <c r="Z212" s="12">
        <v>56</v>
      </c>
      <c r="AA212" s="13">
        <v>0.875</v>
      </c>
      <c r="AB212" s="12">
        <v>57</v>
      </c>
      <c r="AC212" s="13">
        <v>0.890625</v>
      </c>
      <c r="AD212" s="12">
        <v>58</v>
      </c>
      <c r="AE212" s="41">
        <v>0.90625</v>
      </c>
      <c r="AF212" s="19">
        <v>27.216200000000001</v>
      </c>
      <c r="AG212" s="10">
        <v>-81.842299999999994</v>
      </c>
    </row>
    <row r="213" spans="1:33" ht="12" customHeight="1" x14ac:dyDescent="0.25">
      <c r="A213" s="18">
        <v>1230</v>
      </c>
      <c r="B213" s="40" t="s">
        <v>384</v>
      </c>
      <c r="C213" s="7" t="s">
        <v>791</v>
      </c>
      <c r="D213" s="7" t="s">
        <v>1523</v>
      </c>
      <c r="E213" s="7" t="s">
        <v>4</v>
      </c>
      <c r="F213" s="7" t="s">
        <v>2</v>
      </c>
      <c r="G213" s="7">
        <v>1</v>
      </c>
      <c r="H213" s="5"/>
      <c r="I213" s="6">
        <v>50</v>
      </c>
      <c r="J213" s="5"/>
      <c r="K213" s="5"/>
      <c r="L213" s="5"/>
      <c r="M213" s="5"/>
      <c r="N213" s="10">
        <v>50</v>
      </c>
      <c r="O213" s="10">
        <v>50</v>
      </c>
      <c r="P213" s="88">
        <v>0</v>
      </c>
      <c r="Q213" s="102">
        <f t="shared" si="9"/>
        <v>0.81333333333333335</v>
      </c>
      <c r="R213" s="96">
        <v>0.79333333333333333</v>
      </c>
      <c r="S213" s="16">
        <v>0.78800000000000003</v>
      </c>
      <c r="T213" s="10">
        <v>44</v>
      </c>
      <c r="U213" s="13">
        <v>0.88</v>
      </c>
      <c r="V213" s="12">
        <v>44</v>
      </c>
      <c r="W213" s="13">
        <v>0.88</v>
      </c>
      <c r="X213" s="12">
        <v>41</v>
      </c>
      <c r="Y213" s="13">
        <v>0.82</v>
      </c>
      <c r="Z213" s="12">
        <v>40</v>
      </c>
      <c r="AA213" s="13">
        <v>0.8</v>
      </c>
      <c r="AB213" s="12">
        <v>35</v>
      </c>
      <c r="AC213" s="13">
        <v>0.7</v>
      </c>
      <c r="AD213" s="12">
        <v>40</v>
      </c>
      <c r="AE213" s="41">
        <v>0.8</v>
      </c>
      <c r="AF213" s="19">
        <v>27.205500000000001</v>
      </c>
      <c r="AG213" s="10">
        <v>-81.849100000000007</v>
      </c>
    </row>
    <row r="214" spans="1:33" ht="12" customHeight="1" x14ac:dyDescent="0.25">
      <c r="A214" s="18">
        <v>1531</v>
      </c>
      <c r="B214" s="40" t="s">
        <v>384</v>
      </c>
      <c r="C214" s="7" t="s">
        <v>900</v>
      </c>
      <c r="D214" s="7" t="s">
        <v>1362</v>
      </c>
      <c r="E214" s="7" t="s">
        <v>4</v>
      </c>
      <c r="F214" s="7" t="s">
        <v>2</v>
      </c>
      <c r="G214" s="7">
        <v>1</v>
      </c>
      <c r="H214" s="5"/>
      <c r="I214" s="6">
        <v>50</v>
      </c>
      <c r="J214" s="5"/>
      <c r="K214" s="5"/>
      <c r="L214" s="5"/>
      <c r="M214" s="5"/>
      <c r="N214" s="10">
        <v>50</v>
      </c>
      <c r="O214" s="10">
        <v>50</v>
      </c>
      <c r="P214" s="88">
        <v>0</v>
      </c>
      <c r="Q214" s="102">
        <f t="shared" si="9"/>
        <v>0.79</v>
      </c>
      <c r="R214" s="96">
        <v>0.83</v>
      </c>
      <c r="S214" s="16">
        <v>0.81599999999999995</v>
      </c>
      <c r="T214" s="10">
        <v>40</v>
      </c>
      <c r="U214" s="13">
        <v>0.8</v>
      </c>
      <c r="V214" s="12">
        <v>42</v>
      </c>
      <c r="W214" s="13">
        <v>0.84</v>
      </c>
      <c r="X214" s="12">
        <v>42</v>
      </c>
      <c r="Y214" s="13">
        <v>0.84</v>
      </c>
      <c r="Z214" s="12">
        <v>39</v>
      </c>
      <c r="AA214" s="13">
        <v>0.78</v>
      </c>
      <c r="AB214" s="12">
        <v>37</v>
      </c>
      <c r="AC214" s="13">
        <v>0.74</v>
      </c>
      <c r="AD214" s="12">
        <v>37</v>
      </c>
      <c r="AE214" s="41">
        <v>0.74</v>
      </c>
      <c r="AF214" s="19">
        <v>27.205500000000001</v>
      </c>
      <c r="AG214" s="10">
        <v>-81.849100000000007</v>
      </c>
    </row>
    <row r="215" spans="1:33" ht="12" customHeight="1" x14ac:dyDescent="0.25">
      <c r="A215" s="18">
        <v>1858</v>
      </c>
      <c r="B215" s="40" t="s">
        <v>384</v>
      </c>
      <c r="C215" s="7" t="s">
        <v>1009</v>
      </c>
      <c r="D215" s="7" t="s">
        <v>1405</v>
      </c>
      <c r="E215" s="7" t="s">
        <v>4</v>
      </c>
      <c r="F215" s="7" t="s">
        <v>2</v>
      </c>
      <c r="G215" s="7">
        <v>1</v>
      </c>
      <c r="H215" s="5"/>
      <c r="I215" s="6">
        <v>64</v>
      </c>
      <c r="J215" s="5"/>
      <c r="K215" s="5"/>
      <c r="L215" s="5"/>
      <c r="M215" s="5"/>
      <c r="N215" s="10">
        <v>64</v>
      </c>
      <c r="O215" s="10">
        <v>64</v>
      </c>
      <c r="P215" s="88">
        <v>0</v>
      </c>
      <c r="Q215" s="102">
        <f t="shared" si="9"/>
        <v>0.953125</v>
      </c>
      <c r="R215" s="96">
        <v>0.91927083333333337</v>
      </c>
      <c r="S215" s="16">
        <v>0.9375</v>
      </c>
      <c r="T215" s="10">
        <v>63</v>
      </c>
      <c r="U215" s="13">
        <v>0.984375</v>
      </c>
      <c r="V215" s="12">
        <v>58</v>
      </c>
      <c r="W215" s="13">
        <v>0.90625</v>
      </c>
      <c r="X215" s="12">
        <v>61</v>
      </c>
      <c r="Y215" s="13">
        <v>0.953125</v>
      </c>
      <c r="Z215" s="12">
        <v>60</v>
      </c>
      <c r="AA215" s="13">
        <v>0.9375</v>
      </c>
      <c r="AB215" s="12">
        <v>62</v>
      </c>
      <c r="AC215" s="13">
        <v>0.96875</v>
      </c>
      <c r="AD215" s="12">
        <v>62</v>
      </c>
      <c r="AE215" s="41">
        <v>0.96875</v>
      </c>
      <c r="AF215" s="19">
        <v>27.084744000000001</v>
      </c>
      <c r="AG215" s="10">
        <v>-81.952729000000005</v>
      </c>
    </row>
    <row r="216" spans="1:33" ht="12" customHeight="1" x14ac:dyDescent="0.25">
      <c r="A216" s="18">
        <v>2132</v>
      </c>
      <c r="B216" s="40" t="s">
        <v>384</v>
      </c>
      <c r="C216" s="7" t="s">
        <v>1080</v>
      </c>
      <c r="D216" s="7" t="s">
        <v>1696</v>
      </c>
      <c r="E216" s="7" t="s">
        <v>4</v>
      </c>
      <c r="F216" s="7" t="s">
        <v>2</v>
      </c>
      <c r="G216" s="7">
        <v>1</v>
      </c>
      <c r="H216" s="5"/>
      <c r="I216" s="6">
        <v>130</v>
      </c>
      <c r="J216" s="5"/>
      <c r="K216" s="5"/>
      <c r="L216" s="5"/>
      <c r="M216" s="5"/>
      <c r="N216" s="10">
        <v>130</v>
      </c>
      <c r="O216" s="10">
        <v>130</v>
      </c>
      <c r="P216" s="88">
        <v>0</v>
      </c>
      <c r="Q216" s="102"/>
      <c r="R216" s="96"/>
      <c r="S216" s="16">
        <v>0.96794871794871795</v>
      </c>
      <c r="T216" s="5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42"/>
      <c r="AF216" s="19">
        <v>27.214200000000002</v>
      </c>
      <c r="AG216" s="10">
        <v>-81.848200000000006</v>
      </c>
    </row>
    <row r="217" spans="1:33" ht="12" customHeight="1" x14ac:dyDescent="0.25">
      <c r="A217" s="18">
        <v>1557</v>
      </c>
      <c r="B217" s="40" t="s">
        <v>384</v>
      </c>
      <c r="C217" s="7" t="s">
        <v>907</v>
      </c>
      <c r="D217" s="7" t="s">
        <v>1362</v>
      </c>
      <c r="E217" s="7" t="s">
        <v>5</v>
      </c>
      <c r="F217" s="7" t="s">
        <v>2</v>
      </c>
      <c r="G217" s="7">
        <v>1</v>
      </c>
      <c r="H217" s="5"/>
      <c r="I217" s="5"/>
      <c r="J217" s="6">
        <v>48</v>
      </c>
      <c r="K217" s="5"/>
      <c r="L217" s="5"/>
      <c r="M217" s="5"/>
      <c r="N217" s="10">
        <v>48</v>
      </c>
      <c r="O217" s="10">
        <v>48</v>
      </c>
      <c r="P217" s="88">
        <v>0</v>
      </c>
      <c r="Q217" s="102">
        <f>(T217+V217+X217+Z217+AB217+AD217)/(N217*COUNTA(T217,V217,X217,Z217,AB217,AD217))</f>
        <v>0.9375</v>
      </c>
      <c r="R217" s="96">
        <v>0.94444444444444442</v>
      </c>
      <c r="S217" s="16">
        <v>0.92361111111111116</v>
      </c>
      <c r="T217" s="10">
        <v>47</v>
      </c>
      <c r="U217" s="13">
        <v>0.97916666666666696</v>
      </c>
      <c r="V217" s="12">
        <v>48</v>
      </c>
      <c r="W217" s="13">
        <v>1</v>
      </c>
      <c r="X217" s="12">
        <v>40</v>
      </c>
      <c r="Y217" s="13">
        <v>0.83333333333333304</v>
      </c>
      <c r="Z217" s="12">
        <v>43</v>
      </c>
      <c r="AA217" s="13">
        <v>0.89583333333333304</v>
      </c>
      <c r="AB217" s="12">
        <v>44</v>
      </c>
      <c r="AC217" s="13">
        <v>0.91666666666666696</v>
      </c>
      <c r="AD217" s="12">
        <v>48</v>
      </c>
      <c r="AE217" s="41">
        <v>1</v>
      </c>
      <c r="AF217" s="19">
        <v>27.084744000000001</v>
      </c>
      <c r="AG217" s="10">
        <v>-81.952729000000005</v>
      </c>
    </row>
    <row r="218" spans="1:33" ht="12" customHeight="1" thickBot="1" x14ac:dyDescent="0.3">
      <c r="A218" s="18">
        <v>1675</v>
      </c>
      <c r="B218" s="43" t="s">
        <v>384</v>
      </c>
      <c r="C218" s="44" t="s">
        <v>960</v>
      </c>
      <c r="D218" s="44" t="s">
        <v>1410</v>
      </c>
      <c r="E218" s="44" t="s">
        <v>5</v>
      </c>
      <c r="F218" s="44" t="s">
        <v>2</v>
      </c>
      <c r="G218" s="44">
        <v>1</v>
      </c>
      <c r="H218" s="46"/>
      <c r="I218" s="46"/>
      <c r="J218" s="45">
        <v>53</v>
      </c>
      <c r="K218" s="46"/>
      <c r="L218" s="46"/>
      <c r="M218" s="46"/>
      <c r="N218" s="47">
        <v>53</v>
      </c>
      <c r="O218" s="47">
        <v>53</v>
      </c>
      <c r="P218" s="90">
        <v>0</v>
      </c>
      <c r="Q218" s="103">
        <f>(T218+V218+X218+Z218+AB218+AD218)/(N218*COUNTA(T218,V218,X218,Z218,AB218,AD218))</f>
        <v>0.97484276729559749</v>
      </c>
      <c r="R218" s="97"/>
      <c r="S218" s="48"/>
      <c r="T218" s="47">
        <v>50</v>
      </c>
      <c r="U218" s="73">
        <v>0.94339622641509402</v>
      </c>
      <c r="V218" s="74">
        <v>52</v>
      </c>
      <c r="W218" s="73">
        <v>0.98113207547169801</v>
      </c>
      <c r="X218" s="74">
        <v>53</v>
      </c>
      <c r="Y218" s="73">
        <v>1</v>
      </c>
      <c r="Z218" s="74">
        <v>53</v>
      </c>
      <c r="AA218" s="73">
        <v>1</v>
      </c>
      <c r="AB218" s="74">
        <v>53</v>
      </c>
      <c r="AC218" s="73">
        <v>1</v>
      </c>
      <c r="AD218" s="74">
        <v>49</v>
      </c>
      <c r="AE218" s="75">
        <v>0.92452830188679203</v>
      </c>
      <c r="AF218" s="19">
        <v>0</v>
      </c>
      <c r="AG218" s="10">
        <v>0</v>
      </c>
    </row>
    <row r="219" spans="1:33" ht="6" customHeight="1" thickBot="1" x14ac:dyDescent="0.3">
      <c r="A219" s="15"/>
      <c r="B219" s="22"/>
      <c r="C219" s="22"/>
      <c r="D219" s="22"/>
      <c r="E219" s="22"/>
      <c r="F219" s="22"/>
      <c r="G219" s="22"/>
      <c r="H219" s="23"/>
      <c r="I219" s="23"/>
      <c r="J219" s="24"/>
      <c r="K219" s="23"/>
      <c r="L219" s="23"/>
      <c r="M219" s="23"/>
      <c r="N219" s="25"/>
      <c r="O219" s="25"/>
      <c r="P219" s="83"/>
      <c r="Q219" s="104"/>
      <c r="R219" s="98"/>
      <c r="S219" s="26"/>
      <c r="T219" s="25"/>
      <c r="U219" s="27"/>
      <c r="V219" s="28"/>
      <c r="W219" s="27"/>
      <c r="X219" s="28"/>
      <c r="Y219" s="27"/>
      <c r="Z219" s="28"/>
      <c r="AA219" s="27"/>
      <c r="AB219" s="28"/>
      <c r="AC219" s="27"/>
      <c r="AD219" s="28"/>
      <c r="AE219" s="27"/>
      <c r="AF219" s="10"/>
      <c r="AG219" s="10"/>
    </row>
    <row r="220" spans="1:33" ht="12" customHeight="1" x14ac:dyDescent="0.25">
      <c r="A220" s="18">
        <v>527</v>
      </c>
      <c r="B220" s="31" t="s">
        <v>21</v>
      </c>
      <c r="C220" s="32" t="s">
        <v>358</v>
      </c>
      <c r="D220" s="32" t="s">
        <v>1503</v>
      </c>
      <c r="E220" s="32" t="s">
        <v>3</v>
      </c>
      <c r="F220" s="32" t="s">
        <v>2</v>
      </c>
      <c r="G220" s="32">
        <v>1</v>
      </c>
      <c r="H220" s="34">
        <v>207</v>
      </c>
      <c r="I220" s="33"/>
      <c r="J220" s="33"/>
      <c r="K220" s="33"/>
      <c r="L220" s="33"/>
      <c r="M220" s="33"/>
      <c r="N220" s="35">
        <v>207</v>
      </c>
      <c r="O220" s="35">
        <v>207</v>
      </c>
      <c r="P220" s="87">
        <v>0</v>
      </c>
      <c r="Q220" s="101">
        <f t="shared" ref="Q220:Q251" si="10">(T220+V220+X220+Z220+AB220+AD220)/(N220*COUNTA(T220,V220,X220,Z220,AB220,AD220))</f>
        <v>0.83574879227053145</v>
      </c>
      <c r="R220" s="95">
        <v>0.94106280193236713</v>
      </c>
      <c r="S220" s="36">
        <v>0.9468599033816425</v>
      </c>
      <c r="T220" s="35">
        <v>172</v>
      </c>
      <c r="U220" s="37">
        <v>0.83091787439613496</v>
      </c>
      <c r="V220" s="38">
        <v>173</v>
      </c>
      <c r="W220" s="37">
        <v>0.835748792270531</v>
      </c>
      <c r="X220" s="38">
        <v>172</v>
      </c>
      <c r="Y220" s="37">
        <v>0.83091787439613496</v>
      </c>
      <c r="Z220" s="38">
        <v>173</v>
      </c>
      <c r="AA220" s="37">
        <v>0.835748792270531</v>
      </c>
      <c r="AB220" s="38">
        <v>175</v>
      </c>
      <c r="AC220" s="37">
        <v>0.84541062801932398</v>
      </c>
      <c r="AD220" s="38">
        <v>173</v>
      </c>
      <c r="AE220" s="39">
        <v>0.835748792270531</v>
      </c>
      <c r="AF220" s="19">
        <v>30.2745</v>
      </c>
      <c r="AG220" s="10">
        <v>-81.604900000000001</v>
      </c>
    </row>
    <row r="221" spans="1:33" ht="12" customHeight="1" x14ac:dyDescent="0.25">
      <c r="A221" s="18">
        <v>714</v>
      </c>
      <c r="B221" s="40" t="s">
        <v>21</v>
      </c>
      <c r="C221" s="7" t="s">
        <v>473</v>
      </c>
      <c r="D221" s="7" t="s">
        <v>1357</v>
      </c>
      <c r="E221" s="7" t="s">
        <v>3</v>
      </c>
      <c r="F221" s="7" t="s">
        <v>2</v>
      </c>
      <c r="G221" s="7">
        <v>1</v>
      </c>
      <c r="H221" s="6">
        <v>96</v>
      </c>
      <c r="I221" s="6">
        <v>24</v>
      </c>
      <c r="J221" s="5"/>
      <c r="K221" s="5"/>
      <c r="L221" s="5"/>
      <c r="M221" s="5"/>
      <c r="N221" s="10">
        <v>120</v>
      </c>
      <c r="O221" s="10">
        <v>120</v>
      </c>
      <c r="P221" s="88">
        <v>0</v>
      </c>
      <c r="Q221" s="102">
        <f t="shared" si="10"/>
        <v>0.94444444444444442</v>
      </c>
      <c r="R221" s="96">
        <v>0.94861111111111107</v>
      </c>
      <c r="S221" s="16">
        <v>0.94</v>
      </c>
      <c r="T221" s="10">
        <v>114</v>
      </c>
      <c r="U221" s="13">
        <v>0.95</v>
      </c>
      <c r="V221" s="12">
        <v>112</v>
      </c>
      <c r="W221" s="13">
        <v>0.93333333333333302</v>
      </c>
      <c r="X221" s="12">
        <v>113</v>
      </c>
      <c r="Y221" s="13">
        <v>0.94166666666666698</v>
      </c>
      <c r="Z221" s="12">
        <v>113</v>
      </c>
      <c r="AA221" s="13">
        <v>0.94166666666666698</v>
      </c>
      <c r="AB221" s="12">
        <v>114</v>
      </c>
      <c r="AC221" s="13">
        <v>0.95</v>
      </c>
      <c r="AD221" s="12">
        <v>114</v>
      </c>
      <c r="AE221" s="41">
        <v>0.95</v>
      </c>
      <c r="AF221" s="19">
        <v>30.386199999999999</v>
      </c>
      <c r="AG221" s="10">
        <v>-81.687200000000004</v>
      </c>
    </row>
    <row r="222" spans="1:33" ht="12" customHeight="1" x14ac:dyDescent="0.25">
      <c r="A222" s="18">
        <v>768</v>
      </c>
      <c r="B222" s="40" t="s">
        <v>21</v>
      </c>
      <c r="C222" s="7" t="s">
        <v>509</v>
      </c>
      <c r="D222" s="7" t="s">
        <v>1369</v>
      </c>
      <c r="E222" s="7" t="s">
        <v>3</v>
      </c>
      <c r="F222" s="7" t="s">
        <v>2</v>
      </c>
      <c r="G222" s="7">
        <v>1</v>
      </c>
      <c r="H222" s="6">
        <v>101</v>
      </c>
      <c r="I222" s="6">
        <v>101</v>
      </c>
      <c r="J222" s="5"/>
      <c r="K222" s="5"/>
      <c r="L222" s="6">
        <v>5</v>
      </c>
      <c r="M222" s="5"/>
      <c r="N222" s="10">
        <v>101</v>
      </c>
      <c r="O222" s="10">
        <v>101</v>
      </c>
      <c r="P222" s="88">
        <v>0</v>
      </c>
      <c r="Q222" s="102">
        <f t="shared" si="10"/>
        <v>0.98844884488448848</v>
      </c>
      <c r="R222" s="96">
        <v>0.99009900990099009</v>
      </c>
      <c r="S222" s="16">
        <v>0.99009900990099009</v>
      </c>
      <c r="T222" s="10">
        <v>100</v>
      </c>
      <c r="U222" s="13">
        <v>0.99009900990098998</v>
      </c>
      <c r="V222" s="12">
        <v>97</v>
      </c>
      <c r="W222" s="13">
        <v>0.96039603960396003</v>
      </c>
      <c r="X222" s="12">
        <v>100</v>
      </c>
      <c r="Y222" s="13">
        <v>0.99009900990098998</v>
      </c>
      <c r="Z222" s="12">
        <v>100</v>
      </c>
      <c r="AA222" s="13">
        <v>0.99009900990098998</v>
      </c>
      <c r="AB222" s="12">
        <v>101</v>
      </c>
      <c r="AC222" s="13">
        <v>1</v>
      </c>
      <c r="AD222" s="12">
        <v>101</v>
      </c>
      <c r="AE222" s="41">
        <v>1</v>
      </c>
      <c r="AF222" s="19">
        <v>30.444583000000002</v>
      </c>
      <c r="AG222" s="10">
        <v>-81.665610999999998</v>
      </c>
    </row>
    <row r="223" spans="1:33" ht="12" customHeight="1" x14ac:dyDescent="0.25">
      <c r="A223" s="18">
        <v>1192</v>
      </c>
      <c r="B223" s="40" t="s">
        <v>21</v>
      </c>
      <c r="C223" s="7" t="s">
        <v>770</v>
      </c>
      <c r="D223" s="7" t="s">
        <v>1588</v>
      </c>
      <c r="E223" s="7" t="s">
        <v>3</v>
      </c>
      <c r="F223" s="7" t="s">
        <v>2</v>
      </c>
      <c r="G223" s="7">
        <v>1</v>
      </c>
      <c r="H223" s="6">
        <v>128</v>
      </c>
      <c r="I223" s="6">
        <v>32</v>
      </c>
      <c r="J223" s="5"/>
      <c r="K223" s="5"/>
      <c r="L223" s="5"/>
      <c r="M223" s="5"/>
      <c r="N223" s="10">
        <v>160</v>
      </c>
      <c r="O223" s="10">
        <v>160</v>
      </c>
      <c r="P223" s="88">
        <v>0</v>
      </c>
      <c r="Q223" s="102">
        <f t="shared" si="10"/>
        <v>0.98333333333333328</v>
      </c>
      <c r="R223" s="96">
        <v>0.90937500000000004</v>
      </c>
      <c r="S223" s="16">
        <v>0.97291666666666665</v>
      </c>
      <c r="T223" s="10">
        <v>160</v>
      </c>
      <c r="U223" s="13">
        <v>1</v>
      </c>
      <c r="V223" s="12">
        <v>156</v>
      </c>
      <c r="W223" s="13">
        <v>0.97499999999999998</v>
      </c>
      <c r="X223" s="12">
        <v>157</v>
      </c>
      <c r="Y223" s="13">
        <v>0.98124999999999996</v>
      </c>
      <c r="Z223" s="12">
        <v>155</v>
      </c>
      <c r="AA223" s="13">
        <v>0.96875</v>
      </c>
      <c r="AB223" s="12">
        <v>159</v>
      </c>
      <c r="AC223" s="13">
        <v>0.99375000000000002</v>
      </c>
      <c r="AD223" s="12">
        <v>157</v>
      </c>
      <c r="AE223" s="41">
        <v>0.98124999999999996</v>
      </c>
      <c r="AF223" s="19">
        <v>30.2103</v>
      </c>
      <c r="AG223" s="10">
        <v>-81.779899999999998</v>
      </c>
    </row>
    <row r="224" spans="1:33" ht="12" customHeight="1" x14ac:dyDescent="0.25">
      <c r="A224" s="18">
        <v>1464</v>
      </c>
      <c r="B224" s="40" t="s">
        <v>21</v>
      </c>
      <c r="C224" s="7" t="s">
        <v>877</v>
      </c>
      <c r="D224" s="7" t="s">
        <v>1637</v>
      </c>
      <c r="E224" s="7" t="s">
        <v>3</v>
      </c>
      <c r="F224" s="7" t="s">
        <v>2</v>
      </c>
      <c r="G224" s="7">
        <v>1</v>
      </c>
      <c r="H224" s="6">
        <v>96</v>
      </c>
      <c r="I224" s="6">
        <v>19</v>
      </c>
      <c r="J224" s="5"/>
      <c r="K224" s="5"/>
      <c r="L224" s="5"/>
      <c r="M224" s="5"/>
      <c r="N224" s="10">
        <v>96</v>
      </c>
      <c r="O224" s="10">
        <v>96</v>
      </c>
      <c r="P224" s="88">
        <v>0</v>
      </c>
      <c r="Q224" s="102">
        <f t="shared" si="10"/>
        <v>0.97395833333333337</v>
      </c>
      <c r="R224" s="96">
        <v>0.92534722222222221</v>
      </c>
      <c r="S224" s="16">
        <v>0.90798611111111116</v>
      </c>
      <c r="T224" s="10">
        <v>95</v>
      </c>
      <c r="U224" s="13">
        <v>0.98958333333333304</v>
      </c>
      <c r="V224" s="12">
        <v>90</v>
      </c>
      <c r="W224" s="13">
        <v>0.9375</v>
      </c>
      <c r="X224" s="12">
        <v>92</v>
      </c>
      <c r="Y224" s="13">
        <v>0.95833333333333304</v>
      </c>
      <c r="Z224" s="12">
        <v>96</v>
      </c>
      <c r="AA224" s="13">
        <v>1</v>
      </c>
      <c r="AB224" s="12">
        <v>96</v>
      </c>
      <c r="AC224" s="13">
        <v>1</v>
      </c>
      <c r="AD224" s="12">
        <v>92</v>
      </c>
      <c r="AE224" s="41">
        <v>0.95833333333333304</v>
      </c>
      <c r="AF224" s="19">
        <v>30.404399999999999</v>
      </c>
      <c r="AG224" s="10">
        <v>-81.708100000000002</v>
      </c>
    </row>
    <row r="225" spans="1:33" ht="12" customHeight="1" x14ac:dyDescent="0.25">
      <c r="A225" s="18">
        <v>2268</v>
      </c>
      <c r="B225" s="40" t="s">
        <v>21</v>
      </c>
      <c r="C225" s="7" t="s">
        <v>1109</v>
      </c>
      <c r="D225" s="7" t="s">
        <v>1644</v>
      </c>
      <c r="E225" s="7" t="s">
        <v>3</v>
      </c>
      <c r="F225" s="7" t="s">
        <v>2</v>
      </c>
      <c r="G225" s="7">
        <v>1</v>
      </c>
      <c r="H225" s="6">
        <v>96</v>
      </c>
      <c r="I225" s="6">
        <v>24</v>
      </c>
      <c r="J225" s="5"/>
      <c r="K225" s="5"/>
      <c r="L225" s="6">
        <v>6</v>
      </c>
      <c r="M225" s="5"/>
      <c r="N225" s="10">
        <v>120</v>
      </c>
      <c r="O225" s="10">
        <v>120</v>
      </c>
      <c r="P225" s="88">
        <v>0</v>
      </c>
      <c r="Q225" s="102">
        <f t="shared" si="10"/>
        <v>0.98611111111111116</v>
      </c>
      <c r="R225" s="96">
        <v>0.95972222222222225</v>
      </c>
      <c r="S225" s="16">
        <v>0.39666666666666667</v>
      </c>
      <c r="T225" s="10">
        <v>120</v>
      </c>
      <c r="U225" s="13">
        <v>1</v>
      </c>
      <c r="V225" s="12">
        <v>118</v>
      </c>
      <c r="W225" s="13">
        <v>0.98333333333333295</v>
      </c>
      <c r="X225" s="12">
        <v>119</v>
      </c>
      <c r="Y225" s="13">
        <v>0.99166666666666703</v>
      </c>
      <c r="Z225" s="12">
        <v>118</v>
      </c>
      <c r="AA225" s="13">
        <v>0.98333333333333295</v>
      </c>
      <c r="AB225" s="12">
        <v>118</v>
      </c>
      <c r="AC225" s="13">
        <v>0.98333333333333295</v>
      </c>
      <c r="AD225" s="12">
        <v>117</v>
      </c>
      <c r="AE225" s="41">
        <v>0.97499999999999998</v>
      </c>
      <c r="AF225" s="19">
        <v>30.245000000000001</v>
      </c>
      <c r="AG225" s="10">
        <v>-81.754999999999995</v>
      </c>
    </row>
    <row r="226" spans="1:33" ht="12" customHeight="1" x14ac:dyDescent="0.25">
      <c r="A226" s="18">
        <v>56</v>
      </c>
      <c r="B226" s="40" t="s">
        <v>21</v>
      </c>
      <c r="C226" s="7" t="s">
        <v>52</v>
      </c>
      <c r="D226" s="7" t="s">
        <v>1351</v>
      </c>
      <c r="E226" s="7" t="s">
        <v>4</v>
      </c>
      <c r="F226" s="7" t="s">
        <v>2</v>
      </c>
      <c r="G226" s="7">
        <v>1</v>
      </c>
      <c r="H226" s="5"/>
      <c r="I226" s="6">
        <v>102</v>
      </c>
      <c r="J226" s="5"/>
      <c r="K226" s="5"/>
      <c r="L226" s="5"/>
      <c r="M226" s="5"/>
      <c r="N226" s="10">
        <v>102</v>
      </c>
      <c r="O226" s="10">
        <v>102</v>
      </c>
      <c r="P226" s="88">
        <v>0</v>
      </c>
      <c r="Q226" s="102">
        <f t="shared" si="10"/>
        <v>0.92352941176470593</v>
      </c>
      <c r="R226" s="96">
        <v>0.90849673202614378</v>
      </c>
      <c r="S226" s="16">
        <v>0.87254901960784315</v>
      </c>
      <c r="T226" s="10">
        <v>94</v>
      </c>
      <c r="U226" s="13">
        <v>0.91262135922330101</v>
      </c>
      <c r="V226" s="12">
        <v>98</v>
      </c>
      <c r="W226" s="13">
        <v>0.95145631067961201</v>
      </c>
      <c r="X226" s="12">
        <v>96</v>
      </c>
      <c r="Y226" s="13">
        <v>0.93203883495145601</v>
      </c>
      <c r="Z226" s="11"/>
      <c r="AA226" s="11"/>
      <c r="AB226" s="12">
        <v>92</v>
      </c>
      <c r="AC226" s="13">
        <v>0.89320388349514601</v>
      </c>
      <c r="AD226" s="12">
        <v>91</v>
      </c>
      <c r="AE226" s="41">
        <v>0.88349514563106801</v>
      </c>
      <c r="AF226" s="19">
        <v>30.3339</v>
      </c>
      <c r="AG226" s="10">
        <v>-81.570700000000002</v>
      </c>
    </row>
    <row r="227" spans="1:33" ht="12" customHeight="1" x14ac:dyDescent="0.25">
      <c r="A227" s="18">
        <v>184</v>
      </c>
      <c r="B227" s="40" t="s">
        <v>21</v>
      </c>
      <c r="C227" s="7" t="s">
        <v>137</v>
      </c>
      <c r="D227" s="7" t="s">
        <v>1348</v>
      </c>
      <c r="E227" s="7" t="s">
        <v>4</v>
      </c>
      <c r="F227" s="7" t="s">
        <v>2</v>
      </c>
      <c r="G227" s="7">
        <v>1</v>
      </c>
      <c r="H227" s="5"/>
      <c r="I227" s="6">
        <v>184</v>
      </c>
      <c r="J227" s="5"/>
      <c r="K227" s="5"/>
      <c r="L227" s="5"/>
      <c r="M227" s="5"/>
      <c r="N227" s="10">
        <v>184</v>
      </c>
      <c r="O227" s="10">
        <v>184</v>
      </c>
      <c r="P227" s="88">
        <v>0</v>
      </c>
      <c r="Q227" s="102">
        <f t="shared" si="10"/>
        <v>0.7998188405797102</v>
      </c>
      <c r="R227" s="96">
        <v>0.81159420289855078</v>
      </c>
      <c r="S227" s="16">
        <v>0.81195652173913047</v>
      </c>
      <c r="T227" s="10">
        <v>162</v>
      </c>
      <c r="U227" s="13">
        <v>0.88043478260869601</v>
      </c>
      <c r="V227" s="12">
        <v>156</v>
      </c>
      <c r="W227" s="13">
        <v>0.84782608695652195</v>
      </c>
      <c r="X227" s="12">
        <v>148</v>
      </c>
      <c r="Y227" s="13">
        <v>0.80434782608695699</v>
      </c>
      <c r="Z227" s="12">
        <v>142</v>
      </c>
      <c r="AA227" s="13">
        <v>0.77173913043478304</v>
      </c>
      <c r="AB227" s="12">
        <v>136</v>
      </c>
      <c r="AC227" s="13">
        <v>0.73913043478260898</v>
      </c>
      <c r="AD227" s="12">
        <v>139</v>
      </c>
      <c r="AE227" s="41">
        <v>0.75543478260869601</v>
      </c>
      <c r="AF227" s="19">
        <v>30.1937</v>
      </c>
      <c r="AG227" s="10">
        <v>-81.718000000000004</v>
      </c>
    </row>
    <row r="228" spans="1:33" ht="12" customHeight="1" x14ac:dyDescent="0.25">
      <c r="A228" s="18">
        <v>202</v>
      </c>
      <c r="B228" s="40" t="s">
        <v>21</v>
      </c>
      <c r="C228" s="7" t="s">
        <v>150</v>
      </c>
      <c r="D228" s="7" t="s">
        <v>1356</v>
      </c>
      <c r="E228" s="7" t="s">
        <v>4</v>
      </c>
      <c r="F228" s="7" t="s">
        <v>2</v>
      </c>
      <c r="G228" s="7">
        <v>1</v>
      </c>
      <c r="H228" s="5"/>
      <c r="I228" s="6">
        <v>360</v>
      </c>
      <c r="J228" s="5"/>
      <c r="K228" s="5"/>
      <c r="L228" s="5"/>
      <c r="M228" s="5"/>
      <c r="N228" s="10">
        <v>360</v>
      </c>
      <c r="O228" s="10">
        <v>360</v>
      </c>
      <c r="P228" s="88">
        <v>0</v>
      </c>
      <c r="Q228" s="102">
        <f t="shared" si="10"/>
        <v>0.89351851851851849</v>
      </c>
      <c r="R228" s="96">
        <v>0.89953703703703702</v>
      </c>
      <c r="S228" s="16">
        <v>0.78425925925925921</v>
      </c>
      <c r="T228" s="10">
        <v>325</v>
      </c>
      <c r="U228" s="13">
        <v>0.90277777777777801</v>
      </c>
      <c r="V228" s="12">
        <v>324</v>
      </c>
      <c r="W228" s="13">
        <v>0.9</v>
      </c>
      <c r="X228" s="12">
        <v>324</v>
      </c>
      <c r="Y228" s="13">
        <v>0.9</v>
      </c>
      <c r="Z228" s="12">
        <v>318</v>
      </c>
      <c r="AA228" s="13">
        <v>0.88333333333333297</v>
      </c>
      <c r="AB228" s="12">
        <v>314</v>
      </c>
      <c r="AC228" s="13">
        <v>0.87222222222222201</v>
      </c>
      <c r="AD228" s="12">
        <v>325</v>
      </c>
      <c r="AE228" s="41">
        <v>0.90277777777777801</v>
      </c>
      <c r="AF228" s="19">
        <v>30.200700000000001</v>
      </c>
      <c r="AG228" s="10">
        <v>-81.726900000000001</v>
      </c>
    </row>
    <row r="229" spans="1:33" ht="12" customHeight="1" x14ac:dyDescent="0.25">
      <c r="A229" s="18">
        <v>228</v>
      </c>
      <c r="B229" s="40" t="s">
        <v>21</v>
      </c>
      <c r="C229" s="7" t="s">
        <v>169</v>
      </c>
      <c r="D229" s="7" t="s">
        <v>1457</v>
      </c>
      <c r="E229" s="7" t="s">
        <v>4</v>
      </c>
      <c r="F229" s="7" t="s">
        <v>2</v>
      </c>
      <c r="G229" s="7">
        <v>1</v>
      </c>
      <c r="H229" s="5"/>
      <c r="I229" s="6">
        <v>200</v>
      </c>
      <c r="J229" s="5"/>
      <c r="K229" s="5"/>
      <c r="L229" s="5"/>
      <c r="M229" s="5"/>
      <c r="N229" s="10">
        <v>200</v>
      </c>
      <c r="O229" s="10">
        <v>200</v>
      </c>
      <c r="P229" s="88">
        <v>0</v>
      </c>
      <c r="Q229" s="102">
        <f t="shared" si="10"/>
        <v>0.95583333333333331</v>
      </c>
      <c r="R229" s="96">
        <v>0.89200000000000002</v>
      </c>
      <c r="S229" s="16">
        <v>0.87333333333333329</v>
      </c>
      <c r="T229" s="10">
        <v>193</v>
      </c>
      <c r="U229" s="13">
        <v>0.96499999999999997</v>
      </c>
      <c r="V229" s="12">
        <v>194</v>
      </c>
      <c r="W229" s="13">
        <v>0.97</v>
      </c>
      <c r="X229" s="12">
        <v>188</v>
      </c>
      <c r="Y229" s="13">
        <v>0.94</v>
      </c>
      <c r="Z229" s="12">
        <v>195</v>
      </c>
      <c r="AA229" s="13">
        <v>0.97499999999999998</v>
      </c>
      <c r="AB229" s="12">
        <v>190</v>
      </c>
      <c r="AC229" s="13">
        <v>0.95</v>
      </c>
      <c r="AD229" s="12">
        <v>187</v>
      </c>
      <c r="AE229" s="41">
        <v>0.93500000000000005</v>
      </c>
      <c r="AF229" s="19">
        <v>30.217400000000001</v>
      </c>
      <c r="AG229" s="10">
        <v>-81.589299999999994</v>
      </c>
    </row>
    <row r="230" spans="1:33" ht="12" customHeight="1" x14ac:dyDescent="0.25">
      <c r="A230" s="18">
        <v>270</v>
      </c>
      <c r="B230" s="40" t="s">
        <v>21</v>
      </c>
      <c r="C230" s="7" t="s">
        <v>197</v>
      </c>
      <c r="D230" s="7" t="s">
        <v>1379</v>
      </c>
      <c r="E230" s="7" t="s">
        <v>4</v>
      </c>
      <c r="F230" s="7" t="s">
        <v>2</v>
      </c>
      <c r="G230" s="7">
        <v>1</v>
      </c>
      <c r="H230" s="5"/>
      <c r="I230" s="6">
        <v>79</v>
      </c>
      <c r="J230" s="5"/>
      <c r="K230" s="5"/>
      <c r="L230" s="5"/>
      <c r="M230" s="5"/>
      <c r="N230" s="10">
        <v>79</v>
      </c>
      <c r="O230" s="10">
        <v>79</v>
      </c>
      <c r="P230" s="88">
        <v>0</v>
      </c>
      <c r="Q230" s="102">
        <f t="shared" si="10"/>
        <v>0.77004219409282704</v>
      </c>
      <c r="R230" s="96">
        <v>0.91139240506329111</v>
      </c>
      <c r="S230" s="16">
        <v>0.9135021097046413</v>
      </c>
      <c r="T230" s="10">
        <v>57</v>
      </c>
      <c r="U230" s="13">
        <v>0.721518987341772</v>
      </c>
      <c r="V230" s="12">
        <v>59</v>
      </c>
      <c r="W230" s="13">
        <v>0.746835443037975</v>
      </c>
      <c r="X230" s="12">
        <v>60</v>
      </c>
      <c r="Y230" s="13">
        <v>0.759493670886076</v>
      </c>
      <c r="Z230" s="12">
        <v>64</v>
      </c>
      <c r="AA230" s="13">
        <v>0.810126582278481</v>
      </c>
      <c r="AB230" s="12">
        <v>63</v>
      </c>
      <c r="AC230" s="13">
        <v>0.79746835443038</v>
      </c>
      <c r="AD230" s="12">
        <v>62</v>
      </c>
      <c r="AE230" s="41">
        <v>0.784810126582278</v>
      </c>
      <c r="AF230" s="19">
        <v>30.328299999999999</v>
      </c>
      <c r="AG230" s="10">
        <v>-81.6524</v>
      </c>
    </row>
    <row r="231" spans="1:33" ht="12" customHeight="1" x14ac:dyDescent="0.25">
      <c r="A231" s="18">
        <v>273</v>
      </c>
      <c r="B231" s="40" t="s">
        <v>21</v>
      </c>
      <c r="C231" s="7" t="s">
        <v>200</v>
      </c>
      <c r="D231" s="7" t="s">
        <v>1350</v>
      </c>
      <c r="E231" s="7" t="s">
        <v>4</v>
      </c>
      <c r="F231" s="7" t="s">
        <v>2</v>
      </c>
      <c r="G231" s="7">
        <v>1</v>
      </c>
      <c r="H231" s="5"/>
      <c r="I231" s="6">
        <v>150</v>
      </c>
      <c r="J231" s="5"/>
      <c r="K231" s="5"/>
      <c r="L231" s="5"/>
      <c r="M231" s="5"/>
      <c r="N231" s="10">
        <v>150</v>
      </c>
      <c r="O231" s="10">
        <v>150</v>
      </c>
      <c r="P231" s="88">
        <v>0</v>
      </c>
      <c r="Q231" s="102">
        <f t="shared" si="10"/>
        <v>0.8255555555555556</v>
      </c>
      <c r="R231" s="96">
        <v>0.62666666666666671</v>
      </c>
      <c r="S231" s="16">
        <v>0.78</v>
      </c>
      <c r="T231" s="10">
        <v>134</v>
      </c>
      <c r="U231" s="13">
        <v>0.89333333333333298</v>
      </c>
      <c r="V231" s="12">
        <v>125</v>
      </c>
      <c r="W231" s="13">
        <v>0.83333333333333304</v>
      </c>
      <c r="X231" s="12">
        <v>120</v>
      </c>
      <c r="Y231" s="13">
        <v>0.8</v>
      </c>
      <c r="Z231" s="12">
        <v>121</v>
      </c>
      <c r="AA231" s="13">
        <v>0.80666666666666698</v>
      </c>
      <c r="AB231" s="12">
        <v>121</v>
      </c>
      <c r="AC231" s="13">
        <v>0.80666666666666698</v>
      </c>
      <c r="AD231" s="12">
        <v>122</v>
      </c>
      <c r="AE231" s="41">
        <v>0.81333333333333302</v>
      </c>
      <c r="AF231" s="19">
        <v>30.4377</v>
      </c>
      <c r="AG231" s="10">
        <v>-81.660300000000007</v>
      </c>
    </row>
    <row r="232" spans="1:33" ht="12" customHeight="1" x14ac:dyDescent="0.25">
      <c r="A232" s="18">
        <v>366</v>
      </c>
      <c r="B232" s="40" t="s">
        <v>21</v>
      </c>
      <c r="C232" s="7" t="s">
        <v>256</v>
      </c>
      <c r="D232" s="7" t="s">
        <v>1478</v>
      </c>
      <c r="E232" s="7" t="s">
        <v>4</v>
      </c>
      <c r="F232" s="7" t="s">
        <v>2</v>
      </c>
      <c r="G232" s="7">
        <v>1</v>
      </c>
      <c r="H232" s="5"/>
      <c r="I232" s="6">
        <v>200</v>
      </c>
      <c r="J232" s="5"/>
      <c r="K232" s="5"/>
      <c r="L232" s="5"/>
      <c r="M232" s="5"/>
      <c r="N232" s="10">
        <v>200</v>
      </c>
      <c r="O232" s="10">
        <v>200</v>
      </c>
      <c r="P232" s="88">
        <v>0</v>
      </c>
      <c r="Q232" s="102">
        <f t="shared" si="10"/>
        <v>0.9916666666666667</v>
      </c>
      <c r="R232" s="96">
        <v>0.97166666666666668</v>
      </c>
      <c r="S232" s="16">
        <v>0.90666666666666662</v>
      </c>
      <c r="T232" s="10">
        <v>199</v>
      </c>
      <c r="U232" s="13">
        <v>0.995</v>
      </c>
      <c r="V232" s="12">
        <v>198</v>
      </c>
      <c r="W232" s="13">
        <v>0.99</v>
      </c>
      <c r="X232" s="12">
        <v>199</v>
      </c>
      <c r="Y232" s="13">
        <v>0.995</v>
      </c>
      <c r="Z232" s="12">
        <v>198</v>
      </c>
      <c r="AA232" s="13">
        <v>0.99</v>
      </c>
      <c r="AB232" s="12">
        <v>196</v>
      </c>
      <c r="AC232" s="13">
        <v>0.98</v>
      </c>
      <c r="AD232" s="12">
        <v>200</v>
      </c>
      <c r="AE232" s="41">
        <v>1</v>
      </c>
      <c r="AF232" s="19">
        <v>30.374500000000001</v>
      </c>
      <c r="AG232" s="10">
        <v>-81.684799999999996</v>
      </c>
    </row>
    <row r="233" spans="1:33" ht="12" customHeight="1" x14ac:dyDescent="0.25">
      <c r="A233" s="18">
        <v>367</v>
      </c>
      <c r="B233" s="40" t="s">
        <v>21</v>
      </c>
      <c r="C233" s="7" t="s">
        <v>257</v>
      </c>
      <c r="D233" s="7" t="s">
        <v>1347</v>
      </c>
      <c r="E233" s="7" t="s">
        <v>4</v>
      </c>
      <c r="F233" s="7" t="s">
        <v>2</v>
      </c>
      <c r="G233" s="7">
        <v>1</v>
      </c>
      <c r="H233" s="5"/>
      <c r="I233" s="6">
        <v>100</v>
      </c>
      <c r="J233" s="5"/>
      <c r="K233" s="5"/>
      <c r="L233" s="5"/>
      <c r="M233" s="5"/>
      <c r="N233" s="10">
        <v>100</v>
      </c>
      <c r="O233" s="10">
        <v>100</v>
      </c>
      <c r="P233" s="88">
        <v>0</v>
      </c>
      <c r="Q233" s="102">
        <f t="shared" si="10"/>
        <v>0.96333333333333337</v>
      </c>
      <c r="R233" s="96">
        <v>0.91166666666666663</v>
      </c>
      <c r="S233" s="16">
        <v>0.96599999999999997</v>
      </c>
      <c r="T233" s="10">
        <v>97</v>
      </c>
      <c r="U233" s="13">
        <v>0.97</v>
      </c>
      <c r="V233" s="12">
        <v>96</v>
      </c>
      <c r="W233" s="13">
        <v>0.96</v>
      </c>
      <c r="X233" s="12">
        <v>99</v>
      </c>
      <c r="Y233" s="13">
        <v>0.99</v>
      </c>
      <c r="Z233" s="12">
        <v>96</v>
      </c>
      <c r="AA233" s="13">
        <v>0.96</v>
      </c>
      <c r="AB233" s="12">
        <v>94</v>
      </c>
      <c r="AC233" s="13">
        <v>0.94</v>
      </c>
      <c r="AD233" s="12">
        <v>96</v>
      </c>
      <c r="AE233" s="41">
        <v>0.96</v>
      </c>
      <c r="AF233" s="19">
        <v>30.360299999999999</v>
      </c>
      <c r="AG233" s="10">
        <v>-81.501199999999997</v>
      </c>
    </row>
    <row r="234" spans="1:33" ht="12" customHeight="1" x14ac:dyDescent="0.25">
      <c r="A234" s="18">
        <v>407</v>
      </c>
      <c r="B234" s="40" t="s">
        <v>21</v>
      </c>
      <c r="C234" s="7" t="s">
        <v>284</v>
      </c>
      <c r="D234" s="7" t="s">
        <v>1431</v>
      </c>
      <c r="E234" s="7" t="s">
        <v>4</v>
      </c>
      <c r="F234" s="7" t="s">
        <v>2</v>
      </c>
      <c r="G234" s="7">
        <v>1</v>
      </c>
      <c r="H234" s="5"/>
      <c r="I234" s="6">
        <v>360</v>
      </c>
      <c r="J234" s="5"/>
      <c r="K234" s="5"/>
      <c r="L234" s="5"/>
      <c r="M234" s="5"/>
      <c r="N234" s="10">
        <v>360</v>
      </c>
      <c r="O234" s="10">
        <v>360</v>
      </c>
      <c r="P234" s="88">
        <v>0</v>
      </c>
      <c r="Q234" s="102">
        <f t="shared" si="10"/>
        <v>0.92777777777777781</v>
      </c>
      <c r="R234" s="96">
        <v>0.85555555555555551</v>
      </c>
      <c r="S234" s="16">
        <v>0.86157407407407405</v>
      </c>
      <c r="T234" s="10">
        <v>339</v>
      </c>
      <c r="U234" s="13">
        <v>0.94166666666666698</v>
      </c>
      <c r="V234" s="12">
        <v>339</v>
      </c>
      <c r="W234" s="13">
        <v>0.94166666666666698</v>
      </c>
      <c r="X234" s="12">
        <v>337</v>
      </c>
      <c r="Y234" s="13">
        <v>0.93611111111111101</v>
      </c>
      <c r="Z234" s="12">
        <v>332</v>
      </c>
      <c r="AA234" s="13">
        <v>0.92222222222222205</v>
      </c>
      <c r="AB234" s="12">
        <v>330</v>
      </c>
      <c r="AC234" s="13">
        <v>0.91666666666666696</v>
      </c>
      <c r="AD234" s="12">
        <v>327</v>
      </c>
      <c r="AE234" s="41">
        <v>0.90833333333333299</v>
      </c>
      <c r="AF234" s="19">
        <v>30.426600000000001</v>
      </c>
      <c r="AG234" s="10">
        <v>-81.694599999999994</v>
      </c>
    </row>
    <row r="235" spans="1:33" ht="12" customHeight="1" x14ac:dyDescent="0.25">
      <c r="A235" s="18">
        <v>464</v>
      </c>
      <c r="B235" s="40" t="s">
        <v>21</v>
      </c>
      <c r="C235" s="7" t="s">
        <v>314</v>
      </c>
      <c r="D235" s="7" t="s">
        <v>1490</v>
      </c>
      <c r="E235" s="7" t="s">
        <v>4</v>
      </c>
      <c r="F235" s="7" t="s">
        <v>2</v>
      </c>
      <c r="G235" s="7">
        <v>1</v>
      </c>
      <c r="H235" s="5"/>
      <c r="I235" s="6">
        <v>304</v>
      </c>
      <c r="J235" s="5"/>
      <c r="K235" s="5"/>
      <c r="L235" s="5"/>
      <c r="M235" s="5"/>
      <c r="N235" s="10">
        <v>304</v>
      </c>
      <c r="O235" s="10">
        <v>304</v>
      </c>
      <c r="P235" s="88">
        <v>0</v>
      </c>
      <c r="Q235" s="102">
        <f t="shared" si="10"/>
        <v>0.87993421052631582</v>
      </c>
      <c r="R235" s="96">
        <v>0.90515350877192979</v>
      </c>
      <c r="S235" s="16">
        <v>0.93256578947368418</v>
      </c>
      <c r="T235" s="10">
        <v>273</v>
      </c>
      <c r="U235" s="13">
        <v>0.89802631578947401</v>
      </c>
      <c r="V235" s="12">
        <v>266</v>
      </c>
      <c r="W235" s="13">
        <v>0.875</v>
      </c>
      <c r="X235" s="12">
        <v>269</v>
      </c>
      <c r="Y235" s="13">
        <v>0.88486842105263197</v>
      </c>
      <c r="Z235" s="12">
        <v>269</v>
      </c>
      <c r="AA235" s="13">
        <v>0.88486842105263197</v>
      </c>
      <c r="AB235" s="12">
        <v>266</v>
      </c>
      <c r="AC235" s="13">
        <v>0.875</v>
      </c>
      <c r="AD235" s="12">
        <v>262</v>
      </c>
      <c r="AE235" s="41">
        <v>0.86468646864686505</v>
      </c>
      <c r="AF235" s="19">
        <v>30.2058</v>
      </c>
      <c r="AG235" s="10">
        <v>-81.603700000000003</v>
      </c>
    </row>
    <row r="236" spans="1:33" ht="12" customHeight="1" x14ac:dyDescent="0.25">
      <c r="A236" s="18">
        <v>468</v>
      </c>
      <c r="B236" s="40" t="s">
        <v>21</v>
      </c>
      <c r="C236" s="7" t="s">
        <v>318</v>
      </c>
      <c r="D236" s="7" t="s">
        <v>1492</v>
      </c>
      <c r="E236" s="7" t="s">
        <v>4</v>
      </c>
      <c r="F236" s="7" t="s">
        <v>2</v>
      </c>
      <c r="G236" s="7">
        <v>1</v>
      </c>
      <c r="H236" s="5"/>
      <c r="I236" s="6">
        <v>109</v>
      </c>
      <c r="J236" s="5"/>
      <c r="K236" s="5"/>
      <c r="L236" s="5"/>
      <c r="M236" s="5"/>
      <c r="N236" s="10">
        <v>109</v>
      </c>
      <c r="O236" s="10">
        <v>109</v>
      </c>
      <c r="P236" s="88">
        <v>0</v>
      </c>
      <c r="Q236" s="102">
        <f t="shared" si="10"/>
        <v>0.98470948012232418</v>
      </c>
      <c r="R236" s="96">
        <v>0.97247706422018354</v>
      </c>
      <c r="S236" s="16">
        <v>0.9678899082568807</v>
      </c>
      <c r="T236" s="10">
        <v>109</v>
      </c>
      <c r="U236" s="13">
        <v>1</v>
      </c>
      <c r="V236" s="12">
        <v>108</v>
      </c>
      <c r="W236" s="13">
        <v>0.99082568807339499</v>
      </c>
      <c r="X236" s="12">
        <v>104</v>
      </c>
      <c r="Y236" s="13">
        <v>0.95412844036697297</v>
      </c>
      <c r="Z236" s="12">
        <v>108</v>
      </c>
      <c r="AA236" s="13">
        <v>0.99082568807339499</v>
      </c>
      <c r="AB236" s="12">
        <v>108</v>
      </c>
      <c r="AC236" s="13">
        <v>0.99082568807339499</v>
      </c>
      <c r="AD236" s="12">
        <v>107</v>
      </c>
      <c r="AE236" s="41">
        <v>0.98165137614678899</v>
      </c>
      <c r="AF236" s="19">
        <v>30.332699999999999</v>
      </c>
      <c r="AG236" s="10">
        <v>-81.650599999999997</v>
      </c>
    </row>
    <row r="237" spans="1:33" ht="12" customHeight="1" x14ac:dyDescent="0.25">
      <c r="A237" s="18">
        <v>469</v>
      </c>
      <c r="B237" s="40" t="s">
        <v>21</v>
      </c>
      <c r="C237" s="7" t="s">
        <v>319</v>
      </c>
      <c r="D237" s="7" t="s">
        <v>1482</v>
      </c>
      <c r="E237" s="7" t="s">
        <v>4</v>
      </c>
      <c r="F237" s="7" t="s">
        <v>2</v>
      </c>
      <c r="G237" s="7">
        <v>1</v>
      </c>
      <c r="H237" s="5"/>
      <c r="I237" s="6">
        <v>134</v>
      </c>
      <c r="J237" s="5"/>
      <c r="K237" s="5"/>
      <c r="L237" s="5"/>
      <c r="M237" s="5"/>
      <c r="N237" s="10">
        <v>134</v>
      </c>
      <c r="O237" s="10">
        <v>134</v>
      </c>
      <c r="P237" s="88">
        <v>0</v>
      </c>
      <c r="Q237" s="102">
        <f t="shared" si="10"/>
        <v>0.98009950248756217</v>
      </c>
      <c r="R237" s="96">
        <v>0.98009950248756217</v>
      </c>
      <c r="S237" s="16">
        <v>0.96641791044776115</v>
      </c>
      <c r="T237" s="10">
        <v>134</v>
      </c>
      <c r="U237" s="13">
        <v>1</v>
      </c>
      <c r="V237" s="12">
        <v>129</v>
      </c>
      <c r="W237" s="13">
        <v>0.962686567164179</v>
      </c>
      <c r="X237" s="12">
        <v>134</v>
      </c>
      <c r="Y237" s="13">
        <v>1</v>
      </c>
      <c r="Z237" s="12">
        <v>131</v>
      </c>
      <c r="AA237" s="13">
        <v>0.97761194029850795</v>
      </c>
      <c r="AB237" s="12">
        <v>131</v>
      </c>
      <c r="AC237" s="13">
        <v>0.97761194029850795</v>
      </c>
      <c r="AD237" s="12">
        <v>129</v>
      </c>
      <c r="AE237" s="41">
        <v>0.962686567164179</v>
      </c>
      <c r="AF237" s="19">
        <v>30.333500000000001</v>
      </c>
      <c r="AG237" s="10">
        <v>-81.650499999999994</v>
      </c>
    </row>
    <row r="238" spans="1:33" ht="12" customHeight="1" x14ac:dyDescent="0.25">
      <c r="A238" s="18">
        <v>470</v>
      </c>
      <c r="B238" s="40" t="s">
        <v>21</v>
      </c>
      <c r="C238" s="7" t="s">
        <v>320</v>
      </c>
      <c r="D238" s="7" t="s">
        <v>1381</v>
      </c>
      <c r="E238" s="7" t="s">
        <v>4</v>
      </c>
      <c r="F238" s="7" t="s">
        <v>2</v>
      </c>
      <c r="G238" s="7">
        <v>1</v>
      </c>
      <c r="H238" s="5"/>
      <c r="I238" s="6">
        <v>100</v>
      </c>
      <c r="J238" s="5"/>
      <c r="K238" s="5"/>
      <c r="L238" s="5"/>
      <c r="M238" s="5"/>
      <c r="N238" s="10">
        <v>100</v>
      </c>
      <c r="O238" s="10">
        <v>100</v>
      </c>
      <c r="P238" s="88">
        <v>0</v>
      </c>
      <c r="Q238" s="102">
        <f t="shared" si="10"/>
        <v>0.96399999999999997</v>
      </c>
      <c r="R238" s="96">
        <v>0.97499999999999998</v>
      </c>
      <c r="S238" s="16">
        <v>0.97833333333333339</v>
      </c>
      <c r="T238" s="5"/>
      <c r="U238" s="11"/>
      <c r="V238" s="12">
        <v>95</v>
      </c>
      <c r="W238" s="13">
        <v>0.95</v>
      </c>
      <c r="X238" s="12">
        <v>97</v>
      </c>
      <c r="Y238" s="13">
        <v>0.97</v>
      </c>
      <c r="Z238" s="12">
        <v>95</v>
      </c>
      <c r="AA238" s="13">
        <v>0.95</v>
      </c>
      <c r="AB238" s="12">
        <v>98</v>
      </c>
      <c r="AC238" s="13">
        <v>0.98</v>
      </c>
      <c r="AD238" s="12">
        <v>97</v>
      </c>
      <c r="AE238" s="41">
        <v>0.97</v>
      </c>
      <c r="AF238" s="19">
        <v>30.3294</v>
      </c>
      <c r="AG238" s="10">
        <v>-81.650300000000001</v>
      </c>
    </row>
    <row r="239" spans="1:33" ht="12" customHeight="1" x14ac:dyDescent="0.25">
      <c r="A239" s="18">
        <v>483</v>
      </c>
      <c r="B239" s="40" t="s">
        <v>21</v>
      </c>
      <c r="C239" s="7" t="s">
        <v>327</v>
      </c>
      <c r="D239" s="7" t="s">
        <v>1494</v>
      </c>
      <c r="E239" s="7" t="s">
        <v>4</v>
      </c>
      <c r="F239" s="7" t="s">
        <v>2</v>
      </c>
      <c r="G239" s="7">
        <v>1</v>
      </c>
      <c r="H239" s="5"/>
      <c r="I239" s="6">
        <v>248</v>
      </c>
      <c r="J239" s="5"/>
      <c r="K239" s="5"/>
      <c r="L239" s="6">
        <v>13</v>
      </c>
      <c r="M239" s="5"/>
      <c r="N239" s="10">
        <v>248</v>
      </c>
      <c r="O239" s="10">
        <v>248</v>
      </c>
      <c r="P239" s="88">
        <v>0</v>
      </c>
      <c r="Q239" s="102">
        <f t="shared" si="10"/>
        <v>0.97580645161290325</v>
      </c>
      <c r="R239" s="96">
        <v>0.93346774193548387</v>
      </c>
      <c r="S239" s="16">
        <v>0.93817204301075274</v>
      </c>
      <c r="T239" s="10">
        <v>237</v>
      </c>
      <c r="U239" s="13">
        <v>0.95564516129032295</v>
      </c>
      <c r="V239" s="12">
        <v>243</v>
      </c>
      <c r="W239" s="13">
        <v>0.97983870967741904</v>
      </c>
      <c r="X239" s="12">
        <v>241</v>
      </c>
      <c r="Y239" s="13">
        <v>0.97177419354838701</v>
      </c>
      <c r="Z239" s="12">
        <v>245</v>
      </c>
      <c r="AA239" s="13">
        <v>0.98790322580645196</v>
      </c>
      <c r="AB239" s="12">
        <v>241</v>
      </c>
      <c r="AC239" s="13">
        <v>0.97177419354838701</v>
      </c>
      <c r="AD239" s="12">
        <v>245</v>
      </c>
      <c r="AE239" s="41">
        <v>0.98790322580645196</v>
      </c>
      <c r="AF239" s="19">
        <v>30.283611388899999</v>
      </c>
      <c r="AG239" s="10">
        <v>-81.525805555600002</v>
      </c>
    </row>
    <row r="240" spans="1:33" ht="12" customHeight="1" x14ac:dyDescent="0.25">
      <c r="A240" s="18">
        <v>501</v>
      </c>
      <c r="B240" s="40" t="s">
        <v>21</v>
      </c>
      <c r="C240" s="7" t="s">
        <v>339</v>
      </c>
      <c r="D240" s="7" t="s">
        <v>1354</v>
      </c>
      <c r="E240" s="7" t="s">
        <v>4</v>
      </c>
      <c r="F240" s="7" t="s">
        <v>2</v>
      </c>
      <c r="G240" s="7">
        <v>1</v>
      </c>
      <c r="H240" s="5"/>
      <c r="I240" s="6">
        <v>52</v>
      </c>
      <c r="J240" s="5"/>
      <c r="K240" s="5"/>
      <c r="L240" s="5"/>
      <c r="M240" s="5"/>
      <c r="N240" s="10">
        <v>52</v>
      </c>
      <c r="O240" s="10">
        <v>52</v>
      </c>
      <c r="P240" s="88">
        <v>0</v>
      </c>
      <c r="Q240" s="102">
        <f t="shared" si="10"/>
        <v>0.95833333333333337</v>
      </c>
      <c r="R240" s="96"/>
      <c r="S240" s="16">
        <v>0.91346153846153844</v>
      </c>
      <c r="T240" s="10">
        <v>49</v>
      </c>
      <c r="U240" s="13">
        <v>0.94230769230769196</v>
      </c>
      <c r="V240" s="12">
        <v>51</v>
      </c>
      <c r="W240" s="13">
        <v>0.98076923076923095</v>
      </c>
      <c r="X240" s="12">
        <v>50</v>
      </c>
      <c r="Y240" s="13">
        <v>0.96153846153846201</v>
      </c>
      <c r="Z240" s="12">
        <v>49</v>
      </c>
      <c r="AA240" s="13">
        <v>0.94230769230769196</v>
      </c>
      <c r="AB240" s="12">
        <v>49</v>
      </c>
      <c r="AC240" s="13">
        <v>0.94230769230769196</v>
      </c>
      <c r="AD240" s="12">
        <v>51</v>
      </c>
      <c r="AE240" s="41">
        <v>0.98076923076923095</v>
      </c>
      <c r="AF240" s="19">
        <v>30.1614</v>
      </c>
      <c r="AG240" s="10">
        <v>-81.611599999999996</v>
      </c>
    </row>
    <row r="241" spans="1:33" ht="12" customHeight="1" x14ac:dyDescent="0.25">
      <c r="A241" s="18">
        <v>552</v>
      </c>
      <c r="B241" s="40" t="s">
        <v>21</v>
      </c>
      <c r="C241" s="7" t="s">
        <v>373</v>
      </c>
      <c r="D241" s="7" t="s">
        <v>1351</v>
      </c>
      <c r="E241" s="7" t="s">
        <v>4</v>
      </c>
      <c r="F241" s="7" t="s">
        <v>2</v>
      </c>
      <c r="G241" s="7">
        <v>1</v>
      </c>
      <c r="H241" s="5"/>
      <c r="I241" s="6">
        <v>155</v>
      </c>
      <c r="J241" s="5"/>
      <c r="K241" s="5"/>
      <c r="L241" s="5"/>
      <c r="M241" s="5"/>
      <c r="N241" s="10">
        <v>155</v>
      </c>
      <c r="O241" s="10">
        <v>155</v>
      </c>
      <c r="P241" s="88">
        <v>0</v>
      </c>
      <c r="Q241" s="102">
        <f t="shared" si="10"/>
        <v>0.9838709677419355</v>
      </c>
      <c r="R241" s="96">
        <v>0.98494623655913982</v>
      </c>
      <c r="S241" s="16">
        <v>0.9731182795698925</v>
      </c>
      <c r="T241" s="10">
        <v>153</v>
      </c>
      <c r="U241" s="13">
        <v>0.98709677419354802</v>
      </c>
      <c r="V241" s="12">
        <v>152</v>
      </c>
      <c r="W241" s="13">
        <v>0.98064516129032298</v>
      </c>
      <c r="X241" s="12">
        <v>154</v>
      </c>
      <c r="Y241" s="13">
        <v>0.99354838709677396</v>
      </c>
      <c r="Z241" s="12">
        <v>153</v>
      </c>
      <c r="AA241" s="13">
        <v>0.98709677419354802</v>
      </c>
      <c r="AB241" s="12">
        <v>151</v>
      </c>
      <c r="AC241" s="13">
        <v>0.97419354838709704</v>
      </c>
      <c r="AD241" s="12">
        <v>152</v>
      </c>
      <c r="AE241" s="41">
        <v>0.98064516129032298</v>
      </c>
      <c r="AF241" s="19">
        <v>30.323499999999999</v>
      </c>
      <c r="AG241" s="10">
        <v>-81.573300000000003</v>
      </c>
    </row>
    <row r="242" spans="1:33" ht="12" customHeight="1" x14ac:dyDescent="0.25">
      <c r="A242" s="18">
        <v>569</v>
      </c>
      <c r="B242" s="40" t="s">
        <v>21</v>
      </c>
      <c r="C242" s="7" t="s">
        <v>387</v>
      </c>
      <c r="D242" s="7" t="s">
        <v>1384</v>
      </c>
      <c r="E242" s="7" t="s">
        <v>4</v>
      </c>
      <c r="F242" s="7" t="s">
        <v>2</v>
      </c>
      <c r="G242" s="7">
        <v>1</v>
      </c>
      <c r="H242" s="5"/>
      <c r="I242" s="6">
        <v>200</v>
      </c>
      <c r="J242" s="5"/>
      <c r="K242" s="5"/>
      <c r="L242" s="5"/>
      <c r="M242" s="5"/>
      <c r="N242" s="10">
        <v>200</v>
      </c>
      <c r="O242" s="10">
        <v>200</v>
      </c>
      <c r="P242" s="88">
        <v>0</v>
      </c>
      <c r="Q242" s="102">
        <f t="shared" si="10"/>
        <v>0.98833333333333329</v>
      </c>
      <c r="R242" s="96"/>
      <c r="S242" s="16">
        <v>0.94874999999999998</v>
      </c>
      <c r="T242" s="10">
        <v>200</v>
      </c>
      <c r="U242" s="13">
        <v>1</v>
      </c>
      <c r="V242" s="12">
        <v>200</v>
      </c>
      <c r="W242" s="13">
        <v>1</v>
      </c>
      <c r="X242" s="12">
        <v>197</v>
      </c>
      <c r="Y242" s="13">
        <v>0.98499999999999999</v>
      </c>
      <c r="Z242" s="12">
        <v>195</v>
      </c>
      <c r="AA242" s="13">
        <v>0.97499999999999998</v>
      </c>
      <c r="AB242" s="12">
        <v>197</v>
      </c>
      <c r="AC242" s="13">
        <v>0.98499999999999999</v>
      </c>
      <c r="AD242" s="12">
        <v>197</v>
      </c>
      <c r="AE242" s="41">
        <v>0.98499999999999999</v>
      </c>
      <c r="AF242" s="19">
        <v>30.322700000000001</v>
      </c>
      <c r="AG242" s="10">
        <v>-81.573099999999997</v>
      </c>
    </row>
    <row r="243" spans="1:33" ht="12" customHeight="1" x14ac:dyDescent="0.25">
      <c r="A243" s="18">
        <v>580</v>
      </c>
      <c r="B243" s="40" t="s">
        <v>21</v>
      </c>
      <c r="C243" s="7" t="s">
        <v>395</v>
      </c>
      <c r="D243" s="7" t="s">
        <v>1356</v>
      </c>
      <c r="E243" s="7" t="s">
        <v>4</v>
      </c>
      <c r="F243" s="7" t="s">
        <v>2</v>
      </c>
      <c r="G243" s="7">
        <v>1</v>
      </c>
      <c r="H243" s="5"/>
      <c r="I243" s="6">
        <v>28</v>
      </c>
      <c r="J243" s="5"/>
      <c r="K243" s="5"/>
      <c r="L243" s="5"/>
      <c r="M243" s="5"/>
      <c r="N243" s="10">
        <v>28</v>
      </c>
      <c r="O243" s="10">
        <v>28</v>
      </c>
      <c r="P243" s="88">
        <v>0</v>
      </c>
      <c r="Q243" s="102">
        <f t="shared" si="10"/>
        <v>0.8214285714285714</v>
      </c>
      <c r="R243" s="96">
        <v>0.8571428571428571</v>
      </c>
      <c r="S243" s="16">
        <v>0.7142857142857143</v>
      </c>
      <c r="T243" s="10">
        <v>22</v>
      </c>
      <c r="U243" s="13">
        <v>0.78571428571428603</v>
      </c>
      <c r="V243" s="12">
        <v>23</v>
      </c>
      <c r="W243" s="13">
        <v>0.82142857142857095</v>
      </c>
      <c r="X243" s="12">
        <v>24</v>
      </c>
      <c r="Y243" s="13">
        <v>0.85714285714285698</v>
      </c>
      <c r="Z243" s="12">
        <v>24</v>
      </c>
      <c r="AA243" s="13">
        <v>0.85714285714285698</v>
      </c>
      <c r="AB243" s="12">
        <v>23</v>
      </c>
      <c r="AC243" s="13">
        <v>0.82142857142857095</v>
      </c>
      <c r="AD243" s="12">
        <v>22</v>
      </c>
      <c r="AE243" s="41">
        <v>0.78571428571428603</v>
      </c>
      <c r="AF243" s="19">
        <v>30.328600000000002</v>
      </c>
      <c r="AG243" s="10">
        <v>-81.420199999999994</v>
      </c>
    </row>
    <row r="244" spans="1:33" ht="12" customHeight="1" x14ac:dyDescent="0.25">
      <c r="A244" s="18">
        <v>637</v>
      </c>
      <c r="B244" s="40" t="s">
        <v>21</v>
      </c>
      <c r="C244" s="7" t="s">
        <v>425</v>
      </c>
      <c r="D244" s="7" t="s">
        <v>1519</v>
      </c>
      <c r="E244" s="7" t="s">
        <v>4</v>
      </c>
      <c r="F244" s="7" t="s">
        <v>2</v>
      </c>
      <c r="G244" s="7">
        <v>1</v>
      </c>
      <c r="H244" s="5"/>
      <c r="I244" s="6">
        <v>136</v>
      </c>
      <c r="J244" s="5"/>
      <c r="K244" s="5"/>
      <c r="L244" s="5"/>
      <c r="M244" s="5"/>
      <c r="N244" s="10">
        <v>136</v>
      </c>
      <c r="O244" s="10">
        <v>136</v>
      </c>
      <c r="P244" s="88">
        <v>0</v>
      </c>
      <c r="Q244" s="102">
        <f t="shared" si="10"/>
        <v>0.95833333333333337</v>
      </c>
      <c r="R244" s="96">
        <v>0.95735294117647063</v>
      </c>
      <c r="S244" s="16">
        <v>0.91053921568627449</v>
      </c>
      <c r="T244" s="10">
        <v>129</v>
      </c>
      <c r="U244" s="13">
        <v>0.94852941176470595</v>
      </c>
      <c r="V244" s="12">
        <v>133</v>
      </c>
      <c r="W244" s="13">
        <v>0.97794117647058798</v>
      </c>
      <c r="X244" s="12">
        <v>130</v>
      </c>
      <c r="Y244" s="13">
        <v>0.95588235294117696</v>
      </c>
      <c r="Z244" s="12">
        <v>127</v>
      </c>
      <c r="AA244" s="13">
        <v>0.93382352941176505</v>
      </c>
      <c r="AB244" s="12">
        <v>132</v>
      </c>
      <c r="AC244" s="13">
        <v>0.97058823529411797</v>
      </c>
      <c r="AD244" s="12">
        <v>131</v>
      </c>
      <c r="AE244" s="41">
        <v>0.96323529411764697</v>
      </c>
      <c r="AF244" s="19">
        <v>30.314499999999999</v>
      </c>
      <c r="AG244" s="10">
        <v>-81.489099999999993</v>
      </c>
    </row>
    <row r="245" spans="1:33" ht="12" customHeight="1" x14ac:dyDescent="0.25">
      <c r="A245" s="18">
        <v>793</v>
      </c>
      <c r="B245" s="40" t="s">
        <v>21</v>
      </c>
      <c r="C245" s="7" t="s">
        <v>518</v>
      </c>
      <c r="D245" s="7" t="s">
        <v>1351</v>
      </c>
      <c r="E245" s="7" t="s">
        <v>4</v>
      </c>
      <c r="F245" s="7" t="s">
        <v>2</v>
      </c>
      <c r="G245" s="7">
        <v>1</v>
      </c>
      <c r="H245" s="5"/>
      <c r="I245" s="6">
        <v>288</v>
      </c>
      <c r="J245" s="5"/>
      <c r="K245" s="5"/>
      <c r="L245" s="5"/>
      <c r="M245" s="5"/>
      <c r="N245" s="10">
        <v>288</v>
      </c>
      <c r="O245" s="10">
        <v>288</v>
      </c>
      <c r="P245" s="88">
        <v>0</v>
      </c>
      <c r="Q245" s="102">
        <f t="shared" si="10"/>
        <v>0.91493055555555558</v>
      </c>
      <c r="R245" s="96">
        <v>0.8032407407407407</v>
      </c>
      <c r="S245" s="16">
        <v>0.90682870370370372</v>
      </c>
      <c r="T245" s="10">
        <v>261</v>
      </c>
      <c r="U245" s="13">
        <v>0.90625</v>
      </c>
      <c r="V245" s="12">
        <v>262</v>
      </c>
      <c r="W245" s="13">
        <v>0.90972222222222199</v>
      </c>
      <c r="X245" s="12">
        <v>266</v>
      </c>
      <c r="Y245" s="13">
        <v>0.92361111111111105</v>
      </c>
      <c r="Z245" s="12">
        <v>265</v>
      </c>
      <c r="AA245" s="13">
        <v>0.92013888888888895</v>
      </c>
      <c r="AB245" s="12">
        <v>264</v>
      </c>
      <c r="AC245" s="13">
        <v>0.91666666666666696</v>
      </c>
      <c r="AD245" s="12">
        <v>263</v>
      </c>
      <c r="AE245" s="41">
        <v>0.91319444444444398</v>
      </c>
      <c r="AF245" s="19">
        <v>30.277000000000001</v>
      </c>
      <c r="AG245" s="10">
        <v>-81.437399999999997</v>
      </c>
    </row>
    <row r="246" spans="1:33" ht="12" customHeight="1" x14ac:dyDescent="0.25">
      <c r="A246" s="18">
        <v>831</v>
      </c>
      <c r="B246" s="40" t="s">
        <v>21</v>
      </c>
      <c r="C246" s="7" t="s">
        <v>541</v>
      </c>
      <c r="D246" s="7" t="s">
        <v>1545</v>
      </c>
      <c r="E246" s="7" t="s">
        <v>4</v>
      </c>
      <c r="F246" s="7" t="s">
        <v>2</v>
      </c>
      <c r="G246" s="7">
        <v>1</v>
      </c>
      <c r="H246" s="5"/>
      <c r="I246" s="6">
        <v>288</v>
      </c>
      <c r="J246" s="5"/>
      <c r="K246" s="5"/>
      <c r="L246" s="6">
        <v>28</v>
      </c>
      <c r="M246" s="5"/>
      <c r="N246" s="10">
        <v>288</v>
      </c>
      <c r="O246" s="10">
        <v>288</v>
      </c>
      <c r="P246" s="88">
        <v>0</v>
      </c>
      <c r="Q246" s="102">
        <f t="shared" si="10"/>
        <v>0.93865740740740744</v>
      </c>
      <c r="R246" s="96">
        <v>0.93194444444444446</v>
      </c>
      <c r="S246" s="16">
        <v>0.94652777777777775</v>
      </c>
      <c r="T246" s="10">
        <v>271</v>
      </c>
      <c r="U246" s="13">
        <v>0.94097222222222199</v>
      </c>
      <c r="V246" s="12">
        <v>268</v>
      </c>
      <c r="W246" s="13">
        <v>0.93055555555555602</v>
      </c>
      <c r="X246" s="12">
        <v>273</v>
      </c>
      <c r="Y246" s="13">
        <v>0.94791666666666696</v>
      </c>
      <c r="Z246" s="12">
        <v>272</v>
      </c>
      <c r="AA246" s="13">
        <v>0.94444444444444398</v>
      </c>
      <c r="AB246" s="12">
        <v>271</v>
      </c>
      <c r="AC246" s="13">
        <v>0.94097222222222199</v>
      </c>
      <c r="AD246" s="12">
        <v>267</v>
      </c>
      <c r="AE246" s="41">
        <v>0.92708333333333304</v>
      </c>
      <c r="AF246" s="19">
        <v>30.383482000000001</v>
      </c>
      <c r="AG246" s="10">
        <v>-81.602969000000002</v>
      </c>
    </row>
    <row r="247" spans="1:33" ht="12" customHeight="1" x14ac:dyDescent="0.25">
      <c r="A247" s="18">
        <v>855</v>
      </c>
      <c r="B247" s="40" t="s">
        <v>21</v>
      </c>
      <c r="C247" s="7" t="s">
        <v>558</v>
      </c>
      <c r="D247" s="7" t="s">
        <v>1350</v>
      </c>
      <c r="E247" s="7" t="s">
        <v>4</v>
      </c>
      <c r="F247" s="7" t="s">
        <v>2</v>
      </c>
      <c r="G247" s="7">
        <v>1</v>
      </c>
      <c r="H247" s="5"/>
      <c r="I247" s="6">
        <v>224</v>
      </c>
      <c r="J247" s="5"/>
      <c r="K247" s="5"/>
      <c r="L247" s="5"/>
      <c r="M247" s="5"/>
      <c r="N247" s="10">
        <v>224</v>
      </c>
      <c r="O247" s="10">
        <v>224</v>
      </c>
      <c r="P247" s="88">
        <v>0</v>
      </c>
      <c r="Q247" s="102">
        <f t="shared" si="10"/>
        <v>0.9575892857142857</v>
      </c>
      <c r="R247" s="96">
        <v>0.89211309523809523</v>
      </c>
      <c r="S247" s="16">
        <v>0.8928571428571429</v>
      </c>
      <c r="T247" s="10">
        <v>213</v>
      </c>
      <c r="U247" s="13">
        <v>0.95089285714285698</v>
      </c>
      <c r="V247" s="12">
        <v>210</v>
      </c>
      <c r="W247" s="13">
        <v>0.9375</v>
      </c>
      <c r="X247" s="12">
        <v>215</v>
      </c>
      <c r="Y247" s="13">
        <v>0.95982142857142905</v>
      </c>
      <c r="Z247" s="12">
        <v>212</v>
      </c>
      <c r="AA247" s="13">
        <v>0.94642857142857095</v>
      </c>
      <c r="AB247" s="12">
        <v>217</v>
      </c>
      <c r="AC247" s="13">
        <v>0.96875</v>
      </c>
      <c r="AD247" s="12">
        <v>220</v>
      </c>
      <c r="AE247" s="41">
        <v>0.98214285714285698</v>
      </c>
      <c r="AF247" s="19">
        <v>30.3185</v>
      </c>
      <c r="AG247" s="10">
        <v>-81.484899999999996</v>
      </c>
    </row>
    <row r="248" spans="1:33" ht="12" customHeight="1" x14ac:dyDescent="0.25">
      <c r="A248" s="18">
        <v>966</v>
      </c>
      <c r="B248" s="40" t="s">
        <v>21</v>
      </c>
      <c r="C248" s="7" t="s">
        <v>622</v>
      </c>
      <c r="D248" s="7" t="s">
        <v>1340</v>
      </c>
      <c r="E248" s="7" t="s">
        <v>4</v>
      </c>
      <c r="F248" s="7" t="s">
        <v>2</v>
      </c>
      <c r="G248" s="7">
        <v>1</v>
      </c>
      <c r="H248" s="5"/>
      <c r="I248" s="6">
        <v>320</v>
      </c>
      <c r="J248" s="5"/>
      <c r="K248" s="5"/>
      <c r="L248" s="5"/>
      <c r="M248" s="5"/>
      <c r="N248" s="10">
        <v>320</v>
      </c>
      <c r="O248" s="10">
        <v>320</v>
      </c>
      <c r="P248" s="88">
        <v>0</v>
      </c>
      <c r="Q248" s="102">
        <f t="shared" si="10"/>
        <v>0.73375000000000001</v>
      </c>
      <c r="R248" s="96"/>
      <c r="S248" s="16">
        <v>0.90104166666666663</v>
      </c>
      <c r="T248" s="10">
        <v>299</v>
      </c>
      <c r="U248" s="13">
        <v>0.93437499999999996</v>
      </c>
      <c r="V248" s="12">
        <v>297</v>
      </c>
      <c r="W248" s="13">
        <v>0.92812499999999998</v>
      </c>
      <c r="X248" s="12">
        <v>290</v>
      </c>
      <c r="Y248" s="13">
        <v>0.90625</v>
      </c>
      <c r="Z248" s="12">
        <v>278</v>
      </c>
      <c r="AA248" s="13">
        <v>0.86875000000000002</v>
      </c>
      <c r="AB248" s="12">
        <v>10</v>
      </c>
      <c r="AC248" s="13">
        <v>3.125E-2</v>
      </c>
      <c r="AD248" s="11"/>
      <c r="AE248" s="42"/>
      <c r="AF248" s="19">
        <v>30.250800000000002</v>
      </c>
      <c r="AG248" s="10">
        <v>-81.619799999999998</v>
      </c>
    </row>
    <row r="249" spans="1:33" ht="12" customHeight="1" x14ac:dyDescent="0.25">
      <c r="A249" s="18">
        <v>1019</v>
      </c>
      <c r="B249" s="40" t="s">
        <v>21</v>
      </c>
      <c r="C249" s="7" t="s">
        <v>659</v>
      </c>
      <c r="D249" s="7" t="s">
        <v>1575</v>
      </c>
      <c r="E249" s="7" t="s">
        <v>4</v>
      </c>
      <c r="F249" s="7" t="s">
        <v>2</v>
      </c>
      <c r="G249" s="7">
        <v>1</v>
      </c>
      <c r="H249" s="5"/>
      <c r="I249" s="6">
        <v>252</v>
      </c>
      <c r="J249" s="5"/>
      <c r="K249" s="5"/>
      <c r="L249" s="5"/>
      <c r="M249" s="5"/>
      <c r="N249" s="10">
        <v>252</v>
      </c>
      <c r="O249" s="10">
        <v>252</v>
      </c>
      <c r="P249" s="88">
        <v>0</v>
      </c>
      <c r="Q249" s="102">
        <f t="shared" si="10"/>
        <v>0.89880952380952384</v>
      </c>
      <c r="R249" s="96">
        <v>0.88690476190476186</v>
      </c>
      <c r="S249" s="16">
        <v>0.83597883597883593</v>
      </c>
      <c r="T249" s="10">
        <v>234</v>
      </c>
      <c r="U249" s="13">
        <v>0.92857142857142905</v>
      </c>
      <c r="V249" s="12">
        <v>230</v>
      </c>
      <c r="W249" s="13">
        <v>0.91269841269841301</v>
      </c>
      <c r="X249" s="12">
        <v>226</v>
      </c>
      <c r="Y249" s="13">
        <v>0.89682539682539697</v>
      </c>
      <c r="Z249" s="12">
        <v>223</v>
      </c>
      <c r="AA249" s="13">
        <v>0.884920634920635</v>
      </c>
      <c r="AB249" s="12">
        <v>219</v>
      </c>
      <c r="AC249" s="13">
        <v>0.86904761904761896</v>
      </c>
      <c r="AD249" s="12">
        <v>227</v>
      </c>
      <c r="AE249" s="41">
        <v>0.90079365079365104</v>
      </c>
      <c r="AF249" s="19">
        <v>30.209399999999999</v>
      </c>
      <c r="AG249" s="10">
        <v>-81.738600000000005</v>
      </c>
    </row>
    <row r="250" spans="1:33" ht="12" customHeight="1" x14ac:dyDescent="0.25">
      <c r="A250" s="18">
        <v>1020</v>
      </c>
      <c r="B250" s="40" t="s">
        <v>21</v>
      </c>
      <c r="C250" s="7" t="s">
        <v>660</v>
      </c>
      <c r="D250" s="7" t="s">
        <v>1575</v>
      </c>
      <c r="E250" s="7" t="s">
        <v>4</v>
      </c>
      <c r="F250" s="7" t="s">
        <v>2</v>
      </c>
      <c r="G250" s="7">
        <v>1</v>
      </c>
      <c r="H250" s="5"/>
      <c r="I250" s="6">
        <v>388</v>
      </c>
      <c r="J250" s="5"/>
      <c r="K250" s="5"/>
      <c r="L250" s="5"/>
      <c r="M250" s="5"/>
      <c r="N250" s="10">
        <v>388</v>
      </c>
      <c r="O250" s="10">
        <v>388</v>
      </c>
      <c r="P250" s="88">
        <v>0</v>
      </c>
      <c r="Q250" s="102">
        <f t="shared" si="10"/>
        <v>0.93084192439862545</v>
      </c>
      <c r="R250" s="96">
        <v>0.90034364261168387</v>
      </c>
      <c r="S250" s="16">
        <v>0.91752577319587625</v>
      </c>
      <c r="T250" s="10">
        <v>363</v>
      </c>
      <c r="U250" s="13">
        <v>0.93556701030927802</v>
      </c>
      <c r="V250" s="12">
        <v>361</v>
      </c>
      <c r="W250" s="13">
        <v>0.93041237113402098</v>
      </c>
      <c r="X250" s="12">
        <v>361</v>
      </c>
      <c r="Y250" s="13">
        <v>0.93041237113402098</v>
      </c>
      <c r="Z250" s="12">
        <v>365</v>
      </c>
      <c r="AA250" s="13">
        <v>0.94072164948453596</v>
      </c>
      <c r="AB250" s="12">
        <v>360</v>
      </c>
      <c r="AC250" s="13">
        <v>0.92783505154639201</v>
      </c>
      <c r="AD250" s="12">
        <v>357</v>
      </c>
      <c r="AE250" s="41">
        <v>0.92010309278350499</v>
      </c>
      <c r="AF250" s="19">
        <v>30.458200000000001</v>
      </c>
      <c r="AG250" s="10">
        <v>-81.669399999999996</v>
      </c>
    </row>
    <row r="251" spans="1:33" ht="12" customHeight="1" x14ac:dyDescent="0.25">
      <c r="A251" s="18">
        <v>1097</v>
      </c>
      <c r="B251" s="40" t="s">
        <v>21</v>
      </c>
      <c r="C251" s="7" t="s">
        <v>701</v>
      </c>
      <c r="D251" s="7" t="s">
        <v>1358</v>
      </c>
      <c r="E251" s="7" t="s">
        <v>4</v>
      </c>
      <c r="F251" s="7" t="s">
        <v>2</v>
      </c>
      <c r="G251" s="7">
        <v>1</v>
      </c>
      <c r="H251" s="5"/>
      <c r="I251" s="6">
        <v>288</v>
      </c>
      <c r="J251" s="5"/>
      <c r="K251" s="5"/>
      <c r="L251" s="5"/>
      <c r="M251" s="5"/>
      <c r="N251" s="10">
        <v>288</v>
      </c>
      <c r="O251" s="10">
        <v>288</v>
      </c>
      <c r="P251" s="88">
        <v>0</v>
      </c>
      <c r="Q251" s="102">
        <f t="shared" si="10"/>
        <v>0.93888888888888888</v>
      </c>
      <c r="R251" s="96">
        <v>0.94618055555555558</v>
      </c>
      <c r="S251" s="16">
        <v>0.95428240740740744</v>
      </c>
      <c r="T251" s="5"/>
      <c r="U251" s="11"/>
      <c r="V251" s="12">
        <v>271</v>
      </c>
      <c r="W251" s="13">
        <v>0.94097222222222199</v>
      </c>
      <c r="X251" s="12">
        <v>275</v>
      </c>
      <c r="Y251" s="13">
        <v>0.95486111111111105</v>
      </c>
      <c r="Z251" s="12">
        <v>273</v>
      </c>
      <c r="AA251" s="13">
        <v>0.94791666666666696</v>
      </c>
      <c r="AB251" s="12">
        <v>267</v>
      </c>
      <c r="AC251" s="13">
        <v>0.92708333333333304</v>
      </c>
      <c r="AD251" s="12">
        <v>266</v>
      </c>
      <c r="AE251" s="41">
        <v>0.92361111111111105</v>
      </c>
      <c r="AF251" s="19">
        <v>30.380800000000001</v>
      </c>
      <c r="AG251" s="10">
        <v>-81.603200000000001</v>
      </c>
    </row>
    <row r="252" spans="1:33" ht="12" customHeight="1" x14ac:dyDescent="0.25">
      <c r="A252" s="18">
        <v>1124</v>
      </c>
      <c r="B252" s="40" t="s">
        <v>21</v>
      </c>
      <c r="C252" s="7" t="s">
        <v>720</v>
      </c>
      <c r="D252" s="7" t="s">
        <v>1595</v>
      </c>
      <c r="E252" s="7" t="s">
        <v>4</v>
      </c>
      <c r="F252" s="7" t="s">
        <v>2</v>
      </c>
      <c r="G252" s="7">
        <v>1</v>
      </c>
      <c r="H252" s="5"/>
      <c r="I252" s="6">
        <v>360</v>
      </c>
      <c r="J252" s="5"/>
      <c r="K252" s="5"/>
      <c r="L252" s="5"/>
      <c r="M252" s="5"/>
      <c r="N252" s="10">
        <v>360</v>
      </c>
      <c r="O252" s="10">
        <v>360</v>
      </c>
      <c r="P252" s="88">
        <v>0</v>
      </c>
      <c r="Q252" s="102">
        <f t="shared" ref="Q252:Q276" si="11">(T252+V252+X252+Z252+AB252+AD252)/(N252*COUNTA(T252,V252,X252,Z252,AB252,AD252))</f>
        <v>0.80185185185185182</v>
      </c>
      <c r="R252" s="96">
        <v>0.68277777777777782</v>
      </c>
      <c r="S252" s="16">
        <v>0.84222222222222221</v>
      </c>
      <c r="T252" s="10">
        <v>288</v>
      </c>
      <c r="U252" s="13">
        <v>0.8</v>
      </c>
      <c r="V252" s="12">
        <v>288</v>
      </c>
      <c r="W252" s="13">
        <v>0.8</v>
      </c>
      <c r="X252" s="12">
        <v>301</v>
      </c>
      <c r="Y252" s="13">
        <v>0.83611111111111103</v>
      </c>
      <c r="Z252" s="12">
        <v>285</v>
      </c>
      <c r="AA252" s="13">
        <v>0.79166666666666696</v>
      </c>
      <c r="AB252" s="12">
        <v>284</v>
      </c>
      <c r="AC252" s="13">
        <v>0.78888888888888897</v>
      </c>
      <c r="AD252" s="12">
        <v>286</v>
      </c>
      <c r="AE252" s="41">
        <v>0.79444444444444395</v>
      </c>
      <c r="AF252" s="19">
        <v>30.302299999999999</v>
      </c>
      <c r="AG252" s="10">
        <v>-81.746499999999997</v>
      </c>
    </row>
    <row r="253" spans="1:33" ht="12" customHeight="1" x14ac:dyDescent="0.25">
      <c r="A253" s="18">
        <v>1160</v>
      </c>
      <c r="B253" s="40" t="s">
        <v>21</v>
      </c>
      <c r="C253" s="7" t="s">
        <v>746</v>
      </c>
      <c r="D253" s="7" t="s">
        <v>1359</v>
      </c>
      <c r="E253" s="7" t="s">
        <v>4</v>
      </c>
      <c r="F253" s="7" t="s">
        <v>2</v>
      </c>
      <c r="G253" s="7">
        <v>1</v>
      </c>
      <c r="H253" s="5"/>
      <c r="I253" s="6">
        <v>240</v>
      </c>
      <c r="J253" s="5"/>
      <c r="K253" s="5"/>
      <c r="L253" s="5"/>
      <c r="M253" s="5"/>
      <c r="N253" s="10">
        <v>240</v>
      </c>
      <c r="O253" s="10">
        <v>240</v>
      </c>
      <c r="P253" s="88">
        <v>0</v>
      </c>
      <c r="Q253" s="102">
        <f t="shared" si="11"/>
        <v>0.94722222222222219</v>
      </c>
      <c r="R253" s="96">
        <v>0.88263888888888886</v>
      </c>
      <c r="S253" s="16">
        <v>0.9</v>
      </c>
      <c r="T253" s="10">
        <v>234</v>
      </c>
      <c r="U253" s="13">
        <v>0.97499999999999998</v>
      </c>
      <c r="V253" s="12">
        <v>232</v>
      </c>
      <c r="W253" s="13">
        <v>0.96666666666666701</v>
      </c>
      <c r="X253" s="12">
        <v>225</v>
      </c>
      <c r="Y253" s="13">
        <v>0.9375</v>
      </c>
      <c r="Z253" s="12">
        <v>224</v>
      </c>
      <c r="AA253" s="13">
        <v>0.93333333333333302</v>
      </c>
      <c r="AB253" s="12">
        <v>225</v>
      </c>
      <c r="AC253" s="13">
        <v>0.9375</v>
      </c>
      <c r="AD253" s="12">
        <v>224</v>
      </c>
      <c r="AE253" s="41">
        <v>0.93333333333333302</v>
      </c>
      <c r="AF253" s="19">
        <v>30.435199999999998</v>
      </c>
      <c r="AG253" s="10">
        <v>-81.696299999999994</v>
      </c>
    </row>
    <row r="254" spans="1:33" ht="12" customHeight="1" x14ac:dyDescent="0.25">
      <c r="A254" s="18">
        <v>1180</v>
      </c>
      <c r="B254" s="40" t="s">
        <v>21</v>
      </c>
      <c r="C254" s="7" t="s">
        <v>762</v>
      </c>
      <c r="D254" s="7" t="s">
        <v>1588</v>
      </c>
      <c r="E254" s="7" t="s">
        <v>4</v>
      </c>
      <c r="F254" s="7" t="s">
        <v>2</v>
      </c>
      <c r="G254" s="7">
        <v>1</v>
      </c>
      <c r="H254" s="5"/>
      <c r="I254" s="6">
        <v>268</v>
      </c>
      <c r="J254" s="5"/>
      <c r="K254" s="5"/>
      <c r="L254" s="5"/>
      <c r="M254" s="5"/>
      <c r="N254" s="10">
        <v>268</v>
      </c>
      <c r="O254" s="10">
        <v>268</v>
      </c>
      <c r="P254" s="88">
        <v>0</v>
      </c>
      <c r="Q254" s="102">
        <f t="shared" si="11"/>
        <v>0.9483830845771144</v>
      </c>
      <c r="R254" s="96">
        <v>0.93718905472636815</v>
      </c>
      <c r="S254" s="16">
        <v>0.94589552238805974</v>
      </c>
      <c r="T254" s="10">
        <v>258</v>
      </c>
      <c r="U254" s="13">
        <v>0.962686567164179</v>
      </c>
      <c r="V254" s="12">
        <v>260</v>
      </c>
      <c r="W254" s="13">
        <v>0.97014925373134298</v>
      </c>
      <c r="X254" s="12">
        <v>255</v>
      </c>
      <c r="Y254" s="13">
        <v>0.95149253731343297</v>
      </c>
      <c r="Z254" s="12">
        <v>255</v>
      </c>
      <c r="AA254" s="13">
        <v>0.95149253731343297</v>
      </c>
      <c r="AB254" s="12">
        <v>246</v>
      </c>
      <c r="AC254" s="13">
        <v>0.91791044776119401</v>
      </c>
      <c r="AD254" s="12">
        <v>251</v>
      </c>
      <c r="AE254" s="41">
        <v>0.93656716417910402</v>
      </c>
      <c r="AF254" s="19">
        <v>30.206099999999999</v>
      </c>
      <c r="AG254" s="10">
        <v>-81.586200000000005</v>
      </c>
    </row>
    <row r="255" spans="1:33" ht="12" customHeight="1" x14ac:dyDescent="0.25">
      <c r="A255" s="18">
        <v>1310</v>
      </c>
      <c r="B255" s="40" t="s">
        <v>21</v>
      </c>
      <c r="C255" s="7" t="s">
        <v>811</v>
      </c>
      <c r="D255" s="7" t="s">
        <v>1360</v>
      </c>
      <c r="E255" s="7" t="s">
        <v>4</v>
      </c>
      <c r="F255" s="7" t="s">
        <v>2</v>
      </c>
      <c r="G255" s="7">
        <v>1</v>
      </c>
      <c r="H255" s="5"/>
      <c r="I255" s="6">
        <v>224</v>
      </c>
      <c r="J255" s="5"/>
      <c r="K255" s="5"/>
      <c r="L255" s="5"/>
      <c r="M255" s="5"/>
      <c r="N255" s="10">
        <v>224</v>
      </c>
      <c r="O255" s="10">
        <v>224</v>
      </c>
      <c r="P255" s="88">
        <v>0</v>
      </c>
      <c r="Q255" s="102">
        <f t="shared" si="11"/>
        <v>0.94494047619047616</v>
      </c>
      <c r="R255" s="96">
        <v>0.93125000000000002</v>
      </c>
      <c r="S255" s="16">
        <v>0.9263392857142857</v>
      </c>
      <c r="T255" s="10">
        <v>210</v>
      </c>
      <c r="U255" s="13">
        <v>0.9375</v>
      </c>
      <c r="V255" s="12">
        <v>210</v>
      </c>
      <c r="W255" s="13">
        <v>0.9375</v>
      </c>
      <c r="X255" s="12">
        <v>214</v>
      </c>
      <c r="Y255" s="13">
        <v>0.95535714285714302</v>
      </c>
      <c r="Z255" s="12">
        <v>212</v>
      </c>
      <c r="AA255" s="13">
        <v>0.94642857142857095</v>
      </c>
      <c r="AB255" s="12">
        <v>214</v>
      </c>
      <c r="AC255" s="13">
        <v>0.95535714285714302</v>
      </c>
      <c r="AD255" s="12">
        <v>210</v>
      </c>
      <c r="AE255" s="41">
        <v>0.9375</v>
      </c>
      <c r="AF255" s="19">
        <v>30.2866</v>
      </c>
      <c r="AG255" s="10">
        <v>-81.536600000000007</v>
      </c>
    </row>
    <row r="256" spans="1:33" ht="12" customHeight="1" x14ac:dyDescent="0.25">
      <c r="A256" s="18">
        <v>1317</v>
      </c>
      <c r="B256" s="40" t="s">
        <v>21</v>
      </c>
      <c r="C256" s="7" t="s">
        <v>817</v>
      </c>
      <c r="D256" s="7" t="s">
        <v>1360</v>
      </c>
      <c r="E256" s="7" t="s">
        <v>4</v>
      </c>
      <c r="F256" s="7" t="s">
        <v>2</v>
      </c>
      <c r="G256" s="7">
        <v>1</v>
      </c>
      <c r="H256" s="5"/>
      <c r="I256" s="6">
        <v>132</v>
      </c>
      <c r="J256" s="5"/>
      <c r="K256" s="5"/>
      <c r="L256" s="5"/>
      <c r="M256" s="5"/>
      <c r="N256" s="10">
        <v>132</v>
      </c>
      <c r="O256" s="10">
        <v>132</v>
      </c>
      <c r="P256" s="88">
        <v>0</v>
      </c>
      <c r="Q256" s="102">
        <f t="shared" si="11"/>
        <v>0.97222222222222221</v>
      </c>
      <c r="R256" s="96">
        <v>0.94696969696969702</v>
      </c>
      <c r="S256" s="16">
        <v>0.94444444444444442</v>
      </c>
      <c r="T256" s="10">
        <v>130</v>
      </c>
      <c r="U256" s="13">
        <v>0.98484848484848497</v>
      </c>
      <c r="V256" s="12">
        <v>125</v>
      </c>
      <c r="W256" s="13">
        <v>0.94696969696969702</v>
      </c>
      <c r="X256" s="12">
        <v>129</v>
      </c>
      <c r="Y256" s="13">
        <v>0.97727272727272696</v>
      </c>
      <c r="Z256" s="12">
        <v>127</v>
      </c>
      <c r="AA256" s="13">
        <v>0.96212121212121204</v>
      </c>
      <c r="AB256" s="12">
        <v>128</v>
      </c>
      <c r="AC256" s="13">
        <v>0.96969696969696995</v>
      </c>
      <c r="AD256" s="12">
        <v>131</v>
      </c>
      <c r="AE256" s="41">
        <v>0.99242424242424199</v>
      </c>
      <c r="AF256" s="19">
        <v>30.2989</v>
      </c>
      <c r="AG256" s="10">
        <v>-81.5261</v>
      </c>
    </row>
    <row r="257" spans="1:33" ht="12" customHeight="1" x14ac:dyDescent="0.25">
      <c r="A257" s="18">
        <v>1405</v>
      </c>
      <c r="B257" s="40" t="s">
        <v>21</v>
      </c>
      <c r="C257" s="7" t="s">
        <v>849</v>
      </c>
      <c r="D257" s="7" t="s">
        <v>1627</v>
      </c>
      <c r="E257" s="7" t="s">
        <v>4</v>
      </c>
      <c r="F257" s="7" t="s">
        <v>2</v>
      </c>
      <c r="G257" s="7">
        <v>1</v>
      </c>
      <c r="H257" s="5"/>
      <c r="I257" s="6">
        <v>184</v>
      </c>
      <c r="J257" s="5"/>
      <c r="K257" s="5"/>
      <c r="L257" s="5"/>
      <c r="M257" s="5"/>
      <c r="N257" s="10">
        <v>184</v>
      </c>
      <c r="O257" s="10">
        <v>184</v>
      </c>
      <c r="P257" s="88">
        <v>0</v>
      </c>
      <c r="Q257" s="102">
        <f t="shared" si="11"/>
        <v>0.98278985507246375</v>
      </c>
      <c r="R257" s="96">
        <v>0.97101449275362317</v>
      </c>
      <c r="S257" s="16">
        <v>0.9438405797101449</v>
      </c>
      <c r="T257" s="10">
        <v>179</v>
      </c>
      <c r="U257" s="13">
        <v>0.97282608695652195</v>
      </c>
      <c r="V257" s="12">
        <v>181</v>
      </c>
      <c r="W257" s="13">
        <v>0.98369565217391297</v>
      </c>
      <c r="X257" s="12">
        <v>181</v>
      </c>
      <c r="Y257" s="13">
        <v>0.98369565217391297</v>
      </c>
      <c r="Z257" s="12">
        <v>181</v>
      </c>
      <c r="AA257" s="13">
        <v>0.98369565217391297</v>
      </c>
      <c r="AB257" s="12">
        <v>184</v>
      </c>
      <c r="AC257" s="13">
        <v>1</v>
      </c>
      <c r="AD257" s="12">
        <v>179</v>
      </c>
      <c r="AE257" s="41">
        <v>0.97282608695652195</v>
      </c>
      <c r="AF257" s="19">
        <v>30.1722</v>
      </c>
      <c r="AG257" s="10">
        <v>-81.594899999999996</v>
      </c>
    </row>
    <row r="258" spans="1:33" ht="12" customHeight="1" x14ac:dyDescent="0.25">
      <c r="A258" s="18">
        <v>1426</v>
      </c>
      <c r="B258" s="40" t="s">
        <v>21</v>
      </c>
      <c r="C258" s="7" t="s">
        <v>854</v>
      </c>
      <c r="D258" s="7" t="s">
        <v>1627</v>
      </c>
      <c r="E258" s="7" t="s">
        <v>4</v>
      </c>
      <c r="F258" s="7" t="s">
        <v>2</v>
      </c>
      <c r="G258" s="7">
        <v>1</v>
      </c>
      <c r="H258" s="5"/>
      <c r="I258" s="6">
        <v>100</v>
      </c>
      <c r="J258" s="5"/>
      <c r="K258" s="5"/>
      <c r="L258" s="5"/>
      <c r="M258" s="5"/>
      <c r="N258" s="10">
        <v>100</v>
      </c>
      <c r="O258" s="10">
        <v>100</v>
      </c>
      <c r="P258" s="88">
        <v>0</v>
      </c>
      <c r="Q258" s="102">
        <f t="shared" si="11"/>
        <v>0.98666666666666669</v>
      </c>
      <c r="R258" s="96">
        <v>0.98</v>
      </c>
      <c r="S258" s="16">
        <v>0.99333333333333329</v>
      </c>
      <c r="T258" s="10">
        <v>99</v>
      </c>
      <c r="U258" s="13">
        <v>0.99</v>
      </c>
      <c r="V258" s="12">
        <v>100</v>
      </c>
      <c r="W258" s="13">
        <v>1</v>
      </c>
      <c r="X258" s="12">
        <v>98</v>
      </c>
      <c r="Y258" s="13">
        <v>0.98</v>
      </c>
      <c r="Z258" s="12">
        <v>98</v>
      </c>
      <c r="AA258" s="13">
        <v>0.98</v>
      </c>
      <c r="AB258" s="12">
        <v>98</v>
      </c>
      <c r="AC258" s="13">
        <v>0.98</v>
      </c>
      <c r="AD258" s="12">
        <v>99</v>
      </c>
      <c r="AE258" s="41">
        <v>0.99</v>
      </c>
      <c r="AF258" s="19">
        <v>30.2454</v>
      </c>
      <c r="AG258" s="10">
        <v>-81.730599999999995</v>
      </c>
    </row>
    <row r="259" spans="1:33" ht="12" customHeight="1" x14ac:dyDescent="0.25">
      <c r="A259" s="18">
        <v>1452</v>
      </c>
      <c r="B259" s="40" t="s">
        <v>21</v>
      </c>
      <c r="C259" s="7" t="s">
        <v>871</v>
      </c>
      <c r="D259" s="7" t="s">
        <v>1408</v>
      </c>
      <c r="E259" s="7" t="s">
        <v>4</v>
      </c>
      <c r="F259" s="7" t="s">
        <v>2</v>
      </c>
      <c r="G259" s="7">
        <v>1</v>
      </c>
      <c r="H259" s="5"/>
      <c r="I259" s="6">
        <v>100</v>
      </c>
      <c r="J259" s="5"/>
      <c r="K259" s="5"/>
      <c r="L259" s="5"/>
      <c r="M259" s="5"/>
      <c r="N259" s="10">
        <v>100</v>
      </c>
      <c r="O259" s="10">
        <v>100</v>
      </c>
      <c r="P259" s="88">
        <v>0</v>
      </c>
      <c r="Q259" s="102">
        <f t="shared" si="11"/>
        <v>0.99</v>
      </c>
      <c r="R259" s="96">
        <v>0.99</v>
      </c>
      <c r="S259" s="16">
        <v>0.97799999999999998</v>
      </c>
      <c r="T259" s="10">
        <v>99</v>
      </c>
      <c r="U259" s="13">
        <v>0.99</v>
      </c>
      <c r="V259" s="12">
        <v>99</v>
      </c>
      <c r="W259" s="13">
        <v>0.99</v>
      </c>
      <c r="X259" s="12">
        <v>99</v>
      </c>
      <c r="Y259" s="13">
        <v>0.99</v>
      </c>
      <c r="Z259" s="12">
        <v>100</v>
      </c>
      <c r="AA259" s="13">
        <v>1</v>
      </c>
      <c r="AB259" s="12">
        <v>99</v>
      </c>
      <c r="AC259" s="13">
        <v>0.99</v>
      </c>
      <c r="AD259" s="12">
        <v>98</v>
      </c>
      <c r="AE259" s="41">
        <v>0.98</v>
      </c>
      <c r="AF259" s="19">
        <v>30.2864</v>
      </c>
      <c r="AG259" s="10">
        <v>-81.791300000000007</v>
      </c>
    </row>
    <row r="260" spans="1:33" ht="12" customHeight="1" x14ac:dyDescent="0.25">
      <c r="A260" s="18">
        <v>1488</v>
      </c>
      <c r="B260" s="40" t="s">
        <v>21</v>
      </c>
      <c r="C260" s="7" t="s">
        <v>890</v>
      </c>
      <c r="D260" s="7" t="s">
        <v>1361</v>
      </c>
      <c r="E260" s="7" t="s">
        <v>4</v>
      </c>
      <c r="F260" s="7" t="s">
        <v>2</v>
      </c>
      <c r="G260" s="7">
        <v>1</v>
      </c>
      <c r="H260" s="5"/>
      <c r="I260" s="6">
        <v>328</v>
      </c>
      <c r="J260" s="5"/>
      <c r="K260" s="5"/>
      <c r="L260" s="5"/>
      <c r="M260" s="5"/>
      <c r="N260" s="10">
        <v>328</v>
      </c>
      <c r="O260" s="10">
        <v>328</v>
      </c>
      <c r="P260" s="88">
        <v>0</v>
      </c>
      <c r="Q260" s="102">
        <f t="shared" si="11"/>
        <v>0.99390243902439024</v>
      </c>
      <c r="R260" s="96">
        <v>0.9871951219512195</v>
      </c>
      <c r="S260" s="16">
        <v>0.98094512195121952</v>
      </c>
      <c r="T260" s="5"/>
      <c r="U260" s="11"/>
      <c r="V260" s="12">
        <v>325</v>
      </c>
      <c r="W260" s="13">
        <v>0.99085365853658502</v>
      </c>
      <c r="X260" s="12">
        <v>325</v>
      </c>
      <c r="Y260" s="13">
        <v>0.99085365853658502</v>
      </c>
      <c r="Z260" s="12">
        <v>328</v>
      </c>
      <c r="AA260" s="13">
        <v>1</v>
      </c>
      <c r="AB260" s="11"/>
      <c r="AC260" s="11"/>
      <c r="AD260" s="12">
        <v>326</v>
      </c>
      <c r="AE260" s="41">
        <v>0.99390243902439002</v>
      </c>
      <c r="AF260" s="19">
        <v>30.3599</v>
      </c>
      <c r="AG260" s="10">
        <v>-81.665400000000005</v>
      </c>
    </row>
    <row r="261" spans="1:33" ht="12" customHeight="1" x14ac:dyDescent="0.25">
      <c r="A261" s="18">
        <v>1523</v>
      </c>
      <c r="B261" s="40" t="s">
        <v>21</v>
      </c>
      <c r="C261" s="7" t="s">
        <v>895</v>
      </c>
      <c r="D261" s="7" t="s">
        <v>1361</v>
      </c>
      <c r="E261" s="7" t="s">
        <v>4</v>
      </c>
      <c r="F261" s="7" t="s">
        <v>2</v>
      </c>
      <c r="G261" s="7">
        <v>1</v>
      </c>
      <c r="H261" s="5"/>
      <c r="I261" s="6">
        <v>120</v>
      </c>
      <c r="J261" s="5"/>
      <c r="K261" s="5"/>
      <c r="L261" s="5"/>
      <c r="M261" s="5"/>
      <c r="N261" s="10">
        <v>120</v>
      </c>
      <c r="O261" s="10">
        <v>120</v>
      </c>
      <c r="P261" s="88">
        <v>0</v>
      </c>
      <c r="Q261" s="102">
        <f t="shared" si="11"/>
        <v>0.96388888888888891</v>
      </c>
      <c r="R261" s="96">
        <v>0.95166666666666666</v>
      </c>
      <c r="S261" s="16">
        <v>0.89444444444444449</v>
      </c>
      <c r="T261" s="10">
        <v>119</v>
      </c>
      <c r="U261" s="13">
        <v>0.99166666666666703</v>
      </c>
      <c r="V261" s="12">
        <v>119</v>
      </c>
      <c r="W261" s="13">
        <v>0.99166666666666703</v>
      </c>
      <c r="X261" s="12">
        <v>114</v>
      </c>
      <c r="Y261" s="13">
        <v>0.95</v>
      </c>
      <c r="Z261" s="12">
        <v>113</v>
      </c>
      <c r="AA261" s="13">
        <v>0.94166666666666698</v>
      </c>
      <c r="AB261" s="12">
        <v>113</v>
      </c>
      <c r="AC261" s="13">
        <v>0.94166666666666698</v>
      </c>
      <c r="AD261" s="12">
        <v>116</v>
      </c>
      <c r="AE261" s="41">
        <v>0.96666666666666701</v>
      </c>
      <c r="AF261" s="19">
        <v>30.357299999999999</v>
      </c>
      <c r="AG261" s="10">
        <v>-81.644599999999997</v>
      </c>
    </row>
    <row r="262" spans="1:33" ht="12" customHeight="1" x14ac:dyDescent="0.25">
      <c r="A262" s="18">
        <v>1584</v>
      </c>
      <c r="B262" s="40" t="s">
        <v>21</v>
      </c>
      <c r="C262" s="7" t="s">
        <v>921</v>
      </c>
      <c r="D262" s="7" t="s">
        <v>1362</v>
      </c>
      <c r="E262" s="7" t="s">
        <v>4</v>
      </c>
      <c r="F262" s="7" t="s">
        <v>2</v>
      </c>
      <c r="G262" s="7">
        <v>1</v>
      </c>
      <c r="H262" s="5"/>
      <c r="I262" s="6">
        <v>160</v>
      </c>
      <c r="J262" s="5"/>
      <c r="K262" s="5"/>
      <c r="L262" s="5"/>
      <c r="M262" s="5"/>
      <c r="N262" s="10">
        <v>160</v>
      </c>
      <c r="O262" s="10">
        <v>160</v>
      </c>
      <c r="P262" s="88">
        <v>0</v>
      </c>
      <c r="Q262" s="102">
        <f t="shared" si="11"/>
        <v>0.95416666666666672</v>
      </c>
      <c r="R262" s="96">
        <v>0.95729166666666665</v>
      </c>
      <c r="S262" s="16">
        <v>0.97916666666666663</v>
      </c>
      <c r="T262" s="10">
        <v>153</v>
      </c>
      <c r="U262" s="13">
        <v>0.95625000000000004</v>
      </c>
      <c r="V262" s="12">
        <v>152</v>
      </c>
      <c r="W262" s="13">
        <v>0.95</v>
      </c>
      <c r="X262" s="12">
        <v>154</v>
      </c>
      <c r="Y262" s="13">
        <v>0.96250000000000002</v>
      </c>
      <c r="Z262" s="12">
        <v>150</v>
      </c>
      <c r="AA262" s="13">
        <v>0.9375</v>
      </c>
      <c r="AB262" s="12">
        <v>154</v>
      </c>
      <c r="AC262" s="13">
        <v>0.96250000000000002</v>
      </c>
      <c r="AD262" s="12">
        <v>153</v>
      </c>
      <c r="AE262" s="41">
        <v>0.95625000000000004</v>
      </c>
      <c r="AF262" s="19">
        <v>30.287099999999999</v>
      </c>
      <c r="AG262" s="10">
        <v>-81.581699999999998</v>
      </c>
    </row>
    <row r="263" spans="1:33" ht="12" customHeight="1" x14ac:dyDescent="0.25">
      <c r="A263" s="18">
        <v>1814</v>
      </c>
      <c r="B263" s="40" t="s">
        <v>21</v>
      </c>
      <c r="C263" s="7" t="s">
        <v>995</v>
      </c>
      <c r="D263" s="7" t="s">
        <v>1670</v>
      </c>
      <c r="E263" s="7" t="s">
        <v>4</v>
      </c>
      <c r="F263" s="7" t="s">
        <v>2</v>
      </c>
      <c r="G263" s="7">
        <v>1</v>
      </c>
      <c r="H263" s="5"/>
      <c r="I263" s="6">
        <v>234</v>
      </c>
      <c r="J263" s="5"/>
      <c r="K263" s="5"/>
      <c r="L263" s="5"/>
      <c r="M263" s="5"/>
      <c r="N263" s="10">
        <v>234</v>
      </c>
      <c r="O263" s="10">
        <v>234</v>
      </c>
      <c r="P263" s="88">
        <v>0</v>
      </c>
      <c r="Q263" s="102">
        <f t="shared" si="11"/>
        <v>0.93660968660968658</v>
      </c>
      <c r="R263" s="96">
        <v>0.90883190883190879</v>
      </c>
      <c r="S263" s="16">
        <v>0.90940170940170939</v>
      </c>
      <c r="T263" s="10">
        <v>224</v>
      </c>
      <c r="U263" s="13">
        <v>0.95726495726495697</v>
      </c>
      <c r="V263" s="12">
        <v>227</v>
      </c>
      <c r="W263" s="13">
        <v>0.97008547008546997</v>
      </c>
      <c r="X263" s="12">
        <v>228</v>
      </c>
      <c r="Y263" s="13">
        <v>0.97435897435897401</v>
      </c>
      <c r="Z263" s="12">
        <v>214</v>
      </c>
      <c r="AA263" s="13">
        <v>0.91452991452991494</v>
      </c>
      <c r="AB263" s="12">
        <v>208</v>
      </c>
      <c r="AC263" s="13">
        <v>0.88888888888888895</v>
      </c>
      <c r="AD263" s="12">
        <v>214</v>
      </c>
      <c r="AE263" s="41">
        <v>0.91452991452991494</v>
      </c>
      <c r="AF263" s="19">
        <v>30.226099999999999</v>
      </c>
      <c r="AG263" s="10">
        <v>-81.760999999999996</v>
      </c>
    </row>
    <row r="264" spans="1:33" ht="12" customHeight="1" x14ac:dyDescent="0.25">
      <c r="A264" s="18">
        <v>1889</v>
      </c>
      <c r="B264" s="40" t="s">
        <v>21</v>
      </c>
      <c r="C264" s="7" t="s">
        <v>1021</v>
      </c>
      <c r="D264" s="7" t="s">
        <v>1673</v>
      </c>
      <c r="E264" s="7" t="s">
        <v>4</v>
      </c>
      <c r="F264" s="7" t="s">
        <v>2</v>
      </c>
      <c r="G264" s="7">
        <v>1</v>
      </c>
      <c r="H264" s="5"/>
      <c r="I264" s="6">
        <v>110</v>
      </c>
      <c r="J264" s="5"/>
      <c r="K264" s="5"/>
      <c r="L264" s="5"/>
      <c r="M264" s="5"/>
      <c r="N264" s="10">
        <v>110</v>
      </c>
      <c r="O264" s="10">
        <v>110</v>
      </c>
      <c r="P264" s="88">
        <v>0</v>
      </c>
      <c r="Q264" s="102">
        <f t="shared" si="11"/>
        <v>0.92878787878787883</v>
      </c>
      <c r="R264" s="96">
        <v>0.89090909090909087</v>
      </c>
      <c r="S264" s="16">
        <v>0.95303030303030301</v>
      </c>
      <c r="T264" s="10">
        <v>99</v>
      </c>
      <c r="U264" s="13">
        <v>0.9</v>
      </c>
      <c r="V264" s="12">
        <v>101</v>
      </c>
      <c r="W264" s="13">
        <v>0.91818181818181799</v>
      </c>
      <c r="X264" s="12">
        <v>102</v>
      </c>
      <c r="Y264" s="13">
        <v>0.92727272727272703</v>
      </c>
      <c r="Z264" s="12">
        <v>103</v>
      </c>
      <c r="AA264" s="13">
        <v>0.93636363636363595</v>
      </c>
      <c r="AB264" s="12">
        <v>104</v>
      </c>
      <c r="AC264" s="13">
        <v>0.94545454545454499</v>
      </c>
      <c r="AD264" s="12">
        <v>104</v>
      </c>
      <c r="AE264" s="41">
        <v>0.94545454545454499</v>
      </c>
      <c r="AF264" s="19">
        <v>30.443200000000001</v>
      </c>
      <c r="AG264" s="10">
        <v>-81.658199999999994</v>
      </c>
    </row>
    <row r="265" spans="1:33" ht="12" customHeight="1" x14ac:dyDescent="0.25">
      <c r="A265" s="18">
        <v>2557</v>
      </c>
      <c r="B265" s="40" t="s">
        <v>21</v>
      </c>
      <c r="C265" s="7" t="s">
        <v>1218</v>
      </c>
      <c r="D265" s="7" t="s">
        <v>1368</v>
      </c>
      <c r="E265" s="7" t="s">
        <v>4</v>
      </c>
      <c r="F265" s="7" t="s">
        <v>2</v>
      </c>
      <c r="G265" s="7">
        <v>1</v>
      </c>
      <c r="H265" s="5"/>
      <c r="I265" s="6">
        <v>120</v>
      </c>
      <c r="J265" s="5"/>
      <c r="K265" s="5"/>
      <c r="L265" s="6">
        <v>12</v>
      </c>
      <c r="M265" s="5"/>
      <c r="N265" s="10">
        <v>120</v>
      </c>
      <c r="O265" s="10">
        <v>120</v>
      </c>
      <c r="P265" s="88">
        <v>0</v>
      </c>
      <c r="Q265" s="102">
        <f t="shared" si="11"/>
        <v>0.97222222222222221</v>
      </c>
      <c r="R265" s="96"/>
      <c r="S265" s="16"/>
      <c r="T265" s="10">
        <v>115</v>
      </c>
      <c r="U265" s="13">
        <v>0.95833333333333304</v>
      </c>
      <c r="V265" s="12">
        <v>118</v>
      </c>
      <c r="W265" s="13">
        <v>0.98333333333333295</v>
      </c>
      <c r="X265" s="12">
        <v>118</v>
      </c>
      <c r="Y265" s="13">
        <v>0.98333333333333295</v>
      </c>
      <c r="Z265" s="12">
        <v>118</v>
      </c>
      <c r="AA265" s="13">
        <v>0.98333333333333295</v>
      </c>
      <c r="AB265" s="12">
        <v>118</v>
      </c>
      <c r="AC265" s="13">
        <v>0.98333333333333295</v>
      </c>
      <c r="AD265" s="12">
        <v>113</v>
      </c>
      <c r="AE265" s="41">
        <v>0.94166666666666698</v>
      </c>
      <c r="AF265" s="19">
        <v>30.3506111111111</v>
      </c>
      <c r="AG265" s="10">
        <v>-81.6650833333333</v>
      </c>
    </row>
    <row r="266" spans="1:33" ht="12" customHeight="1" x14ac:dyDescent="0.25">
      <c r="A266" s="18">
        <v>506</v>
      </c>
      <c r="B266" s="40" t="s">
        <v>21</v>
      </c>
      <c r="C266" s="7" t="s">
        <v>344</v>
      </c>
      <c r="D266" s="7" t="s">
        <v>1447</v>
      </c>
      <c r="E266" s="7" t="s">
        <v>1738</v>
      </c>
      <c r="F266" s="7" t="s">
        <v>2</v>
      </c>
      <c r="G266" s="7">
        <v>1</v>
      </c>
      <c r="H266" s="5"/>
      <c r="I266" s="6">
        <v>336</v>
      </c>
      <c r="J266" s="5"/>
      <c r="K266" s="5"/>
      <c r="L266" s="5"/>
      <c r="M266" s="5"/>
      <c r="N266" s="10">
        <v>336</v>
      </c>
      <c r="O266" s="10">
        <v>68</v>
      </c>
      <c r="P266" s="88">
        <v>268</v>
      </c>
      <c r="Q266" s="102">
        <f t="shared" si="11"/>
        <v>0.94494047619047616</v>
      </c>
      <c r="R266" s="96">
        <v>0.95238095238095233</v>
      </c>
      <c r="S266" s="16">
        <v>0.90595238095238095</v>
      </c>
      <c r="T266" s="10">
        <v>318</v>
      </c>
      <c r="U266" s="13">
        <v>0.94642857142857095</v>
      </c>
      <c r="V266" s="12">
        <v>317</v>
      </c>
      <c r="W266" s="13">
        <v>0.94345238095238104</v>
      </c>
      <c r="X266" s="12">
        <v>313</v>
      </c>
      <c r="Y266" s="13">
        <v>0.93154761904761896</v>
      </c>
      <c r="Z266" s="12">
        <v>323</v>
      </c>
      <c r="AA266" s="13">
        <v>0.96130952380952395</v>
      </c>
      <c r="AB266" s="12">
        <v>319</v>
      </c>
      <c r="AC266" s="13">
        <v>0.94940476190476197</v>
      </c>
      <c r="AD266" s="12">
        <v>315</v>
      </c>
      <c r="AE266" s="41">
        <v>0.9375</v>
      </c>
      <c r="AF266" s="19">
        <v>30.317900000000002</v>
      </c>
      <c r="AG266" s="10">
        <v>-81.449399999999997</v>
      </c>
    </row>
    <row r="267" spans="1:33" ht="12" customHeight="1" x14ac:dyDescent="0.25">
      <c r="A267" s="18">
        <v>560</v>
      </c>
      <c r="B267" s="40" t="s">
        <v>21</v>
      </c>
      <c r="C267" s="7" t="s">
        <v>380</v>
      </c>
      <c r="D267" s="7" t="s">
        <v>1396</v>
      </c>
      <c r="E267" s="7" t="s">
        <v>1738</v>
      </c>
      <c r="F267" s="7" t="s">
        <v>2</v>
      </c>
      <c r="G267" s="7">
        <v>1</v>
      </c>
      <c r="H267" s="5"/>
      <c r="I267" s="6">
        <v>248</v>
      </c>
      <c r="J267" s="5"/>
      <c r="K267" s="5"/>
      <c r="L267" s="5"/>
      <c r="M267" s="5"/>
      <c r="N267" s="10">
        <v>248</v>
      </c>
      <c r="O267" s="10">
        <v>75</v>
      </c>
      <c r="P267" s="88">
        <v>173</v>
      </c>
      <c r="Q267" s="102">
        <f t="shared" si="11"/>
        <v>0.980510752688172</v>
      </c>
      <c r="R267" s="96">
        <v>0.95094086021505375</v>
      </c>
      <c r="S267" s="16">
        <v>0.94838709677419353</v>
      </c>
      <c r="T267" s="10">
        <v>244</v>
      </c>
      <c r="U267" s="13">
        <v>0.98387096774193605</v>
      </c>
      <c r="V267" s="12">
        <v>244</v>
      </c>
      <c r="W267" s="13">
        <v>0.98387096774193605</v>
      </c>
      <c r="X267" s="12">
        <v>240</v>
      </c>
      <c r="Y267" s="13">
        <v>0.967741935483871</v>
      </c>
      <c r="Z267" s="12">
        <v>241</v>
      </c>
      <c r="AA267" s="13">
        <v>0.97177419354838701</v>
      </c>
      <c r="AB267" s="12">
        <v>245</v>
      </c>
      <c r="AC267" s="13">
        <v>0.98790322580645196</v>
      </c>
      <c r="AD267" s="12">
        <v>245</v>
      </c>
      <c r="AE267" s="41">
        <v>0.98790322580645196</v>
      </c>
      <c r="AF267" s="19">
        <v>30.2059</v>
      </c>
      <c r="AG267" s="10">
        <v>-81.61</v>
      </c>
    </row>
    <row r="268" spans="1:33" ht="12" customHeight="1" x14ac:dyDescent="0.25">
      <c r="A268" s="18">
        <v>561</v>
      </c>
      <c r="B268" s="40" t="s">
        <v>21</v>
      </c>
      <c r="C268" s="7" t="s">
        <v>381</v>
      </c>
      <c r="D268" s="7" t="s">
        <v>1396</v>
      </c>
      <c r="E268" s="7" t="s">
        <v>1738</v>
      </c>
      <c r="F268" s="7" t="s">
        <v>2</v>
      </c>
      <c r="G268" s="7">
        <v>1</v>
      </c>
      <c r="H268" s="5"/>
      <c r="I268" s="6">
        <v>144</v>
      </c>
      <c r="J268" s="5"/>
      <c r="K268" s="5"/>
      <c r="L268" s="5"/>
      <c r="M268" s="5"/>
      <c r="N268" s="10">
        <v>144</v>
      </c>
      <c r="O268" s="10">
        <v>44</v>
      </c>
      <c r="P268" s="88">
        <v>100</v>
      </c>
      <c r="Q268" s="102">
        <f t="shared" si="11"/>
        <v>0.97337962962962965</v>
      </c>
      <c r="R268" s="96">
        <v>0.94791666666666663</v>
      </c>
      <c r="S268" s="16">
        <v>0.9291666666666667</v>
      </c>
      <c r="T268" s="10">
        <v>140</v>
      </c>
      <c r="U268" s="13">
        <v>0.97222222222222199</v>
      </c>
      <c r="V268" s="12">
        <v>139</v>
      </c>
      <c r="W268" s="13">
        <v>0.96527777777777801</v>
      </c>
      <c r="X268" s="12">
        <v>140</v>
      </c>
      <c r="Y268" s="13">
        <v>0.97222222222222199</v>
      </c>
      <c r="Z268" s="12">
        <v>142</v>
      </c>
      <c r="AA268" s="13">
        <v>0.98611111111111105</v>
      </c>
      <c r="AB268" s="12">
        <v>141</v>
      </c>
      <c r="AC268" s="13">
        <v>0.97916666666666696</v>
      </c>
      <c r="AD268" s="12">
        <v>139</v>
      </c>
      <c r="AE268" s="41">
        <v>0.96527777777777801</v>
      </c>
      <c r="AF268" s="19">
        <v>30.2059</v>
      </c>
      <c r="AG268" s="10">
        <v>-81.61</v>
      </c>
    </row>
    <row r="269" spans="1:33" ht="12" customHeight="1" x14ac:dyDescent="0.25">
      <c r="A269" s="18">
        <v>562</v>
      </c>
      <c r="B269" s="40" t="s">
        <v>21</v>
      </c>
      <c r="C269" s="7" t="s">
        <v>382</v>
      </c>
      <c r="D269" s="7" t="s">
        <v>1396</v>
      </c>
      <c r="E269" s="7" t="s">
        <v>1738</v>
      </c>
      <c r="F269" s="7" t="s">
        <v>2</v>
      </c>
      <c r="G269" s="7">
        <v>1</v>
      </c>
      <c r="H269" s="5"/>
      <c r="I269" s="6">
        <v>128</v>
      </c>
      <c r="J269" s="5"/>
      <c r="K269" s="5"/>
      <c r="L269" s="5"/>
      <c r="M269" s="5"/>
      <c r="N269" s="10">
        <v>128</v>
      </c>
      <c r="O269" s="10">
        <v>39</v>
      </c>
      <c r="P269" s="88">
        <v>89</v>
      </c>
      <c r="Q269" s="102">
        <f t="shared" si="11"/>
        <v>0.96484375</v>
      </c>
      <c r="R269" s="96">
        <v>0.94661458333333337</v>
      </c>
      <c r="S269" s="16">
        <v>0.93593749999999998</v>
      </c>
      <c r="T269" s="10">
        <v>125</v>
      </c>
      <c r="U269" s="13">
        <v>0.9765625</v>
      </c>
      <c r="V269" s="12">
        <v>125</v>
      </c>
      <c r="W269" s="13">
        <v>0.9765625</v>
      </c>
      <c r="X269" s="12">
        <v>127</v>
      </c>
      <c r="Y269" s="13">
        <v>0.9921875</v>
      </c>
      <c r="Z269" s="12">
        <v>122</v>
      </c>
      <c r="AA269" s="13">
        <v>0.953125</v>
      </c>
      <c r="AB269" s="12">
        <v>118</v>
      </c>
      <c r="AC269" s="13">
        <v>0.921875</v>
      </c>
      <c r="AD269" s="12">
        <v>124</v>
      </c>
      <c r="AE269" s="41">
        <v>0.96875</v>
      </c>
      <c r="AF269" s="19">
        <v>30.2059</v>
      </c>
      <c r="AG269" s="10">
        <v>-81.61</v>
      </c>
    </row>
    <row r="270" spans="1:33" ht="12" customHeight="1" x14ac:dyDescent="0.25">
      <c r="A270" s="18">
        <v>666</v>
      </c>
      <c r="B270" s="40" t="s">
        <v>21</v>
      </c>
      <c r="C270" s="7" t="s">
        <v>445</v>
      </c>
      <c r="D270" s="7" t="s">
        <v>1382</v>
      </c>
      <c r="E270" s="7" t="s">
        <v>1738</v>
      </c>
      <c r="F270" s="7" t="s">
        <v>2</v>
      </c>
      <c r="G270" s="7">
        <v>1</v>
      </c>
      <c r="H270" s="5"/>
      <c r="I270" s="6">
        <v>80</v>
      </c>
      <c r="J270" s="5"/>
      <c r="K270" s="5"/>
      <c r="L270" s="5"/>
      <c r="M270" s="5"/>
      <c r="N270" s="10">
        <v>112</v>
      </c>
      <c r="O270" s="10">
        <v>80</v>
      </c>
      <c r="P270" s="88">
        <v>32</v>
      </c>
      <c r="Q270" s="102">
        <f t="shared" si="11"/>
        <v>0.92708333333333337</v>
      </c>
      <c r="R270" s="96">
        <v>0.85863095238095233</v>
      </c>
      <c r="S270" s="16">
        <v>0.85416666666666663</v>
      </c>
      <c r="T270" s="10">
        <v>103</v>
      </c>
      <c r="U270" s="13">
        <v>0.91964285714285698</v>
      </c>
      <c r="V270" s="12">
        <v>105</v>
      </c>
      <c r="W270" s="13">
        <v>0.9375</v>
      </c>
      <c r="X270" s="12">
        <v>105</v>
      </c>
      <c r="Y270" s="13">
        <v>0.9375</v>
      </c>
      <c r="Z270" s="12">
        <v>105</v>
      </c>
      <c r="AA270" s="13">
        <v>0.9375</v>
      </c>
      <c r="AB270" s="12">
        <v>103</v>
      </c>
      <c r="AC270" s="13">
        <v>0.91964285714285698</v>
      </c>
      <c r="AD270" s="12">
        <v>102</v>
      </c>
      <c r="AE270" s="41">
        <v>0.91071428571428603</v>
      </c>
      <c r="AF270" s="19">
        <v>30.233599999999999</v>
      </c>
      <c r="AG270" s="10">
        <v>-81.605000000000004</v>
      </c>
    </row>
    <row r="271" spans="1:33" ht="12" customHeight="1" x14ac:dyDescent="0.25">
      <c r="A271" s="18">
        <v>1231</v>
      </c>
      <c r="B271" s="40" t="s">
        <v>21</v>
      </c>
      <c r="C271" s="7" t="s">
        <v>792</v>
      </c>
      <c r="D271" s="7" t="s">
        <v>1449</v>
      </c>
      <c r="E271" s="7" t="s">
        <v>1738</v>
      </c>
      <c r="F271" s="7" t="s">
        <v>2</v>
      </c>
      <c r="G271" s="7">
        <v>1</v>
      </c>
      <c r="H271" s="5"/>
      <c r="I271" s="6">
        <v>307</v>
      </c>
      <c r="J271" s="5"/>
      <c r="K271" s="5"/>
      <c r="L271" s="5"/>
      <c r="M271" s="5"/>
      <c r="N271" s="10">
        <v>336</v>
      </c>
      <c r="O271" s="10">
        <v>317</v>
      </c>
      <c r="P271" s="88">
        <v>19</v>
      </c>
      <c r="Q271" s="102">
        <f t="shared" si="11"/>
        <v>0.92261904761904767</v>
      </c>
      <c r="R271" s="96">
        <v>0.95486111111111116</v>
      </c>
      <c r="S271" s="16">
        <v>0.94047619047619047</v>
      </c>
      <c r="T271" s="10">
        <v>309</v>
      </c>
      <c r="U271" s="13">
        <v>0.91964285714285698</v>
      </c>
      <c r="V271" s="12">
        <v>316</v>
      </c>
      <c r="W271" s="13">
        <v>0.94047619047619002</v>
      </c>
      <c r="X271" s="12">
        <v>307</v>
      </c>
      <c r="Y271" s="13">
        <v>0.91369047619047605</v>
      </c>
      <c r="Z271" s="12">
        <v>307</v>
      </c>
      <c r="AA271" s="13">
        <v>0.91369047619047605</v>
      </c>
      <c r="AB271" s="12">
        <v>307</v>
      </c>
      <c r="AC271" s="13">
        <v>0.91097922848664703</v>
      </c>
      <c r="AD271" s="12">
        <v>314</v>
      </c>
      <c r="AE271" s="41">
        <v>0.93175074183976303</v>
      </c>
      <c r="AF271" s="19">
        <v>30.193453000000002</v>
      </c>
      <c r="AG271" s="10">
        <v>-81.746092000000004</v>
      </c>
    </row>
    <row r="272" spans="1:33" ht="12" customHeight="1" x14ac:dyDescent="0.25">
      <c r="A272" s="18">
        <v>1580</v>
      </c>
      <c r="B272" s="40" t="s">
        <v>21</v>
      </c>
      <c r="C272" s="7" t="s">
        <v>919</v>
      </c>
      <c r="D272" s="7" t="s">
        <v>1648</v>
      </c>
      <c r="E272" s="7" t="s">
        <v>1738</v>
      </c>
      <c r="F272" s="7" t="s">
        <v>2</v>
      </c>
      <c r="G272" s="7">
        <v>1</v>
      </c>
      <c r="H272" s="5"/>
      <c r="I272" s="6">
        <v>118</v>
      </c>
      <c r="J272" s="5"/>
      <c r="K272" s="5"/>
      <c r="L272" s="5"/>
      <c r="M272" s="5"/>
      <c r="N272" s="10">
        <v>168</v>
      </c>
      <c r="O272" s="10">
        <v>118</v>
      </c>
      <c r="P272" s="88">
        <v>50</v>
      </c>
      <c r="Q272" s="102">
        <f t="shared" si="11"/>
        <v>0.94444444444444442</v>
      </c>
      <c r="R272" s="96">
        <v>0.92361111111111116</v>
      </c>
      <c r="S272" s="16">
        <v>0.9285714285714286</v>
      </c>
      <c r="T272" s="10">
        <v>160</v>
      </c>
      <c r="U272" s="13">
        <v>0.952380952380952</v>
      </c>
      <c r="V272" s="12">
        <v>158</v>
      </c>
      <c r="W272" s="13">
        <v>0.94047619047619002</v>
      </c>
      <c r="X272" s="12">
        <v>158</v>
      </c>
      <c r="Y272" s="13">
        <v>0.94047619047619002</v>
      </c>
      <c r="Z272" s="12">
        <v>155</v>
      </c>
      <c r="AA272" s="13">
        <v>0.922619047619048</v>
      </c>
      <c r="AB272" s="12">
        <v>158</v>
      </c>
      <c r="AC272" s="13">
        <v>0.94047619047619002</v>
      </c>
      <c r="AD272" s="12">
        <v>163</v>
      </c>
      <c r="AE272" s="41">
        <v>0.97023809523809501</v>
      </c>
      <c r="AF272" s="19">
        <v>30.341899999999999</v>
      </c>
      <c r="AG272" s="10">
        <v>-81.532499999999999</v>
      </c>
    </row>
    <row r="273" spans="1:33" ht="12" customHeight="1" x14ac:dyDescent="0.25">
      <c r="A273" s="18">
        <v>2541</v>
      </c>
      <c r="B273" s="40" t="s">
        <v>21</v>
      </c>
      <c r="C273" s="7" t="s">
        <v>1205</v>
      </c>
      <c r="D273" s="7" t="s">
        <v>1716</v>
      </c>
      <c r="E273" s="7" t="s">
        <v>1738</v>
      </c>
      <c r="F273" s="7" t="s">
        <v>2</v>
      </c>
      <c r="G273" s="7">
        <v>1</v>
      </c>
      <c r="H273" s="5"/>
      <c r="I273" s="6">
        <v>106</v>
      </c>
      <c r="J273" s="5"/>
      <c r="K273" s="5"/>
      <c r="L273" s="5"/>
      <c r="M273" s="5"/>
      <c r="N273" s="10">
        <v>264</v>
      </c>
      <c r="O273" s="10">
        <v>106</v>
      </c>
      <c r="P273" s="88">
        <v>158</v>
      </c>
      <c r="Q273" s="102">
        <f t="shared" si="11"/>
        <v>0.9507575757575758</v>
      </c>
      <c r="R273" s="96">
        <v>0.69772727272727275</v>
      </c>
      <c r="S273" s="16">
        <v>2.5252525252525252E-2</v>
      </c>
      <c r="T273" s="10">
        <v>256</v>
      </c>
      <c r="U273" s="13">
        <v>0.96969696969696995</v>
      </c>
      <c r="V273" s="12">
        <v>256</v>
      </c>
      <c r="W273" s="13">
        <v>0.96969696969696995</v>
      </c>
      <c r="X273" s="12">
        <v>247</v>
      </c>
      <c r="Y273" s="13">
        <v>0.935606060606061</v>
      </c>
      <c r="Z273" s="12">
        <v>248</v>
      </c>
      <c r="AA273" s="13">
        <v>0.939393939393939</v>
      </c>
      <c r="AB273" s="12">
        <v>249</v>
      </c>
      <c r="AC273" s="13">
        <v>0.94318181818181801</v>
      </c>
      <c r="AD273" s="12">
        <v>250</v>
      </c>
      <c r="AE273" s="41">
        <v>0.94696969696969702</v>
      </c>
      <c r="AF273" s="19">
        <v>30.250467</v>
      </c>
      <c r="AG273" s="10">
        <v>-81.600609000000006</v>
      </c>
    </row>
    <row r="274" spans="1:33" ht="12" customHeight="1" x14ac:dyDescent="0.25">
      <c r="A274" s="18">
        <v>508</v>
      </c>
      <c r="B274" s="40" t="s">
        <v>21</v>
      </c>
      <c r="C274" s="7" t="s">
        <v>346</v>
      </c>
      <c r="D274" s="7" t="s">
        <v>1500</v>
      </c>
      <c r="E274" s="7" t="s">
        <v>6</v>
      </c>
      <c r="F274" s="7" t="s">
        <v>2</v>
      </c>
      <c r="G274" s="7">
        <v>1</v>
      </c>
      <c r="H274" s="5"/>
      <c r="I274" s="6">
        <v>83</v>
      </c>
      <c r="J274" s="5"/>
      <c r="K274" s="6">
        <v>42</v>
      </c>
      <c r="L274" s="6">
        <v>21</v>
      </c>
      <c r="M274" s="5"/>
      <c r="N274" s="10">
        <v>83</v>
      </c>
      <c r="O274" s="10">
        <v>83</v>
      </c>
      <c r="P274" s="88">
        <v>0</v>
      </c>
      <c r="Q274" s="102">
        <f t="shared" si="11"/>
        <v>0.92971887550200805</v>
      </c>
      <c r="R274" s="96">
        <v>0.95903614457831321</v>
      </c>
      <c r="S274" s="16">
        <v>0.94939759036144578</v>
      </c>
      <c r="T274" s="10">
        <v>74</v>
      </c>
      <c r="U274" s="13">
        <v>0.89156626506024095</v>
      </c>
      <c r="V274" s="12">
        <v>73</v>
      </c>
      <c r="W274" s="13">
        <v>0.87951807228915702</v>
      </c>
      <c r="X274" s="12">
        <v>80</v>
      </c>
      <c r="Y274" s="13">
        <v>0.96385542168674698</v>
      </c>
      <c r="Z274" s="12">
        <v>80</v>
      </c>
      <c r="AA274" s="13">
        <v>0.96385542168674698</v>
      </c>
      <c r="AB274" s="12">
        <v>79</v>
      </c>
      <c r="AC274" s="13">
        <v>0.95180722891566305</v>
      </c>
      <c r="AD274" s="12">
        <v>77</v>
      </c>
      <c r="AE274" s="41">
        <v>0.92771084337349397</v>
      </c>
      <c r="AF274" s="19">
        <v>30.302600000000002</v>
      </c>
      <c r="AG274" s="10">
        <v>-81.627399999999994</v>
      </c>
    </row>
    <row r="275" spans="1:33" ht="12" customHeight="1" x14ac:dyDescent="0.25">
      <c r="A275" s="18">
        <v>1361</v>
      </c>
      <c r="B275" s="40" t="s">
        <v>21</v>
      </c>
      <c r="C275" s="7" t="s">
        <v>845</v>
      </c>
      <c r="D275" s="7" t="s">
        <v>1626</v>
      </c>
      <c r="E275" s="7" t="s">
        <v>6</v>
      </c>
      <c r="F275" s="7" t="s">
        <v>2</v>
      </c>
      <c r="G275" s="7">
        <v>1</v>
      </c>
      <c r="H275" s="5"/>
      <c r="I275" s="5"/>
      <c r="J275" s="5"/>
      <c r="K275" s="6">
        <v>100</v>
      </c>
      <c r="L275" s="5"/>
      <c r="M275" s="5"/>
      <c r="N275" s="10">
        <v>100</v>
      </c>
      <c r="O275" s="10">
        <v>100</v>
      </c>
      <c r="P275" s="88">
        <v>0</v>
      </c>
      <c r="Q275" s="102">
        <f t="shared" si="11"/>
        <v>0.92833333333333334</v>
      </c>
      <c r="R275" s="96">
        <v>0.88800000000000001</v>
      </c>
      <c r="S275" s="16">
        <v>0.86166666666666669</v>
      </c>
      <c r="T275" s="10">
        <v>90</v>
      </c>
      <c r="U275" s="13">
        <v>0.9</v>
      </c>
      <c r="V275" s="12">
        <v>91</v>
      </c>
      <c r="W275" s="13">
        <v>0.91</v>
      </c>
      <c r="X275" s="12">
        <v>93</v>
      </c>
      <c r="Y275" s="13">
        <v>0.93</v>
      </c>
      <c r="Z275" s="12">
        <v>94</v>
      </c>
      <c r="AA275" s="13">
        <v>0.94</v>
      </c>
      <c r="AB275" s="12">
        <v>95</v>
      </c>
      <c r="AC275" s="13">
        <v>0.95</v>
      </c>
      <c r="AD275" s="12">
        <v>94</v>
      </c>
      <c r="AE275" s="41">
        <v>0.94</v>
      </c>
      <c r="AF275" s="19">
        <v>30.300899999999999</v>
      </c>
      <c r="AG275" s="10">
        <v>-81.613699999999994</v>
      </c>
    </row>
    <row r="276" spans="1:33" ht="12" customHeight="1" x14ac:dyDescent="0.25">
      <c r="A276" s="18">
        <v>2528</v>
      </c>
      <c r="B276" s="40" t="s">
        <v>21</v>
      </c>
      <c r="C276" s="7" t="s">
        <v>1195</v>
      </c>
      <c r="D276" s="7" t="s">
        <v>1368</v>
      </c>
      <c r="E276" s="7" t="s">
        <v>4</v>
      </c>
      <c r="F276" s="7" t="s">
        <v>1332</v>
      </c>
      <c r="G276" s="7">
        <v>1</v>
      </c>
      <c r="H276" s="5"/>
      <c r="I276" s="6">
        <v>60</v>
      </c>
      <c r="J276" s="5"/>
      <c r="K276" s="5"/>
      <c r="L276" s="6">
        <v>6</v>
      </c>
      <c r="M276" s="5"/>
      <c r="N276" s="10">
        <v>60</v>
      </c>
      <c r="O276" s="10">
        <v>60</v>
      </c>
      <c r="P276" s="88">
        <v>0</v>
      </c>
      <c r="Q276" s="102">
        <f t="shared" si="11"/>
        <v>1</v>
      </c>
      <c r="R276" s="96"/>
      <c r="S276" s="16"/>
      <c r="T276" s="5"/>
      <c r="U276" s="11"/>
      <c r="V276" s="12">
        <v>60</v>
      </c>
      <c r="W276" s="13">
        <v>1</v>
      </c>
      <c r="X276" s="12">
        <v>60</v>
      </c>
      <c r="Y276" s="13">
        <v>1</v>
      </c>
      <c r="Z276" s="11"/>
      <c r="AA276" s="11"/>
      <c r="AB276" s="11"/>
      <c r="AC276" s="11"/>
      <c r="AD276" s="11"/>
      <c r="AE276" s="42"/>
      <c r="AF276" s="19">
        <v>30.333508999999999</v>
      </c>
      <c r="AG276" s="10">
        <v>-81.639426</v>
      </c>
    </row>
    <row r="277" spans="1:33" ht="12" customHeight="1" x14ac:dyDescent="0.25">
      <c r="A277" s="18">
        <v>2685</v>
      </c>
      <c r="B277" s="40" t="s">
        <v>21</v>
      </c>
      <c r="C277" s="7" t="s">
        <v>1318</v>
      </c>
      <c r="D277" s="7" t="s">
        <v>1728</v>
      </c>
      <c r="E277" s="7" t="s">
        <v>3</v>
      </c>
      <c r="F277" s="7" t="s">
        <v>1333</v>
      </c>
      <c r="G277" s="7">
        <v>1</v>
      </c>
      <c r="H277" s="6">
        <v>64</v>
      </c>
      <c r="I277" s="6">
        <v>16</v>
      </c>
      <c r="J277" s="5"/>
      <c r="K277" s="5"/>
      <c r="L277" s="5"/>
      <c r="M277" s="5"/>
      <c r="N277" s="10">
        <v>80</v>
      </c>
      <c r="O277" s="10">
        <v>80</v>
      </c>
      <c r="P277" s="88">
        <v>0</v>
      </c>
      <c r="Q277" s="102"/>
      <c r="R277" s="96"/>
      <c r="S277" s="16"/>
      <c r="T277" s="5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42"/>
      <c r="AF277" s="19">
        <v>30.371221999999999</v>
      </c>
      <c r="AG277" s="10">
        <v>-81.650999999999996</v>
      </c>
    </row>
    <row r="278" spans="1:33" ht="12" customHeight="1" x14ac:dyDescent="0.25">
      <c r="A278" s="18">
        <v>2672</v>
      </c>
      <c r="B278" s="40" t="s">
        <v>21</v>
      </c>
      <c r="C278" s="7" t="s">
        <v>1306</v>
      </c>
      <c r="D278" s="7" t="s">
        <v>1727</v>
      </c>
      <c r="E278" s="7" t="s">
        <v>6</v>
      </c>
      <c r="F278" s="7" t="s">
        <v>1333</v>
      </c>
      <c r="G278" s="7">
        <v>1</v>
      </c>
      <c r="H278" s="5"/>
      <c r="I278" s="5"/>
      <c r="J278" s="5"/>
      <c r="K278" s="6">
        <v>12</v>
      </c>
      <c r="L278" s="5"/>
      <c r="M278" s="5"/>
      <c r="N278" s="10">
        <v>12</v>
      </c>
      <c r="O278" s="10">
        <v>12</v>
      </c>
      <c r="P278" s="88">
        <v>0</v>
      </c>
      <c r="Q278" s="102"/>
      <c r="R278" s="96"/>
      <c r="S278" s="16"/>
      <c r="T278" s="5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42"/>
      <c r="AF278" s="71"/>
      <c r="AG278" s="5"/>
    </row>
    <row r="279" spans="1:33" ht="12" customHeight="1" x14ac:dyDescent="0.25">
      <c r="A279" s="18">
        <v>2675</v>
      </c>
      <c r="B279" s="40" t="s">
        <v>21</v>
      </c>
      <c r="C279" s="7" t="s">
        <v>1309</v>
      </c>
      <c r="D279" s="7" t="s">
        <v>1728</v>
      </c>
      <c r="E279" s="7" t="s">
        <v>6</v>
      </c>
      <c r="F279" s="7" t="s">
        <v>1333</v>
      </c>
      <c r="G279" s="7">
        <v>1</v>
      </c>
      <c r="H279" s="5"/>
      <c r="I279" s="6">
        <v>8</v>
      </c>
      <c r="J279" s="5"/>
      <c r="K279" s="6">
        <v>35</v>
      </c>
      <c r="L279" s="5"/>
      <c r="M279" s="5"/>
      <c r="N279" s="10">
        <v>43</v>
      </c>
      <c r="O279" s="10">
        <v>43</v>
      </c>
      <c r="P279" s="88">
        <v>0</v>
      </c>
      <c r="Q279" s="102"/>
      <c r="R279" s="96"/>
      <c r="S279" s="16"/>
      <c r="T279" s="5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42"/>
      <c r="AF279" s="71"/>
      <c r="AG279" s="5"/>
    </row>
    <row r="280" spans="1:33" ht="12" customHeight="1" thickBot="1" x14ac:dyDescent="0.3">
      <c r="A280" s="18">
        <v>2642</v>
      </c>
      <c r="B280" s="43" t="s">
        <v>21</v>
      </c>
      <c r="C280" s="44" t="s">
        <v>1291</v>
      </c>
      <c r="D280" s="44" t="s">
        <v>1725</v>
      </c>
      <c r="E280" s="44" t="s">
        <v>8</v>
      </c>
      <c r="F280" s="44" t="s">
        <v>1333</v>
      </c>
      <c r="G280" s="44">
        <v>1</v>
      </c>
      <c r="H280" s="46"/>
      <c r="I280" s="45">
        <v>19</v>
      </c>
      <c r="J280" s="46"/>
      <c r="K280" s="46"/>
      <c r="L280" s="46"/>
      <c r="M280" s="45">
        <v>78</v>
      </c>
      <c r="N280" s="47">
        <v>97</v>
      </c>
      <c r="O280" s="47">
        <v>97</v>
      </c>
      <c r="P280" s="90">
        <v>0</v>
      </c>
      <c r="Q280" s="103"/>
      <c r="R280" s="97"/>
      <c r="S280" s="48"/>
      <c r="T280" s="46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50"/>
      <c r="AF280" s="71"/>
      <c r="AG280" s="5"/>
    </row>
    <row r="281" spans="1:33" ht="6" customHeight="1" thickBot="1" x14ac:dyDescent="0.3">
      <c r="A281" s="15"/>
      <c r="B281" s="22"/>
      <c r="C281" s="22"/>
      <c r="D281" s="22"/>
      <c r="E281" s="22"/>
      <c r="F281" s="22"/>
      <c r="G281" s="22"/>
      <c r="H281" s="23"/>
      <c r="I281" s="24"/>
      <c r="J281" s="23"/>
      <c r="K281" s="23"/>
      <c r="L281" s="23"/>
      <c r="M281" s="24"/>
      <c r="N281" s="25"/>
      <c r="O281" s="25"/>
      <c r="P281" s="83"/>
      <c r="Q281" s="104"/>
      <c r="R281" s="98"/>
      <c r="S281" s="26"/>
      <c r="T281" s="23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5"/>
      <c r="AG281" s="5"/>
    </row>
    <row r="282" spans="1:33" ht="12" customHeight="1" x14ac:dyDescent="0.25">
      <c r="A282" s="18">
        <v>474</v>
      </c>
      <c r="B282" s="31" t="s">
        <v>20</v>
      </c>
      <c r="C282" s="32" t="s">
        <v>322</v>
      </c>
      <c r="D282" s="32" t="s">
        <v>1416</v>
      </c>
      <c r="E282" s="32" t="s">
        <v>3</v>
      </c>
      <c r="F282" s="32" t="s">
        <v>2</v>
      </c>
      <c r="G282" s="32">
        <v>1</v>
      </c>
      <c r="H282" s="34">
        <v>11</v>
      </c>
      <c r="I282" s="33"/>
      <c r="J282" s="33"/>
      <c r="K282" s="33"/>
      <c r="L282" s="33"/>
      <c r="M282" s="33"/>
      <c r="N282" s="35">
        <v>11</v>
      </c>
      <c r="O282" s="35">
        <v>11</v>
      </c>
      <c r="P282" s="87">
        <v>0</v>
      </c>
      <c r="Q282" s="101">
        <f t="shared" ref="Q282:Q303" si="12">(T282+V282+X282+Z282+AB282+AD282)/(N282*COUNTA(T282,V282,X282,Z282,AB282,AD282))</f>
        <v>0.87878787878787878</v>
      </c>
      <c r="R282" s="95">
        <v>0.86363636363636365</v>
      </c>
      <c r="S282" s="36">
        <v>0.95454545454545459</v>
      </c>
      <c r="T282" s="35">
        <v>10</v>
      </c>
      <c r="U282" s="37">
        <v>0.90909090909090895</v>
      </c>
      <c r="V282" s="38">
        <v>10</v>
      </c>
      <c r="W282" s="37">
        <v>0.90909090909090895</v>
      </c>
      <c r="X282" s="38">
        <v>10</v>
      </c>
      <c r="Y282" s="37">
        <v>0.90909090909090895</v>
      </c>
      <c r="Z282" s="38">
        <v>10</v>
      </c>
      <c r="AA282" s="37">
        <v>0.90909090909090895</v>
      </c>
      <c r="AB282" s="38">
        <v>9</v>
      </c>
      <c r="AC282" s="37">
        <v>0.81818181818181801</v>
      </c>
      <c r="AD282" s="38">
        <v>9</v>
      </c>
      <c r="AE282" s="39">
        <v>0.81818181818181801</v>
      </c>
      <c r="AF282" s="19">
        <v>30.426400000000001</v>
      </c>
      <c r="AG282" s="10">
        <v>-87.285600000000002</v>
      </c>
    </row>
    <row r="283" spans="1:33" ht="12" customHeight="1" x14ac:dyDescent="0.25">
      <c r="A283" s="18">
        <v>939</v>
      </c>
      <c r="B283" s="40" t="s">
        <v>20</v>
      </c>
      <c r="C283" s="7" t="s">
        <v>603</v>
      </c>
      <c r="D283" s="7" t="s">
        <v>1356</v>
      </c>
      <c r="E283" s="7" t="s">
        <v>3</v>
      </c>
      <c r="F283" s="7" t="s">
        <v>2</v>
      </c>
      <c r="G283" s="7">
        <v>1</v>
      </c>
      <c r="H283" s="6">
        <v>32</v>
      </c>
      <c r="I283" s="6">
        <v>8</v>
      </c>
      <c r="J283" s="5"/>
      <c r="K283" s="5"/>
      <c r="L283" s="5"/>
      <c r="M283" s="5"/>
      <c r="N283" s="10">
        <v>40</v>
      </c>
      <c r="O283" s="10">
        <v>40</v>
      </c>
      <c r="P283" s="88">
        <v>0</v>
      </c>
      <c r="Q283" s="102">
        <f t="shared" si="12"/>
        <v>0.98333333333333328</v>
      </c>
      <c r="R283" s="96">
        <v>0.98750000000000004</v>
      </c>
      <c r="S283" s="16">
        <v>0.99583333333333335</v>
      </c>
      <c r="T283" s="10">
        <v>40</v>
      </c>
      <c r="U283" s="13">
        <v>1</v>
      </c>
      <c r="V283" s="12">
        <v>38</v>
      </c>
      <c r="W283" s="13">
        <v>0.95</v>
      </c>
      <c r="X283" s="12">
        <v>38</v>
      </c>
      <c r="Y283" s="13">
        <v>0.95</v>
      </c>
      <c r="Z283" s="12">
        <v>40</v>
      </c>
      <c r="AA283" s="13">
        <v>1</v>
      </c>
      <c r="AB283" s="12">
        <v>40</v>
      </c>
      <c r="AC283" s="13">
        <v>1</v>
      </c>
      <c r="AD283" s="12">
        <v>40</v>
      </c>
      <c r="AE283" s="41">
        <v>1</v>
      </c>
      <c r="AF283" s="19">
        <v>30.438199999999998</v>
      </c>
      <c r="AG283" s="10">
        <v>-87.253100000000003</v>
      </c>
    </row>
    <row r="284" spans="1:33" ht="12" customHeight="1" x14ac:dyDescent="0.25">
      <c r="A284" s="18">
        <v>1462</v>
      </c>
      <c r="B284" s="40" t="s">
        <v>20</v>
      </c>
      <c r="C284" s="7" t="s">
        <v>875</v>
      </c>
      <c r="D284" s="7" t="s">
        <v>1636</v>
      </c>
      <c r="E284" s="7" t="s">
        <v>3</v>
      </c>
      <c r="F284" s="7" t="s">
        <v>2</v>
      </c>
      <c r="G284" s="7">
        <v>1</v>
      </c>
      <c r="H284" s="6">
        <v>118</v>
      </c>
      <c r="I284" s="6">
        <v>29</v>
      </c>
      <c r="J284" s="5"/>
      <c r="K284" s="5"/>
      <c r="L284" s="5"/>
      <c r="M284" s="5"/>
      <c r="N284" s="10">
        <v>147</v>
      </c>
      <c r="O284" s="10">
        <v>147</v>
      </c>
      <c r="P284" s="88">
        <v>0</v>
      </c>
      <c r="Q284" s="102">
        <f t="shared" si="12"/>
        <v>0.85827664399092973</v>
      </c>
      <c r="R284" s="96">
        <v>0.90816326530612246</v>
      </c>
      <c r="S284" s="16">
        <v>0.91723356009070289</v>
      </c>
      <c r="T284" s="10">
        <v>129</v>
      </c>
      <c r="U284" s="13">
        <v>0.87755102040816302</v>
      </c>
      <c r="V284" s="12">
        <v>129</v>
      </c>
      <c r="W284" s="13">
        <v>0.87755102040816302</v>
      </c>
      <c r="X284" s="12">
        <v>127</v>
      </c>
      <c r="Y284" s="13">
        <v>0.86394557823129203</v>
      </c>
      <c r="Z284" s="12">
        <v>128</v>
      </c>
      <c r="AA284" s="13">
        <v>0.87074829931972797</v>
      </c>
      <c r="AB284" s="12">
        <v>123</v>
      </c>
      <c r="AC284" s="13">
        <v>0.83673469387755095</v>
      </c>
      <c r="AD284" s="12">
        <v>121</v>
      </c>
      <c r="AE284" s="41">
        <v>0.82312925170067996</v>
      </c>
      <c r="AF284" s="19">
        <v>30.452999999999999</v>
      </c>
      <c r="AG284" s="10">
        <v>-87.259500000000003</v>
      </c>
    </row>
    <row r="285" spans="1:33" ht="12" customHeight="1" x14ac:dyDescent="0.25">
      <c r="A285" s="18">
        <v>1637</v>
      </c>
      <c r="B285" s="40" t="s">
        <v>20</v>
      </c>
      <c r="C285" s="7" t="s">
        <v>955</v>
      </c>
      <c r="D285" s="7" t="s">
        <v>1654</v>
      </c>
      <c r="E285" s="7" t="s">
        <v>3</v>
      </c>
      <c r="F285" s="7" t="s">
        <v>2</v>
      </c>
      <c r="G285" s="7">
        <v>1</v>
      </c>
      <c r="H285" s="6">
        <v>128</v>
      </c>
      <c r="I285" s="6">
        <v>32</v>
      </c>
      <c r="J285" s="5"/>
      <c r="K285" s="5"/>
      <c r="L285" s="5"/>
      <c r="M285" s="5"/>
      <c r="N285" s="10">
        <v>160</v>
      </c>
      <c r="O285" s="10">
        <v>160</v>
      </c>
      <c r="P285" s="88">
        <v>0</v>
      </c>
      <c r="Q285" s="102">
        <f t="shared" si="12"/>
        <v>0.95416666666666672</v>
      </c>
      <c r="R285" s="96">
        <v>0.9</v>
      </c>
      <c r="S285" s="16">
        <v>0.95374999999999999</v>
      </c>
      <c r="T285" s="10">
        <v>154</v>
      </c>
      <c r="U285" s="13">
        <v>0.96250000000000002</v>
      </c>
      <c r="V285" s="12">
        <v>153</v>
      </c>
      <c r="W285" s="13">
        <v>0.95625000000000004</v>
      </c>
      <c r="X285" s="12">
        <v>155</v>
      </c>
      <c r="Y285" s="13">
        <v>0.96875</v>
      </c>
      <c r="Z285" s="12">
        <v>153</v>
      </c>
      <c r="AA285" s="13">
        <v>0.95625000000000004</v>
      </c>
      <c r="AB285" s="12">
        <v>151</v>
      </c>
      <c r="AC285" s="13">
        <v>0.94374999999999998</v>
      </c>
      <c r="AD285" s="12">
        <v>150</v>
      </c>
      <c r="AE285" s="41">
        <v>0.9375</v>
      </c>
      <c r="AF285" s="19">
        <v>30.517399999999999</v>
      </c>
      <c r="AG285" s="10">
        <v>-87.228099999999998</v>
      </c>
    </row>
    <row r="286" spans="1:33" ht="12" customHeight="1" x14ac:dyDescent="0.25">
      <c r="A286" s="18">
        <v>1694</v>
      </c>
      <c r="B286" s="40" t="s">
        <v>20</v>
      </c>
      <c r="C286" s="7" t="s">
        <v>964</v>
      </c>
      <c r="D286" s="7" t="s">
        <v>1658</v>
      </c>
      <c r="E286" s="7" t="s">
        <v>3</v>
      </c>
      <c r="F286" s="7" t="s">
        <v>2</v>
      </c>
      <c r="G286" s="7">
        <v>1</v>
      </c>
      <c r="H286" s="6">
        <v>40</v>
      </c>
      <c r="I286" s="6">
        <v>10</v>
      </c>
      <c r="J286" s="5"/>
      <c r="K286" s="5"/>
      <c r="L286" s="5"/>
      <c r="M286" s="5"/>
      <c r="N286" s="10">
        <v>50</v>
      </c>
      <c r="O286" s="10">
        <v>50</v>
      </c>
      <c r="P286" s="88">
        <v>0</v>
      </c>
      <c r="Q286" s="102">
        <f t="shared" si="12"/>
        <v>0.97666666666666668</v>
      </c>
      <c r="R286" s="96">
        <v>0.93200000000000005</v>
      </c>
      <c r="S286" s="16">
        <v>0.90666666666666662</v>
      </c>
      <c r="T286" s="10">
        <v>48</v>
      </c>
      <c r="U286" s="13">
        <v>0.96</v>
      </c>
      <c r="V286" s="12">
        <v>48</v>
      </c>
      <c r="W286" s="13">
        <v>0.96</v>
      </c>
      <c r="X286" s="12">
        <v>48</v>
      </c>
      <c r="Y286" s="13">
        <v>0.96</v>
      </c>
      <c r="Z286" s="12">
        <v>50</v>
      </c>
      <c r="AA286" s="13">
        <v>1</v>
      </c>
      <c r="AB286" s="12">
        <v>50</v>
      </c>
      <c r="AC286" s="13">
        <v>1</v>
      </c>
      <c r="AD286" s="12">
        <v>49</v>
      </c>
      <c r="AE286" s="41">
        <v>0.98</v>
      </c>
      <c r="AF286" s="19">
        <v>30.411799999999999</v>
      </c>
      <c r="AG286" s="10">
        <v>-87.238699999999994</v>
      </c>
    </row>
    <row r="287" spans="1:33" ht="12" customHeight="1" x14ac:dyDescent="0.25">
      <c r="A287" s="18">
        <v>1807</v>
      </c>
      <c r="B287" s="40" t="s">
        <v>20</v>
      </c>
      <c r="C287" s="7" t="s">
        <v>972</v>
      </c>
      <c r="D287" s="7" t="s">
        <v>1363</v>
      </c>
      <c r="E287" s="7" t="s">
        <v>3</v>
      </c>
      <c r="F287" s="7" t="s">
        <v>2</v>
      </c>
      <c r="G287" s="7">
        <v>1</v>
      </c>
      <c r="H287" s="6">
        <v>74</v>
      </c>
      <c r="I287" s="6">
        <v>18</v>
      </c>
      <c r="J287" s="5"/>
      <c r="K287" s="5"/>
      <c r="L287" s="5"/>
      <c r="M287" s="5"/>
      <c r="N287" s="10">
        <v>92</v>
      </c>
      <c r="O287" s="10">
        <v>92</v>
      </c>
      <c r="P287" s="88">
        <v>0</v>
      </c>
      <c r="Q287" s="102">
        <f t="shared" si="12"/>
        <v>0.9311594202898551</v>
      </c>
      <c r="R287" s="96">
        <v>0.96739130434782605</v>
      </c>
      <c r="S287" s="16">
        <v>0.93206521739130432</v>
      </c>
      <c r="T287" s="10">
        <v>82</v>
      </c>
      <c r="U287" s="13">
        <v>0.89130434782608703</v>
      </c>
      <c r="V287" s="12">
        <v>86</v>
      </c>
      <c r="W287" s="13">
        <v>0.934782608695652</v>
      </c>
      <c r="X287" s="12">
        <v>87</v>
      </c>
      <c r="Y287" s="13">
        <v>0.94565217391304301</v>
      </c>
      <c r="Z287" s="12">
        <v>86</v>
      </c>
      <c r="AA287" s="13">
        <v>0.934782608695652</v>
      </c>
      <c r="AB287" s="12">
        <v>85</v>
      </c>
      <c r="AC287" s="13">
        <v>0.92391304347826098</v>
      </c>
      <c r="AD287" s="12">
        <v>88</v>
      </c>
      <c r="AE287" s="41">
        <v>0.95652173913043503</v>
      </c>
      <c r="AF287" s="19">
        <v>30.4206</v>
      </c>
      <c r="AG287" s="10">
        <v>-87.238</v>
      </c>
    </row>
    <row r="288" spans="1:33" ht="12" customHeight="1" x14ac:dyDescent="0.25">
      <c r="A288" s="18">
        <v>125</v>
      </c>
      <c r="B288" s="40" t="s">
        <v>20</v>
      </c>
      <c r="C288" s="7" t="s">
        <v>100</v>
      </c>
      <c r="D288" s="7" t="s">
        <v>1351</v>
      </c>
      <c r="E288" s="7" t="s">
        <v>4</v>
      </c>
      <c r="F288" s="7" t="s">
        <v>2</v>
      </c>
      <c r="G288" s="7">
        <v>1</v>
      </c>
      <c r="H288" s="5"/>
      <c r="I288" s="6">
        <v>32</v>
      </c>
      <c r="J288" s="5"/>
      <c r="K288" s="5"/>
      <c r="L288" s="5"/>
      <c r="M288" s="5"/>
      <c r="N288" s="10">
        <v>32</v>
      </c>
      <c r="O288" s="10">
        <v>32</v>
      </c>
      <c r="P288" s="88">
        <v>0</v>
      </c>
      <c r="Q288" s="102">
        <f t="shared" si="12"/>
        <v>0.921875</v>
      </c>
      <c r="R288" s="96">
        <v>0.9375</v>
      </c>
      <c r="S288" s="16">
        <v>0.92708333333333337</v>
      </c>
      <c r="T288" s="10">
        <v>28</v>
      </c>
      <c r="U288" s="13">
        <v>0.875</v>
      </c>
      <c r="V288" s="12">
        <v>29</v>
      </c>
      <c r="W288" s="13">
        <v>0.90625</v>
      </c>
      <c r="X288" s="12">
        <v>30</v>
      </c>
      <c r="Y288" s="13">
        <v>0.9375</v>
      </c>
      <c r="Z288" s="12">
        <v>30</v>
      </c>
      <c r="AA288" s="13">
        <v>0.9375</v>
      </c>
      <c r="AB288" s="12">
        <v>30</v>
      </c>
      <c r="AC288" s="13">
        <v>0.9375</v>
      </c>
      <c r="AD288" s="12">
        <v>30</v>
      </c>
      <c r="AE288" s="41">
        <v>0.9375</v>
      </c>
      <c r="AF288" s="19">
        <v>30.971399999999999</v>
      </c>
      <c r="AG288" s="10">
        <v>-87.245000000000005</v>
      </c>
    </row>
    <row r="289" spans="1:33" ht="12" customHeight="1" x14ac:dyDescent="0.25">
      <c r="A289" s="18">
        <v>232</v>
      </c>
      <c r="B289" s="40" t="s">
        <v>20</v>
      </c>
      <c r="C289" s="7" t="s">
        <v>171</v>
      </c>
      <c r="D289" s="7" t="s">
        <v>1459</v>
      </c>
      <c r="E289" s="7" t="s">
        <v>4</v>
      </c>
      <c r="F289" s="7" t="s">
        <v>2</v>
      </c>
      <c r="G289" s="7">
        <v>1</v>
      </c>
      <c r="H289" s="5"/>
      <c r="I289" s="6">
        <v>16</v>
      </c>
      <c r="J289" s="5"/>
      <c r="K289" s="5"/>
      <c r="L289" s="5"/>
      <c r="M289" s="5"/>
      <c r="N289" s="10">
        <v>16</v>
      </c>
      <c r="O289" s="10">
        <v>16</v>
      </c>
      <c r="P289" s="88">
        <v>0</v>
      </c>
      <c r="Q289" s="102">
        <f t="shared" si="12"/>
        <v>0.97916666666666663</v>
      </c>
      <c r="R289" s="96">
        <v>1</v>
      </c>
      <c r="S289" s="16">
        <v>0.9375</v>
      </c>
      <c r="T289" s="10">
        <v>15</v>
      </c>
      <c r="U289" s="13">
        <v>0.9375</v>
      </c>
      <c r="V289" s="12">
        <v>16</v>
      </c>
      <c r="W289" s="13">
        <v>1</v>
      </c>
      <c r="X289" s="12">
        <v>16</v>
      </c>
      <c r="Y289" s="13">
        <v>1</v>
      </c>
      <c r="Z289" s="12">
        <v>16</v>
      </c>
      <c r="AA289" s="13">
        <v>1</v>
      </c>
      <c r="AB289" s="12">
        <v>16</v>
      </c>
      <c r="AC289" s="13">
        <v>1</v>
      </c>
      <c r="AD289" s="12">
        <v>15</v>
      </c>
      <c r="AE289" s="41">
        <v>0.9375</v>
      </c>
      <c r="AF289" s="19">
        <v>30.417869</v>
      </c>
      <c r="AG289" s="10">
        <v>-87.223484999999997</v>
      </c>
    </row>
    <row r="290" spans="1:33" ht="12" customHeight="1" x14ac:dyDescent="0.25">
      <c r="A290" s="18">
        <v>570</v>
      </c>
      <c r="B290" s="40" t="s">
        <v>20</v>
      </c>
      <c r="C290" s="7" t="s">
        <v>388</v>
      </c>
      <c r="D290" s="7" t="s">
        <v>1348</v>
      </c>
      <c r="E290" s="7" t="s">
        <v>4</v>
      </c>
      <c r="F290" s="7" t="s">
        <v>2</v>
      </c>
      <c r="G290" s="7">
        <v>1</v>
      </c>
      <c r="H290" s="5"/>
      <c r="I290" s="6">
        <v>40</v>
      </c>
      <c r="J290" s="5"/>
      <c r="K290" s="5"/>
      <c r="L290" s="5"/>
      <c r="M290" s="5"/>
      <c r="N290" s="10">
        <v>40</v>
      </c>
      <c r="O290" s="10">
        <v>40</v>
      </c>
      <c r="P290" s="88">
        <v>0</v>
      </c>
      <c r="Q290" s="102">
        <f t="shared" si="12"/>
        <v>0.9916666666666667</v>
      </c>
      <c r="R290" s="96">
        <v>0.98333333333333328</v>
      </c>
      <c r="S290" s="16">
        <v>0.96666666666666667</v>
      </c>
      <c r="T290" s="10">
        <v>40</v>
      </c>
      <c r="U290" s="13">
        <v>1</v>
      </c>
      <c r="V290" s="12">
        <v>40</v>
      </c>
      <c r="W290" s="13">
        <v>1</v>
      </c>
      <c r="X290" s="12">
        <v>39</v>
      </c>
      <c r="Y290" s="13">
        <v>0.97499999999999998</v>
      </c>
      <c r="Z290" s="12">
        <v>39</v>
      </c>
      <c r="AA290" s="13">
        <v>0.97499999999999998</v>
      </c>
      <c r="AB290" s="12">
        <v>40</v>
      </c>
      <c r="AC290" s="13">
        <v>1</v>
      </c>
      <c r="AD290" s="12">
        <v>40</v>
      </c>
      <c r="AE290" s="41">
        <v>1</v>
      </c>
      <c r="AF290" s="19">
        <v>30.997399999999999</v>
      </c>
      <c r="AG290" s="10">
        <v>-87.2667</v>
      </c>
    </row>
    <row r="291" spans="1:33" ht="12" customHeight="1" x14ac:dyDescent="0.25">
      <c r="A291" s="18">
        <v>881</v>
      </c>
      <c r="B291" s="40" t="s">
        <v>20</v>
      </c>
      <c r="C291" s="7" t="s">
        <v>565</v>
      </c>
      <c r="D291" s="7" t="s">
        <v>1349</v>
      </c>
      <c r="E291" s="7" t="s">
        <v>4</v>
      </c>
      <c r="F291" s="7" t="s">
        <v>2</v>
      </c>
      <c r="G291" s="7">
        <v>1</v>
      </c>
      <c r="H291" s="5"/>
      <c r="I291" s="6">
        <v>218</v>
      </c>
      <c r="J291" s="5"/>
      <c r="K291" s="5"/>
      <c r="L291" s="5"/>
      <c r="M291" s="5"/>
      <c r="N291" s="10">
        <v>218</v>
      </c>
      <c r="O291" s="10">
        <v>218</v>
      </c>
      <c r="P291" s="88">
        <v>0</v>
      </c>
      <c r="Q291" s="102">
        <f t="shared" si="12"/>
        <v>0.80198776758409784</v>
      </c>
      <c r="R291" s="96">
        <v>0.45412844036697247</v>
      </c>
      <c r="S291" s="16">
        <v>0.86123853211009171</v>
      </c>
      <c r="T291" s="10">
        <v>169</v>
      </c>
      <c r="U291" s="13">
        <v>0.77522935779816504</v>
      </c>
      <c r="V291" s="12">
        <v>164</v>
      </c>
      <c r="W291" s="13">
        <v>0.75229357798165097</v>
      </c>
      <c r="X291" s="12">
        <v>170</v>
      </c>
      <c r="Y291" s="13">
        <v>0.77981651376146799</v>
      </c>
      <c r="Z291" s="12">
        <v>183</v>
      </c>
      <c r="AA291" s="13">
        <v>0.83944954128440397</v>
      </c>
      <c r="AB291" s="12">
        <v>185</v>
      </c>
      <c r="AC291" s="13">
        <v>0.84862385321100897</v>
      </c>
      <c r="AD291" s="12">
        <v>178</v>
      </c>
      <c r="AE291" s="41">
        <v>0.81651376146789001</v>
      </c>
      <c r="AF291" s="19">
        <v>30.411280999999999</v>
      </c>
      <c r="AG291" s="10">
        <v>-87.279875000000004</v>
      </c>
    </row>
    <row r="292" spans="1:33" ht="12" customHeight="1" x14ac:dyDescent="0.25">
      <c r="A292" s="18">
        <v>1010</v>
      </c>
      <c r="B292" s="40" t="s">
        <v>20</v>
      </c>
      <c r="C292" s="7" t="s">
        <v>652</v>
      </c>
      <c r="D292" s="7" t="s">
        <v>1415</v>
      </c>
      <c r="E292" s="7" t="s">
        <v>4</v>
      </c>
      <c r="F292" s="7" t="s">
        <v>2</v>
      </c>
      <c r="G292" s="7">
        <v>1</v>
      </c>
      <c r="H292" s="5"/>
      <c r="I292" s="6">
        <v>8</v>
      </c>
      <c r="J292" s="5"/>
      <c r="K292" s="5"/>
      <c r="L292" s="5"/>
      <c r="M292" s="5"/>
      <c r="N292" s="10">
        <v>8</v>
      </c>
      <c r="O292" s="10">
        <v>8</v>
      </c>
      <c r="P292" s="88">
        <v>0</v>
      </c>
      <c r="Q292" s="102">
        <f t="shared" si="12"/>
        <v>0.77083333333333337</v>
      </c>
      <c r="R292" s="96">
        <v>0.9</v>
      </c>
      <c r="S292" s="16">
        <v>1</v>
      </c>
      <c r="T292" s="10">
        <v>7</v>
      </c>
      <c r="U292" s="13">
        <v>0.875</v>
      </c>
      <c r="V292" s="12">
        <v>6</v>
      </c>
      <c r="W292" s="13">
        <v>0.75</v>
      </c>
      <c r="X292" s="12">
        <v>6</v>
      </c>
      <c r="Y292" s="13">
        <v>0.75</v>
      </c>
      <c r="Z292" s="12">
        <v>6</v>
      </c>
      <c r="AA292" s="13">
        <v>0.75</v>
      </c>
      <c r="AB292" s="12">
        <v>6</v>
      </c>
      <c r="AC292" s="13">
        <v>0.75</v>
      </c>
      <c r="AD292" s="12">
        <v>6</v>
      </c>
      <c r="AE292" s="41">
        <v>0.75</v>
      </c>
      <c r="AF292" s="19">
        <v>30.406600000000001</v>
      </c>
      <c r="AG292" s="10">
        <v>-87.238799999999998</v>
      </c>
    </row>
    <row r="293" spans="1:33" ht="12" customHeight="1" x14ac:dyDescent="0.25">
      <c r="A293" s="18">
        <v>1432</v>
      </c>
      <c r="B293" s="40" t="s">
        <v>20</v>
      </c>
      <c r="C293" s="7" t="s">
        <v>856</v>
      </c>
      <c r="D293" s="7" t="s">
        <v>1408</v>
      </c>
      <c r="E293" s="7" t="s">
        <v>4</v>
      </c>
      <c r="F293" s="7" t="s">
        <v>2</v>
      </c>
      <c r="G293" s="7">
        <v>1</v>
      </c>
      <c r="H293" s="5"/>
      <c r="I293" s="6">
        <v>8</v>
      </c>
      <c r="J293" s="5"/>
      <c r="K293" s="5"/>
      <c r="L293" s="5"/>
      <c r="M293" s="5"/>
      <c r="N293" s="10">
        <v>8</v>
      </c>
      <c r="O293" s="10">
        <v>8</v>
      </c>
      <c r="P293" s="88">
        <v>0</v>
      </c>
      <c r="Q293" s="102">
        <f t="shared" si="12"/>
        <v>0.95833333333333337</v>
      </c>
      <c r="R293" s="96">
        <v>1</v>
      </c>
      <c r="S293" s="16">
        <v>1</v>
      </c>
      <c r="T293" s="10">
        <v>7</v>
      </c>
      <c r="U293" s="13">
        <v>0.875</v>
      </c>
      <c r="V293" s="12">
        <v>7</v>
      </c>
      <c r="W293" s="13">
        <v>0.875</v>
      </c>
      <c r="X293" s="12">
        <v>8</v>
      </c>
      <c r="Y293" s="13">
        <v>1</v>
      </c>
      <c r="Z293" s="12">
        <v>8</v>
      </c>
      <c r="AA293" s="13">
        <v>1</v>
      </c>
      <c r="AB293" s="12">
        <v>8</v>
      </c>
      <c r="AC293" s="13">
        <v>1</v>
      </c>
      <c r="AD293" s="12">
        <v>8</v>
      </c>
      <c r="AE293" s="41">
        <v>1</v>
      </c>
      <c r="AF293" s="19">
        <v>30.497699999999998</v>
      </c>
      <c r="AG293" s="10">
        <v>-87.212800000000001</v>
      </c>
    </row>
    <row r="294" spans="1:33" ht="12" customHeight="1" x14ac:dyDescent="0.25">
      <c r="A294" s="18">
        <v>1744</v>
      </c>
      <c r="B294" s="40" t="s">
        <v>20</v>
      </c>
      <c r="C294" s="7" t="s">
        <v>971</v>
      </c>
      <c r="D294" s="7" t="s">
        <v>1663</v>
      </c>
      <c r="E294" s="7" t="s">
        <v>4</v>
      </c>
      <c r="F294" s="7" t="s">
        <v>2</v>
      </c>
      <c r="G294" s="7">
        <v>1</v>
      </c>
      <c r="H294" s="5"/>
      <c r="I294" s="6">
        <v>72</v>
      </c>
      <c r="J294" s="5"/>
      <c r="K294" s="5"/>
      <c r="L294" s="5"/>
      <c r="M294" s="5"/>
      <c r="N294" s="10">
        <v>72</v>
      </c>
      <c r="O294" s="10">
        <v>72</v>
      </c>
      <c r="P294" s="88">
        <v>0</v>
      </c>
      <c r="Q294" s="102">
        <f t="shared" si="12"/>
        <v>0.96759259259259256</v>
      </c>
      <c r="R294" s="96">
        <v>0.97685185185185186</v>
      </c>
      <c r="S294" s="16">
        <v>0.94907407407407407</v>
      </c>
      <c r="T294" s="10">
        <v>70</v>
      </c>
      <c r="U294" s="13">
        <v>0.97222222222222199</v>
      </c>
      <c r="V294" s="12">
        <v>69</v>
      </c>
      <c r="W294" s="13">
        <v>0.95833333333333304</v>
      </c>
      <c r="X294" s="12">
        <v>69</v>
      </c>
      <c r="Y294" s="13">
        <v>0.95833333333333304</v>
      </c>
      <c r="Z294" s="12">
        <v>71</v>
      </c>
      <c r="AA294" s="13">
        <v>0.98611111111111105</v>
      </c>
      <c r="AB294" s="12">
        <v>71</v>
      </c>
      <c r="AC294" s="13">
        <v>0.98611111111111105</v>
      </c>
      <c r="AD294" s="12">
        <v>68</v>
      </c>
      <c r="AE294" s="41">
        <v>0.94444444444444398</v>
      </c>
      <c r="AF294" s="19">
        <v>30.4392</v>
      </c>
      <c r="AG294" s="10">
        <v>-87.259100000000004</v>
      </c>
    </row>
    <row r="295" spans="1:33" ht="12" customHeight="1" x14ac:dyDescent="0.25">
      <c r="A295" s="18">
        <v>1765</v>
      </c>
      <c r="B295" s="40" t="s">
        <v>20</v>
      </c>
      <c r="C295" s="7" t="s">
        <v>978</v>
      </c>
      <c r="D295" s="7" t="s">
        <v>1363</v>
      </c>
      <c r="E295" s="7" t="s">
        <v>4</v>
      </c>
      <c r="F295" s="7" t="s">
        <v>2</v>
      </c>
      <c r="G295" s="7">
        <v>1</v>
      </c>
      <c r="H295" s="5"/>
      <c r="I295" s="6">
        <v>51</v>
      </c>
      <c r="J295" s="5"/>
      <c r="K295" s="5"/>
      <c r="L295" s="5"/>
      <c r="M295" s="5"/>
      <c r="N295" s="10">
        <v>51</v>
      </c>
      <c r="O295" s="10">
        <v>51</v>
      </c>
      <c r="P295" s="88">
        <v>0</v>
      </c>
      <c r="Q295" s="102">
        <f t="shared" si="12"/>
        <v>0.91176470588235292</v>
      </c>
      <c r="R295" s="96">
        <v>0.89542483660130723</v>
      </c>
      <c r="S295" s="16">
        <v>0.90522875816993464</v>
      </c>
      <c r="T295" s="10">
        <v>47</v>
      </c>
      <c r="U295" s="13">
        <v>0.92156862745098</v>
      </c>
      <c r="V295" s="12">
        <v>49</v>
      </c>
      <c r="W295" s="13">
        <v>0.96078431372549</v>
      </c>
      <c r="X295" s="12">
        <v>48</v>
      </c>
      <c r="Y295" s="13">
        <v>0.96</v>
      </c>
      <c r="Z295" s="12">
        <v>46</v>
      </c>
      <c r="AA295" s="13">
        <v>0.92</v>
      </c>
      <c r="AB295" s="12">
        <v>44</v>
      </c>
      <c r="AC295" s="13">
        <v>0.88</v>
      </c>
      <c r="AD295" s="12">
        <v>45</v>
      </c>
      <c r="AE295" s="41">
        <v>0.9</v>
      </c>
      <c r="AF295" s="19">
        <v>30.544799999999999</v>
      </c>
      <c r="AG295" s="10">
        <v>-87.247299999999996</v>
      </c>
    </row>
    <row r="296" spans="1:33" ht="12" customHeight="1" x14ac:dyDescent="0.25">
      <c r="A296" s="18">
        <v>1824</v>
      </c>
      <c r="B296" s="40" t="s">
        <v>20</v>
      </c>
      <c r="C296" s="7" t="s">
        <v>996</v>
      </c>
      <c r="D296" s="7" t="s">
        <v>1363</v>
      </c>
      <c r="E296" s="7" t="s">
        <v>4</v>
      </c>
      <c r="F296" s="7" t="s">
        <v>2</v>
      </c>
      <c r="G296" s="7">
        <v>1</v>
      </c>
      <c r="H296" s="5"/>
      <c r="I296" s="6">
        <v>112</v>
      </c>
      <c r="J296" s="5"/>
      <c r="K296" s="5"/>
      <c r="L296" s="5"/>
      <c r="M296" s="5"/>
      <c r="N296" s="10">
        <v>112</v>
      </c>
      <c r="O296" s="10">
        <v>112</v>
      </c>
      <c r="P296" s="88">
        <v>0</v>
      </c>
      <c r="Q296" s="102">
        <f t="shared" si="12"/>
        <v>0.9776785714285714</v>
      </c>
      <c r="R296" s="96">
        <v>0.9866071428571429</v>
      </c>
      <c r="S296" s="16">
        <v>0.9821428571428571</v>
      </c>
      <c r="T296" s="10">
        <v>108</v>
      </c>
      <c r="U296" s="13">
        <v>0.96428571428571397</v>
      </c>
      <c r="V296" s="12">
        <v>107</v>
      </c>
      <c r="W296" s="13">
        <v>0.95535714285714302</v>
      </c>
      <c r="X296" s="12">
        <v>109</v>
      </c>
      <c r="Y296" s="13">
        <v>0.97321428571428603</v>
      </c>
      <c r="Z296" s="12">
        <v>110</v>
      </c>
      <c r="AA296" s="13">
        <v>0.98214285714285698</v>
      </c>
      <c r="AB296" s="12">
        <v>111</v>
      </c>
      <c r="AC296" s="13">
        <v>0.99107142857142905</v>
      </c>
      <c r="AD296" s="12">
        <v>112</v>
      </c>
      <c r="AE296" s="41">
        <v>1</v>
      </c>
      <c r="AF296" s="19">
        <v>30.5227</v>
      </c>
      <c r="AG296" s="10">
        <v>-87.254300000000001</v>
      </c>
    </row>
    <row r="297" spans="1:33" ht="12" customHeight="1" x14ac:dyDescent="0.25">
      <c r="A297" s="18">
        <v>1827</v>
      </c>
      <c r="B297" s="40" t="s">
        <v>20</v>
      </c>
      <c r="C297" s="7" t="s">
        <v>997</v>
      </c>
      <c r="D297" s="7" t="s">
        <v>1420</v>
      </c>
      <c r="E297" s="7" t="s">
        <v>4</v>
      </c>
      <c r="F297" s="7" t="s">
        <v>2</v>
      </c>
      <c r="G297" s="7">
        <v>1</v>
      </c>
      <c r="H297" s="5"/>
      <c r="I297" s="6">
        <v>96</v>
      </c>
      <c r="J297" s="5"/>
      <c r="K297" s="5"/>
      <c r="L297" s="6">
        <v>5</v>
      </c>
      <c r="M297" s="5"/>
      <c r="N297" s="10">
        <v>96</v>
      </c>
      <c r="O297" s="10">
        <v>96</v>
      </c>
      <c r="P297" s="88">
        <v>0</v>
      </c>
      <c r="Q297" s="102">
        <f t="shared" si="12"/>
        <v>0.88715277777777779</v>
      </c>
      <c r="R297" s="96">
        <v>0.97395833333333337</v>
      </c>
      <c r="S297" s="16">
        <v>0.92708333333333337</v>
      </c>
      <c r="T297" s="10">
        <v>83</v>
      </c>
      <c r="U297" s="13">
        <v>0.86458333333333304</v>
      </c>
      <c r="V297" s="12">
        <v>83</v>
      </c>
      <c r="W297" s="13">
        <v>0.86458333333333304</v>
      </c>
      <c r="X297" s="12">
        <v>84</v>
      </c>
      <c r="Y297" s="13">
        <v>0.875</v>
      </c>
      <c r="Z297" s="12">
        <v>84</v>
      </c>
      <c r="AA297" s="13">
        <v>0.875</v>
      </c>
      <c r="AB297" s="12">
        <v>87</v>
      </c>
      <c r="AC297" s="13">
        <v>0.90625</v>
      </c>
      <c r="AD297" s="12">
        <v>90</v>
      </c>
      <c r="AE297" s="41">
        <v>0.9375</v>
      </c>
      <c r="AF297" s="19">
        <v>30.498899999999999</v>
      </c>
      <c r="AG297" s="10">
        <v>-87.255799999999994</v>
      </c>
    </row>
    <row r="298" spans="1:33" ht="12" customHeight="1" x14ac:dyDescent="0.25">
      <c r="A298" s="18">
        <v>1842</v>
      </c>
      <c r="B298" s="40" t="s">
        <v>20</v>
      </c>
      <c r="C298" s="7" t="s">
        <v>1004</v>
      </c>
      <c r="D298" s="7" t="s">
        <v>1363</v>
      </c>
      <c r="E298" s="7" t="s">
        <v>4</v>
      </c>
      <c r="F298" s="7" t="s">
        <v>2</v>
      </c>
      <c r="G298" s="7">
        <v>1</v>
      </c>
      <c r="H298" s="5"/>
      <c r="I298" s="6">
        <v>74</v>
      </c>
      <c r="J298" s="5"/>
      <c r="K298" s="5"/>
      <c r="L298" s="5"/>
      <c r="M298" s="5"/>
      <c r="N298" s="10">
        <v>74</v>
      </c>
      <c r="O298" s="10">
        <v>74</v>
      </c>
      <c r="P298" s="88">
        <v>0</v>
      </c>
      <c r="Q298" s="102">
        <f t="shared" si="12"/>
        <v>0.94324324324324327</v>
      </c>
      <c r="R298" s="96">
        <v>0.92567567567567566</v>
      </c>
      <c r="S298" s="16">
        <v>0.89864864864864868</v>
      </c>
      <c r="T298" s="5"/>
      <c r="U298" s="11"/>
      <c r="V298" s="12">
        <v>71</v>
      </c>
      <c r="W298" s="13">
        <v>0.95945945945945899</v>
      </c>
      <c r="X298" s="12">
        <v>70</v>
      </c>
      <c r="Y298" s="13">
        <v>0.94594594594594605</v>
      </c>
      <c r="Z298" s="12">
        <v>69</v>
      </c>
      <c r="AA298" s="13">
        <v>0.93243243243243201</v>
      </c>
      <c r="AB298" s="12">
        <v>70</v>
      </c>
      <c r="AC298" s="13">
        <v>0.94594594594594605</v>
      </c>
      <c r="AD298" s="12">
        <v>69</v>
      </c>
      <c r="AE298" s="41">
        <v>0.93243243243243201</v>
      </c>
      <c r="AF298" s="19">
        <v>30.427499999999998</v>
      </c>
      <c r="AG298" s="10">
        <v>-87.236099999999993</v>
      </c>
    </row>
    <row r="299" spans="1:33" ht="12" customHeight="1" x14ac:dyDescent="0.25">
      <c r="A299" s="18">
        <v>2566</v>
      </c>
      <c r="B299" s="40" t="s">
        <v>20</v>
      </c>
      <c r="C299" s="7" t="s">
        <v>1225</v>
      </c>
      <c r="D299" s="7" t="s">
        <v>1368</v>
      </c>
      <c r="E299" s="7" t="s">
        <v>4</v>
      </c>
      <c r="F299" s="7" t="s">
        <v>2</v>
      </c>
      <c r="G299" s="7">
        <v>1</v>
      </c>
      <c r="H299" s="5"/>
      <c r="I299" s="6">
        <v>107</v>
      </c>
      <c r="J299" s="5"/>
      <c r="K299" s="5"/>
      <c r="L299" s="6">
        <v>11</v>
      </c>
      <c r="M299" s="5"/>
      <c r="N299" s="10">
        <v>107</v>
      </c>
      <c r="O299" s="10">
        <v>107</v>
      </c>
      <c r="P299" s="88">
        <v>0</v>
      </c>
      <c r="Q299" s="102">
        <f t="shared" si="12"/>
        <v>0.81775700934579443</v>
      </c>
      <c r="R299" s="96"/>
      <c r="S299" s="16"/>
      <c r="T299" s="10">
        <v>92</v>
      </c>
      <c r="U299" s="13">
        <v>0.85981308411214996</v>
      </c>
      <c r="V299" s="12">
        <v>89</v>
      </c>
      <c r="W299" s="13">
        <v>0.83177570093457898</v>
      </c>
      <c r="X299" s="12">
        <v>87</v>
      </c>
      <c r="Y299" s="13">
        <v>0.81308411214953302</v>
      </c>
      <c r="Z299" s="12">
        <v>88</v>
      </c>
      <c r="AA299" s="13">
        <v>0.82242990654205606</v>
      </c>
      <c r="AB299" s="12">
        <v>84</v>
      </c>
      <c r="AC299" s="13">
        <v>0.78504672897196304</v>
      </c>
      <c r="AD299" s="12">
        <v>85</v>
      </c>
      <c r="AE299" s="41">
        <v>0.79439252336448596</v>
      </c>
      <c r="AF299" s="19">
        <v>30.621777777777801</v>
      </c>
      <c r="AG299" s="10">
        <v>-87.326416666666702</v>
      </c>
    </row>
    <row r="300" spans="1:33" ht="12" customHeight="1" x14ac:dyDescent="0.25">
      <c r="A300" s="18">
        <v>75</v>
      </c>
      <c r="B300" s="40" t="s">
        <v>20</v>
      </c>
      <c r="C300" s="7" t="s">
        <v>68</v>
      </c>
      <c r="D300" s="7" t="s">
        <v>1380</v>
      </c>
      <c r="E300" s="7" t="s">
        <v>1738</v>
      </c>
      <c r="F300" s="7" t="s">
        <v>2</v>
      </c>
      <c r="G300" s="7">
        <v>1</v>
      </c>
      <c r="H300" s="5"/>
      <c r="I300" s="6">
        <v>8</v>
      </c>
      <c r="J300" s="5"/>
      <c r="K300" s="5"/>
      <c r="L300" s="5"/>
      <c r="M300" s="5"/>
      <c r="N300" s="10">
        <v>26</v>
      </c>
      <c r="O300" s="10">
        <v>8</v>
      </c>
      <c r="P300" s="88">
        <v>18</v>
      </c>
      <c r="Q300" s="102">
        <f t="shared" si="12"/>
        <v>0.9358974358974359</v>
      </c>
      <c r="R300" s="96">
        <v>0.9358974358974359</v>
      </c>
      <c r="S300" s="16">
        <v>0.94230769230769229</v>
      </c>
      <c r="T300" s="10">
        <v>23</v>
      </c>
      <c r="U300" s="13">
        <v>0.88461538461538503</v>
      </c>
      <c r="V300" s="12">
        <v>26</v>
      </c>
      <c r="W300" s="13">
        <v>1</v>
      </c>
      <c r="X300" s="12">
        <v>25</v>
      </c>
      <c r="Y300" s="13">
        <v>0.96153846153846201</v>
      </c>
      <c r="Z300" s="12">
        <v>24</v>
      </c>
      <c r="AA300" s="13">
        <v>0.92307692307692302</v>
      </c>
      <c r="AB300" s="12">
        <v>24</v>
      </c>
      <c r="AC300" s="13">
        <v>0.92307692307692302</v>
      </c>
      <c r="AD300" s="12">
        <v>24</v>
      </c>
      <c r="AE300" s="41">
        <v>0.92307692307692302</v>
      </c>
      <c r="AF300" s="19">
        <v>30.406987999999998</v>
      </c>
      <c r="AG300" s="10">
        <v>-87.238997999999995</v>
      </c>
    </row>
    <row r="301" spans="1:33" ht="12" customHeight="1" x14ac:dyDescent="0.25">
      <c r="A301" s="18">
        <v>809</v>
      </c>
      <c r="B301" s="40" t="s">
        <v>20</v>
      </c>
      <c r="C301" s="7" t="s">
        <v>529</v>
      </c>
      <c r="D301" s="7" t="s">
        <v>1542</v>
      </c>
      <c r="E301" s="7" t="s">
        <v>1738</v>
      </c>
      <c r="F301" s="7" t="s">
        <v>2</v>
      </c>
      <c r="G301" s="7">
        <v>1</v>
      </c>
      <c r="H301" s="5"/>
      <c r="I301" s="6">
        <v>252</v>
      </c>
      <c r="J301" s="5"/>
      <c r="K301" s="5"/>
      <c r="L301" s="5"/>
      <c r="M301" s="5"/>
      <c r="N301" s="10">
        <v>320</v>
      </c>
      <c r="O301" s="10">
        <v>252</v>
      </c>
      <c r="P301" s="88">
        <v>68</v>
      </c>
      <c r="Q301" s="102">
        <f t="shared" si="12"/>
        <v>0.80625000000000002</v>
      </c>
      <c r="R301" s="96">
        <v>0.85729166666666667</v>
      </c>
      <c r="S301" s="16">
        <v>0.87343749999999998</v>
      </c>
      <c r="T301" s="10">
        <v>252</v>
      </c>
      <c r="U301" s="13">
        <v>0.78749999999999998</v>
      </c>
      <c r="V301" s="12">
        <v>248</v>
      </c>
      <c r="W301" s="13">
        <v>0.77500000000000002</v>
      </c>
      <c r="X301" s="12">
        <v>244</v>
      </c>
      <c r="Y301" s="13">
        <v>0.76249999999999996</v>
      </c>
      <c r="Z301" s="12">
        <v>252</v>
      </c>
      <c r="AA301" s="13">
        <v>0.78749999999999998</v>
      </c>
      <c r="AB301" s="12">
        <v>269</v>
      </c>
      <c r="AC301" s="13">
        <v>0.84062499999999996</v>
      </c>
      <c r="AD301" s="12">
        <v>283</v>
      </c>
      <c r="AE301" s="41">
        <v>0.88437500000000002</v>
      </c>
      <c r="AF301" s="19">
        <v>30.37</v>
      </c>
      <c r="AG301" s="10">
        <v>-87.357299999999995</v>
      </c>
    </row>
    <row r="302" spans="1:33" ht="12" customHeight="1" x14ac:dyDescent="0.25">
      <c r="A302" s="18">
        <v>1573</v>
      </c>
      <c r="B302" s="40" t="s">
        <v>20</v>
      </c>
      <c r="C302" s="7" t="s">
        <v>916</v>
      </c>
      <c r="D302" s="7" t="s">
        <v>1362</v>
      </c>
      <c r="E302" s="7" t="s">
        <v>1738</v>
      </c>
      <c r="F302" s="7" t="s">
        <v>2</v>
      </c>
      <c r="G302" s="7">
        <v>1</v>
      </c>
      <c r="H302" s="5"/>
      <c r="I302" s="6">
        <v>160</v>
      </c>
      <c r="J302" s="5"/>
      <c r="K302" s="5"/>
      <c r="L302" s="5"/>
      <c r="M302" s="5"/>
      <c r="N302" s="10">
        <v>160</v>
      </c>
      <c r="O302" s="10">
        <v>144</v>
      </c>
      <c r="P302" s="88">
        <v>16</v>
      </c>
      <c r="Q302" s="102">
        <f t="shared" si="12"/>
        <v>0.90416666666666667</v>
      </c>
      <c r="R302" s="96">
        <v>0.90520833333333328</v>
      </c>
      <c r="S302" s="16">
        <v>0.95250000000000001</v>
      </c>
      <c r="T302" s="10">
        <v>155</v>
      </c>
      <c r="U302" s="13">
        <v>0.96875</v>
      </c>
      <c r="V302" s="12">
        <v>156</v>
      </c>
      <c r="W302" s="13">
        <v>0.97499999999999998</v>
      </c>
      <c r="X302" s="12">
        <v>152</v>
      </c>
      <c r="Y302" s="13">
        <v>0.95597484276729605</v>
      </c>
      <c r="Z302" s="12">
        <v>144</v>
      </c>
      <c r="AA302" s="13">
        <v>0.90566037735849103</v>
      </c>
      <c r="AB302" s="12">
        <v>136</v>
      </c>
      <c r="AC302" s="13">
        <v>0.85534591194968601</v>
      </c>
      <c r="AD302" s="12">
        <v>125</v>
      </c>
      <c r="AE302" s="41">
        <v>0.786163522012579</v>
      </c>
      <c r="AF302" s="19">
        <v>30.4069</v>
      </c>
      <c r="AG302" s="10">
        <v>-87.273600000000002</v>
      </c>
    </row>
    <row r="303" spans="1:33" ht="12" customHeight="1" x14ac:dyDescent="0.25">
      <c r="A303" s="18">
        <v>2426</v>
      </c>
      <c r="B303" s="40" t="s">
        <v>20</v>
      </c>
      <c r="C303" s="7" t="s">
        <v>1133</v>
      </c>
      <c r="D303" s="7" t="s">
        <v>1390</v>
      </c>
      <c r="E303" s="7" t="s">
        <v>6</v>
      </c>
      <c r="F303" s="7" t="s">
        <v>2</v>
      </c>
      <c r="G303" s="7">
        <v>1</v>
      </c>
      <c r="H303" s="5"/>
      <c r="I303" s="6">
        <v>6</v>
      </c>
      <c r="J303" s="5"/>
      <c r="K303" s="6">
        <v>24</v>
      </c>
      <c r="L303" s="5"/>
      <c r="M303" s="5"/>
      <c r="N303" s="10">
        <v>31</v>
      </c>
      <c r="O303" s="10">
        <v>31</v>
      </c>
      <c r="P303" s="88">
        <v>0</v>
      </c>
      <c r="Q303" s="102">
        <f t="shared" si="12"/>
        <v>0.989247311827957</v>
      </c>
      <c r="R303" s="96">
        <v>0.9838709677419355</v>
      </c>
      <c r="S303" s="16">
        <v>0.74444444444444446</v>
      </c>
      <c r="T303" s="10">
        <v>31</v>
      </c>
      <c r="U303" s="13">
        <v>1</v>
      </c>
      <c r="V303" s="12">
        <v>30</v>
      </c>
      <c r="W303" s="13">
        <v>0.967741935483871</v>
      </c>
      <c r="X303" s="12">
        <v>31</v>
      </c>
      <c r="Y303" s="13">
        <v>1</v>
      </c>
      <c r="Z303" s="12">
        <v>30</v>
      </c>
      <c r="AA303" s="13">
        <v>0.967741935483871</v>
      </c>
      <c r="AB303" s="12">
        <v>31</v>
      </c>
      <c r="AC303" s="13">
        <v>1</v>
      </c>
      <c r="AD303" s="12">
        <v>31</v>
      </c>
      <c r="AE303" s="41">
        <v>1</v>
      </c>
      <c r="AF303" s="19">
        <v>30.508600000000001</v>
      </c>
      <c r="AG303" s="10">
        <v>-87.226500000000001</v>
      </c>
    </row>
    <row r="304" spans="1:33" ht="12" customHeight="1" thickBot="1" x14ac:dyDescent="0.3">
      <c r="A304" s="18">
        <v>2610</v>
      </c>
      <c r="B304" s="43" t="s">
        <v>20</v>
      </c>
      <c r="C304" s="44" t="s">
        <v>1263</v>
      </c>
      <c r="D304" s="44" t="s">
        <v>1369</v>
      </c>
      <c r="E304" s="44" t="s">
        <v>3</v>
      </c>
      <c r="F304" s="44" t="s">
        <v>1333</v>
      </c>
      <c r="G304" s="44">
        <v>1</v>
      </c>
      <c r="H304" s="45">
        <v>74</v>
      </c>
      <c r="I304" s="45">
        <v>18</v>
      </c>
      <c r="J304" s="46"/>
      <c r="K304" s="46"/>
      <c r="L304" s="45">
        <v>5</v>
      </c>
      <c r="M304" s="46"/>
      <c r="N304" s="47">
        <v>92</v>
      </c>
      <c r="O304" s="47">
        <v>92</v>
      </c>
      <c r="P304" s="90">
        <v>0</v>
      </c>
      <c r="Q304" s="103"/>
      <c r="R304" s="97"/>
      <c r="S304" s="48"/>
      <c r="T304" s="46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  <c r="AF304" s="19">
        <v>30.448277999999998</v>
      </c>
      <c r="AG304" s="10">
        <v>-87.232360999999997</v>
      </c>
    </row>
    <row r="305" spans="1:33" ht="6" customHeight="1" thickBot="1" x14ac:dyDescent="0.3">
      <c r="A305" s="15"/>
      <c r="B305" s="22"/>
      <c r="C305" s="22"/>
      <c r="D305" s="22"/>
      <c r="E305" s="22"/>
      <c r="F305" s="22"/>
      <c r="G305" s="22"/>
      <c r="H305" s="24"/>
      <c r="I305" s="24"/>
      <c r="J305" s="23"/>
      <c r="K305" s="23"/>
      <c r="L305" s="24"/>
      <c r="M305" s="23"/>
      <c r="N305" s="25"/>
      <c r="O305" s="25"/>
      <c r="P305" s="83"/>
      <c r="Q305" s="104"/>
      <c r="R305" s="98"/>
      <c r="S305" s="26"/>
      <c r="T305" s="23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10"/>
      <c r="AG305" s="10"/>
    </row>
    <row r="306" spans="1:33" ht="12" customHeight="1" x14ac:dyDescent="0.25">
      <c r="A306" s="18">
        <v>73</v>
      </c>
      <c r="B306" s="31" t="s">
        <v>66</v>
      </c>
      <c r="C306" s="32" t="s">
        <v>67</v>
      </c>
      <c r="D306" s="32" t="s">
        <v>1347</v>
      </c>
      <c r="E306" s="32" t="s">
        <v>4</v>
      </c>
      <c r="F306" s="32" t="s">
        <v>2</v>
      </c>
      <c r="G306" s="32">
        <v>1</v>
      </c>
      <c r="H306" s="33"/>
      <c r="I306" s="34">
        <v>45</v>
      </c>
      <c r="J306" s="33"/>
      <c r="K306" s="33"/>
      <c r="L306" s="33"/>
      <c r="M306" s="33"/>
      <c r="N306" s="35">
        <v>45</v>
      </c>
      <c r="O306" s="35">
        <v>45</v>
      </c>
      <c r="P306" s="87">
        <v>0</v>
      </c>
      <c r="Q306" s="101">
        <f>(T306+V306+X306+Z306+AB306+AD306)/(N306*COUNTA(T306,V306,X306,Z306,AB306,AD306))</f>
        <v>0.98148148148148151</v>
      </c>
      <c r="R306" s="95">
        <v>0.97407407407407409</v>
      </c>
      <c r="S306" s="36">
        <v>0.97407407407407409</v>
      </c>
      <c r="T306" s="35">
        <v>43</v>
      </c>
      <c r="U306" s="37">
        <v>0.95555555555555605</v>
      </c>
      <c r="V306" s="38">
        <v>44</v>
      </c>
      <c r="W306" s="37">
        <v>0.97777777777777797</v>
      </c>
      <c r="X306" s="38">
        <v>44</v>
      </c>
      <c r="Y306" s="37">
        <v>0.97777777777777797</v>
      </c>
      <c r="Z306" s="38">
        <v>44</v>
      </c>
      <c r="AA306" s="37">
        <v>0.97777777777777797</v>
      </c>
      <c r="AB306" s="38">
        <v>45</v>
      </c>
      <c r="AC306" s="37">
        <v>1</v>
      </c>
      <c r="AD306" s="38">
        <v>45</v>
      </c>
      <c r="AE306" s="39">
        <v>1</v>
      </c>
      <c r="AF306" s="19">
        <v>29.468399999999999</v>
      </c>
      <c r="AG306" s="10">
        <v>-81.249499999999998</v>
      </c>
    </row>
    <row r="307" spans="1:33" ht="12" customHeight="1" x14ac:dyDescent="0.25">
      <c r="A307" s="18">
        <v>630</v>
      </c>
      <c r="B307" s="40" t="s">
        <v>66</v>
      </c>
      <c r="C307" s="7" t="s">
        <v>422</v>
      </c>
      <c r="D307" s="7" t="s">
        <v>1348</v>
      </c>
      <c r="E307" s="7" t="s">
        <v>4</v>
      </c>
      <c r="F307" s="7" t="s">
        <v>2</v>
      </c>
      <c r="G307" s="7">
        <v>1</v>
      </c>
      <c r="H307" s="5"/>
      <c r="I307" s="6">
        <v>43</v>
      </c>
      <c r="J307" s="5"/>
      <c r="K307" s="5"/>
      <c r="L307" s="5"/>
      <c r="M307" s="5"/>
      <c r="N307" s="10">
        <v>43</v>
      </c>
      <c r="O307" s="10">
        <v>43</v>
      </c>
      <c r="P307" s="88">
        <v>0</v>
      </c>
      <c r="Q307" s="102">
        <f>(T307+V307+X307+Z307+AB307+AD307)/(N307*COUNTA(T307,V307,X307,Z307,AB307,AD307))</f>
        <v>0.89534883720930236</v>
      </c>
      <c r="R307" s="96">
        <v>0.95736434108527135</v>
      </c>
      <c r="S307" s="16">
        <v>0.98449612403100772</v>
      </c>
      <c r="T307" s="10">
        <v>37</v>
      </c>
      <c r="U307" s="13">
        <v>0.86046511627906996</v>
      </c>
      <c r="V307" s="12">
        <v>38</v>
      </c>
      <c r="W307" s="13">
        <v>0.88372093023255804</v>
      </c>
      <c r="X307" s="12">
        <v>39</v>
      </c>
      <c r="Y307" s="13">
        <v>0.90697674418604601</v>
      </c>
      <c r="Z307" s="12">
        <v>39</v>
      </c>
      <c r="AA307" s="13">
        <v>0.90697674418604601</v>
      </c>
      <c r="AB307" s="12">
        <v>39</v>
      </c>
      <c r="AC307" s="13">
        <v>0.90697674418604601</v>
      </c>
      <c r="AD307" s="12">
        <v>39</v>
      </c>
      <c r="AE307" s="41">
        <v>0.90697674418604601</v>
      </c>
      <c r="AF307" s="19">
        <v>29.474299999999999</v>
      </c>
      <c r="AG307" s="10">
        <v>-81.146900000000002</v>
      </c>
    </row>
    <row r="308" spans="1:33" ht="12" customHeight="1" x14ac:dyDescent="0.25">
      <c r="A308" s="18">
        <v>1354</v>
      </c>
      <c r="B308" s="40" t="s">
        <v>66</v>
      </c>
      <c r="C308" s="7" t="s">
        <v>842</v>
      </c>
      <c r="D308" s="7" t="s">
        <v>1360</v>
      </c>
      <c r="E308" s="7" t="s">
        <v>4</v>
      </c>
      <c r="F308" s="7" t="s">
        <v>2</v>
      </c>
      <c r="G308" s="7">
        <v>1</v>
      </c>
      <c r="H308" s="5"/>
      <c r="I308" s="6">
        <v>128</v>
      </c>
      <c r="J308" s="5"/>
      <c r="K308" s="5"/>
      <c r="L308" s="5"/>
      <c r="M308" s="5"/>
      <c r="N308" s="10">
        <v>128</v>
      </c>
      <c r="O308" s="10">
        <v>128</v>
      </c>
      <c r="P308" s="88">
        <v>0</v>
      </c>
      <c r="Q308" s="102">
        <f>(T308+V308+X308+Z308+AB308+AD308)/(N308*COUNTA(T308,V308,X308,Z308,AB308,AD308))</f>
        <v>0.97786458333333337</v>
      </c>
      <c r="R308" s="96">
        <v>0.90937500000000004</v>
      </c>
      <c r="S308" s="16">
        <v>0.92057291666666663</v>
      </c>
      <c r="T308" s="10">
        <v>126</v>
      </c>
      <c r="U308" s="13">
        <v>0.984375</v>
      </c>
      <c r="V308" s="12">
        <v>126</v>
      </c>
      <c r="W308" s="13">
        <v>0.984375</v>
      </c>
      <c r="X308" s="12">
        <v>124</v>
      </c>
      <c r="Y308" s="13">
        <v>0.976377952755906</v>
      </c>
      <c r="Z308" s="12">
        <v>124</v>
      </c>
      <c r="AA308" s="13">
        <v>0.96875</v>
      </c>
      <c r="AB308" s="12">
        <v>125</v>
      </c>
      <c r="AC308" s="13">
        <v>0.9765625</v>
      </c>
      <c r="AD308" s="12">
        <v>126</v>
      </c>
      <c r="AE308" s="41">
        <v>0.984375</v>
      </c>
      <c r="AF308" s="19">
        <v>29.4619</v>
      </c>
      <c r="AG308" s="10">
        <v>-81.184100000000001</v>
      </c>
    </row>
    <row r="309" spans="1:33" ht="12" customHeight="1" x14ac:dyDescent="0.25">
      <c r="A309" s="18">
        <v>2174</v>
      </c>
      <c r="B309" s="40" t="s">
        <v>66</v>
      </c>
      <c r="C309" s="7" t="s">
        <v>1084</v>
      </c>
      <c r="D309" s="7" t="s">
        <v>1634</v>
      </c>
      <c r="E309" s="7" t="s">
        <v>1738</v>
      </c>
      <c r="F309" s="7" t="s">
        <v>2</v>
      </c>
      <c r="G309" s="7">
        <v>1</v>
      </c>
      <c r="H309" s="5"/>
      <c r="I309" s="6">
        <v>100</v>
      </c>
      <c r="J309" s="5"/>
      <c r="K309" s="5"/>
      <c r="L309" s="5"/>
      <c r="M309" s="5"/>
      <c r="N309" s="10">
        <v>106</v>
      </c>
      <c r="O309" s="10">
        <v>100</v>
      </c>
      <c r="P309" s="88">
        <v>6</v>
      </c>
      <c r="Q309" s="102">
        <f>(T309+V309+X309+Z309+AB309+AD309)/(N309*COUNTA(T309,V309,X309,Z309,AB309,AD309))</f>
        <v>0.9779874213836478</v>
      </c>
      <c r="R309" s="96">
        <v>0.94968553459119498</v>
      </c>
      <c r="S309" s="16">
        <v>0.95990566037735847</v>
      </c>
      <c r="T309" s="10">
        <v>101</v>
      </c>
      <c r="U309" s="13">
        <v>0.95283018867924496</v>
      </c>
      <c r="V309" s="12">
        <v>103</v>
      </c>
      <c r="W309" s="13">
        <v>0.97169811320754695</v>
      </c>
      <c r="X309" s="12">
        <v>104</v>
      </c>
      <c r="Y309" s="13">
        <v>0.98113207547169801</v>
      </c>
      <c r="Z309" s="12">
        <v>105</v>
      </c>
      <c r="AA309" s="13">
        <v>0.99056603773584895</v>
      </c>
      <c r="AB309" s="12">
        <v>105</v>
      </c>
      <c r="AC309" s="13">
        <v>0.99056603773584895</v>
      </c>
      <c r="AD309" s="12">
        <v>104</v>
      </c>
      <c r="AE309" s="41">
        <v>0.98113207547169801</v>
      </c>
      <c r="AF309" s="19">
        <v>29.478000000000002</v>
      </c>
      <c r="AG309" s="10">
        <v>-81.150278</v>
      </c>
    </row>
    <row r="310" spans="1:33" ht="12" customHeight="1" thickBot="1" x14ac:dyDescent="0.3">
      <c r="A310" s="18">
        <v>2621</v>
      </c>
      <c r="B310" s="43" t="s">
        <v>66</v>
      </c>
      <c r="C310" s="44" t="s">
        <v>1272</v>
      </c>
      <c r="D310" s="44" t="s">
        <v>1369</v>
      </c>
      <c r="E310" s="44" t="s">
        <v>1739</v>
      </c>
      <c r="F310" s="44" t="s">
        <v>1333</v>
      </c>
      <c r="G310" s="44">
        <v>1</v>
      </c>
      <c r="H310" s="45">
        <v>41</v>
      </c>
      <c r="I310" s="45">
        <v>19</v>
      </c>
      <c r="J310" s="46"/>
      <c r="K310" s="46"/>
      <c r="L310" s="45">
        <v>3</v>
      </c>
      <c r="M310" s="46"/>
      <c r="N310" s="47">
        <v>60</v>
      </c>
      <c r="O310" s="47">
        <v>51</v>
      </c>
      <c r="P310" s="90">
        <v>9</v>
      </c>
      <c r="Q310" s="103"/>
      <c r="R310" s="97"/>
      <c r="S310" s="48"/>
      <c r="T310" s="46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50"/>
      <c r="AF310" s="19">
        <v>29.481583000000001</v>
      </c>
      <c r="AG310" s="10">
        <v>-81.215500000000006</v>
      </c>
    </row>
    <row r="311" spans="1:33" ht="6" customHeight="1" thickBot="1" x14ac:dyDescent="0.3">
      <c r="A311" s="15"/>
      <c r="B311" s="22"/>
      <c r="C311" s="22"/>
      <c r="D311" s="22"/>
      <c r="E311" s="22"/>
      <c r="F311" s="22"/>
      <c r="G311" s="22"/>
      <c r="H311" s="24"/>
      <c r="I311" s="24"/>
      <c r="J311" s="23"/>
      <c r="K311" s="23"/>
      <c r="L311" s="24"/>
      <c r="M311" s="23"/>
      <c r="N311" s="25"/>
      <c r="O311" s="25"/>
      <c r="P311" s="83"/>
      <c r="Q311" s="104"/>
      <c r="R311" s="98"/>
      <c r="S311" s="26"/>
      <c r="T311" s="23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10"/>
      <c r="AG311" s="10"/>
    </row>
    <row r="312" spans="1:33" ht="12" customHeight="1" x14ac:dyDescent="0.25">
      <c r="A312" s="18">
        <v>137</v>
      </c>
      <c r="B312" s="31" t="s">
        <v>108</v>
      </c>
      <c r="C312" s="32" t="s">
        <v>109</v>
      </c>
      <c r="D312" s="32" t="s">
        <v>1349</v>
      </c>
      <c r="E312" s="32" t="s">
        <v>4</v>
      </c>
      <c r="F312" s="32" t="s">
        <v>2</v>
      </c>
      <c r="G312" s="32">
        <v>1</v>
      </c>
      <c r="H312" s="33"/>
      <c r="I312" s="34">
        <v>32</v>
      </c>
      <c r="J312" s="33"/>
      <c r="K312" s="33"/>
      <c r="L312" s="33"/>
      <c r="M312" s="33"/>
      <c r="N312" s="35">
        <v>32</v>
      </c>
      <c r="O312" s="35">
        <v>32</v>
      </c>
      <c r="P312" s="87">
        <v>0</v>
      </c>
      <c r="Q312" s="101">
        <f>(T312+V312+X312+Z312+AB312+AD312)/(N312*COUNTA(T312,V312,X312,Z312,AB312,AD312))</f>
        <v>0.97395833333333337</v>
      </c>
      <c r="R312" s="95">
        <v>0.9140625</v>
      </c>
      <c r="S312" s="36">
        <v>0.99479166666666663</v>
      </c>
      <c r="T312" s="35">
        <v>31</v>
      </c>
      <c r="U312" s="37">
        <v>0.96875</v>
      </c>
      <c r="V312" s="38">
        <v>31</v>
      </c>
      <c r="W312" s="37">
        <v>0.96875</v>
      </c>
      <c r="X312" s="38">
        <v>30</v>
      </c>
      <c r="Y312" s="37">
        <v>0.9375</v>
      </c>
      <c r="Z312" s="38">
        <v>32</v>
      </c>
      <c r="AA312" s="37">
        <v>1</v>
      </c>
      <c r="AB312" s="38">
        <v>32</v>
      </c>
      <c r="AC312" s="37">
        <v>1</v>
      </c>
      <c r="AD312" s="38">
        <v>31</v>
      </c>
      <c r="AE312" s="39">
        <v>0.96875</v>
      </c>
      <c r="AF312" s="19">
        <v>29.854700000000001</v>
      </c>
      <c r="AG312" s="10">
        <v>-84.658299999999997</v>
      </c>
    </row>
    <row r="313" spans="1:33" ht="12" customHeight="1" x14ac:dyDescent="0.25">
      <c r="A313" s="18">
        <v>248</v>
      </c>
      <c r="B313" s="40" t="s">
        <v>108</v>
      </c>
      <c r="C313" s="7" t="s">
        <v>183</v>
      </c>
      <c r="D313" s="7" t="s">
        <v>1349</v>
      </c>
      <c r="E313" s="7" t="s">
        <v>4</v>
      </c>
      <c r="F313" s="7" t="s">
        <v>2</v>
      </c>
      <c r="G313" s="7">
        <v>1</v>
      </c>
      <c r="H313" s="5"/>
      <c r="I313" s="6">
        <v>30</v>
      </c>
      <c r="J313" s="5"/>
      <c r="K313" s="5"/>
      <c r="L313" s="5"/>
      <c r="M313" s="5"/>
      <c r="N313" s="10">
        <v>30</v>
      </c>
      <c r="O313" s="10">
        <v>30</v>
      </c>
      <c r="P313" s="88">
        <v>0</v>
      </c>
      <c r="Q313" s="102">
        <f>(T313+V313+X313+Z313+AB313+AD313)/(N313*COUNTA(T313,V313,X313,Z313,AB313,AD313))</f>
        <v>0.9555555555555556</v>
      </c>
      <c r="R313" s="96">
        <v>0.95333333333333337</v>
      </c>
      <c r="S313" s="16">
        <v>0.96666666666666667</v>
      </c>
      <c r="T313" s="10">
        <v>28</v>
      </c>
      <c r="U313" s="13">
        <v>0.93333333333333302</v>
      </c>
      <c r="V313" s="12">
        <v>29</v>
      </c>
      <c r="W313" s="13">
        <v>0.96666666666666701</v>
      </c>
      <c r="X313" s="12">
        <v>30</v>
      </c>
      <c r="Y313" s="13">
        <v>1</v>
      </c>
      <c r="Z313" s="12">
        <v>29</v>
      </c>
      <c r="AA313" s="13">
        <v>0.96666666666666701</v>
      </c>
      <c r="AB313" s="12">
        <v>29</v>
      </c>
      <c r="AC313" s="13">
        <v>0.96666666666666701</v>
      </c>
      <c r="AD313" s="12">
        <v>27</v>
      </c>
      <c r="AE313" s="41">
        <v>0.9</v>
      </c>
      <c r="AF313" s="19">
        <v>29.732759999999999</v>
      </c>
      <c r="AG313" s="10">
        <v>-84.891119000000003</v>
      </c>
    </row>
    <row r="314" spans="1:33" ht="12" customHeight="1" thickBot="1" x14ac:dyDescent="0.3">
      <c r="A314" s="18">
        <v>348</v>
      </c>
      <c r="B314" s="43" t="s">
        <v>108</v>
      </c>
      <c r="C314" s="44" t="s">
        <v>245</v>
      </c>
      <c r="D314" s="44" t="s">
        <v>1349</v>
      </c>
      <c r="E314" s="44" t="s">
        <v>4</v>
      </c>
      <c r="F314" s="44" t="s">
        <v>2</v>
      </c>
      <c r="G314" s="44">
        <v>1</v>
      </c>
      <c r="H314" s="46"/>
      <c r="I314" s="45">
        <v>23</v>
      </c>
      <c r="J314" s="46"/>
      <c r="K314" s="46"/>
      <c r="L314" s="46"/>
      <c r="M314" s="46"/>
      <c r="N314" s="47">
        <v>23</v>
      </c>
      <c r="O314" s="47">
        <v>23</v>
      </c>
      <c r="P314" s="90">
        <v>0</v>
      </c>
      <c r="Q314" s="103">
        <f>(T314+V314+X314+Z314+AB314+AD314)/(N314*COUNTA(T314,V314,X314,Z314,AB314,AD314))</f>
        <v>0.94927536231884058</v>
      </c>
      <c r="R314" s="97">
        <v>0.95652173913043481</v>
      </c>
      <c r="S314" s="48">
        <v>0.93043478260869561</v>
      </c>
      <c r="T314" s="47">
        <v>23</v>
      </c>
      <c r="U314" s="73">
        <v>1</v>
      </c>
      <c r="V314" s="74">
        <v>22</v>
      </c>
      <c r="W314" s="73">
        <v>0.95652173913043503</v>
      </c>
      <c r="X314" s="74">
        <v>22</v>
      </c>
      <c r="Y314" s="73">
        <v>0.95652173913043503</v>
      </c>
      <c r="Z314" s="74">
        <v>21</v>
      </c>
      <c r="AA314" s="73">
        <v>0.91304347826086996</v>
      </c>
      <c r="AB314" s="74">
        <v>21</v>
      </c>
      <c r="AC314" s="73">
        <v>0.91304347826086996</v>
      </c>
      <c r="AD314" s="74">
        <v>22</v>
      </c>
      <c r="AE314" s="75">
        <v>0.95652173913043503</v>
      </c>
      <c r="AF314" s="19">
        <v>29.727900000000002</v>
      </c>
      <c r="AG314" s="10">
        <v>-85.003100000000003</v>
      </c>
    </row>
    <row r="315" spans="1:33" ht="6" customHeight="1" thickBot="1" x14ac:dyDescent="0.3">
      <c r="A315" s="15"/>
      <c r="B315" s="22"/>
      <c r="C315" s="22"/>
      <c r="D315" s="22"/>
      <c r="E315" s="22"/>
      <c r="F315" s="22"/>
      <c r="G315" s="22"/>
      <c r="H315" s="23"/>
      <c r="I315" s="24"/>
      <c r="J315" s="23"/>
      <c r="K315" s="23"/>
      <c r="L315" s="23"/>
      <c r="M315" s="23"/>
      <c r="N315" s="25"/>
      <c r="O315" s="25"/>
      <c r="P315" s="83"/>
      <c r="Q315" s="104"/>
      <c r="R315" s="98"/>
      <c r="S315" s="26"/>
      <c r="T315" s="25"/>
      <c r="U315" s="27"/>
      <c r="V315" s="28"/>
      <c r="W315" s="27"/>
      <c r="X315" s="28"/>
      <c r="Y315" s="27"/>
      <c r="Z315" s="28"/>
      <c r="AA315" s="27"/>
      <c r="AB315" s="28"/>
      <c r="AC315" s="27"/>
      <c r="AD315" s="28"/>
      <c r="AE315" s="27"/>
      <c r="AF315" s="10"/>
      <c r="AG315" s="10"/>
    </row>
    <row r="316" spans="1:33" ht="12" customHeight="1" x14ac:dyDescent="0.25">
      <c r="A316" s="18">
        <v>235</v>
      </c>
      <c r="B316" s="31" t="s">
        <v>172</v>
      </c>
      <c r="C316" s="32" t="s">
        <v>173</v>
      </c>
      <c r="D316" s="32" t="s">
        <v>1347</v>
      </c>
      <c r="E316" s="32" t="s">
        <v>4</v>
      </c>
      <c r="F316" s="32" t="s">
        <v>2</v>
      </c>
      <c r="G316" s="32">
        <v>1</v>
      </c>
      <c r="H316" s="33"/>
      <c r="I316" s="34">
        <v>38</v>
      </c>
      <c r="J316" s="33"/>
      <c r="K316" s="33"/>
      <c r="L316" s="33"/>
      <c r="M316" s="33"/>
      <c r="N316" s="35">
        <v>38</v>
      </c>
      <c r="O316" s="35">
        <v>38</v>
      </c>
      <c r="P316" s="87">
        <v>0</v>
      </c>
      <c r="Q316" s="101">
        <f>(T316+V316+X316+Z316+AB316+AD316)/(N316*COUNTA(T316,V316,X316,Z316,AB316,AD316))</f>
        <v>0.98684210526315785</v>
      </c>
      <c r="R316" s="95">
        <v>0.94736842105263153</v>
      </c>
      <c r="S316" s="36"/>
      <c r="T316" s="35">
        <v>38</v>
      </c>
      <c r="U316" s="37">
        <v>1</v>
      </c>
      <c r="V316" s="38">
        <v>38</v>
      </c>
      <c r="W316" s="37">
        <v>1</v>
      </c>
      <c r="X316" s="38">
        <v>37</v>
      </c>
      <c r="Y316" s="37">
        <v>0.97368421052631604</v>
      </c>
      <c r="Z316" s="38">
        <v>37</v>
      </c>
      <c r="AA316" s="37">
        <v>0.97368421052631604</v>
      </c>
      <c r="AB316" s="38">
        <v>38</v>
      </c>
      <c r="AC316" s="37">
        <v>1</v>
      </c>
      <c r="AD316" s="38">
        <v>37</v>
      </c>
      <c r="AE316" s="39">
        <v>0.97368421052631604</v>
      </c>
      <c r="AF316" s="19">
        <v>30.628699999999998</v>
      </c>
      <c r="AG316" s="10">
        <v>-84.411000000000001</v>
      </c>
    </row>
    <row r="317" spans="1:33" ht="12" customHeight="1" x14ac:dyDescent="0.25">
      <c r="A317" s="18">
        <v>457</v>
      </c>
      <c r="B317" s="40" t="s">
        <v>172</v>
      </c>
      <c r="C317" s="7" t="s">
        <v>311</v>
      </c>
      <c r="D317" s="7" t="s">
        <v>1382</v>
      </c>
      <c r="E317" s="7" t="s">
        <v>4</v>
      </c>
      <c r="F317" s="7" t="s">
        <v>2</v>
      </c>
      <c r="G317" s="7">
        <v>1</v>
      </c>
      <c r="H317" s="5"/>
      <c r="I317" s="6">
        <v>22</v>
      </c>
      <c r="J317" s="5"/>
      <c r="K317" s="5"/>
      <c r="L317" s="5"/>
      <c r="M317" s="5"/>
      <c r="N317" s="10">
        <v>22</v>
      </c>
      <c r="O317" s="10">
        <v>22</v>
      </c>
      <c r="P317" s="88">
        <v>0</v>
      </c>
      <c r="Q317" s="102"/>
      <c r="R317" s="96"/>
      <c r="S317" s="16">
        <v>0.81818181818181823</v>
      </c>
      <c r="T317" s="5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42"/>
      <c r="AF317" s="19">
        <v>30.623799999999999</v>
      </c>
      <c r="AG317" s="10">
        <v>-84.673100000000005</v>
      </c>
    </row>
    <row r="318" spans="1:33" ht="12" customHeight="1" x14ac:dyDescent="0.25">
      <c r="A318" s="18">
        <v>1463</v>
      </c>
      <c r="B318" s="40" t="s">
        <v>172</v>
      </c>
      <c r="C318" s="7" t="s">
        <v>876</v>
      </c>
      <c r="D318" s="7" t="s">
        <v>1361</v>
      </c>
      <c r="E318" s="7" t="s">
        <v>4</v>
      </c>
      <c r="F318" s="7" t="s">
        <v>2</v>
      </c>
      <c r="G318" s="7">
        <v>1</v>
      </c>
      <c r="H318" s="5"/>
      <c r="I318" s="6">
        <v>120</v>
      </c>
      <c r="J318" s="5"/>
      <c r="K318" s="5"/>
      <c r="L318" s="5"/>
      <c r="M318" s="5"/>
      <c r="N318" s="10">
        <v>120</v>
      </c>
      <c r="O318" s="10">
        <v>120</v>
      </c>
      <c r="P318" s="88">
        <v>0</v>
      </c>
      <c r="Q318" s="102">
        <f>(T318+V318+X318+Z318+AB318+AD318)/(N318*COUNTA(T318,V318,X318,Z318,AB318,AD318))</f>
        <v>0.875</v>
      </c>
      <c r="R318" s="96">
        <v>0.69305555555555554</v>
      </c>
      <c r="S318" s="16">
        <v>0.81388888888888888</v>
      </c>
      <c r="T318" s="10">
        <v>112</v>
      </c>
      <c r="U318" s="13">
        <v>0.93333333333333302</v>
      </c>
      <c r="V318" s="12">
        <v>108</v>
      </c>
      <c r="W318" s="13">
        <v>0.9</v>
      </c>
      <c r="X318" s="12">
        <v>105</v>
      </c>
      <c r="Y318" s="13">
        <v>0.875</v>
      </c>
      <c r="Z318" s="12">
        <v>102</v>
      </c>
      <c r="AA318" s="13">
        <v>0.85</v>
      </c>
      <c r="AB318" s="12">
        <v>101</v>
      </c>
      <c r="AC318" s="13">
        <v>0.84166666666666701</v>
      </c>
      <c r="AD318" s="12">
        <v>102</v>
      </c>
      <c r="AE318" s="41">
        <v>0.85</v>
      </c>
      <c r="AF318" s="19">
        <v>30.587599999999998</v>
      </c>
      <c r="AG318" s="10">
        <v>-84.596100000000007</v>
      </c>
    </row>
    <row r="319" spans="1:33" ht="12" customHeight="1" x14ac:dyDescent="0.25">
      <c r="A319" s="18">
        <v>1527</v>
      </c>
      <c r="B319" s="40" t="s">
        <v>172</v>
      </c>
      <c r="C319" s="7" t="s">
        <v>898</v>
      </c>
      <c r="D319" s="7" t="s">
        <v>1361</v>
      </c>
      <c r="E319" s="7" t="s">
        <v>4</v>
      </c>
      <c r="F319" s="7" t="s">
        <v>2</v>
      </c>
      <c r="G319" s="7">
        <v>1</v>
      </c>
      <c r="H319" s="5"/>
      <c r="I319" s="6">
        <v>96</v>
      </c>
      <c r="J319" s="5"/>
      <c r="K319" s="5"/>
      <c r="L319" s="5"/>
      <c r="M319" s="5"/>
      <c r="N319" s="10">
        <v>96</v>
      </c>
      <c r="O319" s="10">
        <v>96</v>
      </c>
      <c r="P319" s="88">
        <v>0</v>
      </c>
      <c r="Q319" s="102">
        <f>(T319+V319+X319+Z319+AB319+AD319)/(N319*COUNTA(T319,V319,X319,Z319,AB319,AD319))</f>
        <v>0.9375</v>
      </c>
      <c r="R319" s="96">
        <v>0.86979166666666663</v>
      </c>
      <c r="S319" s="16">
        <v>0.88020833333333337</v>
      </c>
      <c r="T319" s="10">
        <v>92</v>
      </c>
      <c r="U319" s="13">
        <v>0.95833333333333304</v>
      </c>
      <c r="V319" s="12">
        <v>94</v>
      </c>
      <c r="W319" s="13">
        <v>0.97916666666666696</v>
      </c>
      <c r="X319" s="12">
        <v>90</v>
      </c>
      <c r="Y319" s="13">
        <v>0.9375</v>
      </c>
      <c r="Z319" s="12">
        <v>85</v>
      </c>
      <c r="AA319" s="13">
        <v>0.88541666666666696</v>
      </c>
      <c r="AB319" s="12">
        <v>89</v>
      </c>
      <c r="AC319" s="13">
        <v>0.92708333333333304</v>
      </c>
      <c r="AD319" s="12">
        <v>90</v>
      </c>
      <c r="AE319" s="41">
        <v>0.9375</v>
      </c>
      <c r="AF319" s="19">
        <v>30.492599999999999</v>
      </c>
      <c r="AG319" s="10">
        <v>-84.427700000000002</v>
      </c>
    </row>
    <row r="320" spans="1:33" ht="12" customHeight="1" x14ac:dyDescent="0.25">
      <c r="A320" s="18">
        <v>1965</v>
      </c>
      <c r="B320" s="40" t="s">
        <v>172</v>
      </c>
      <c r="C320" s="7" t="s">
        <v>1044</v>
      </c>
      <c r="D320" s="7" t="s">
        <v>1364</v>
      </c>
      <c r="E320" s="7" t="s">
        <v>4</v>
      </c>
      <c r="F320" s="7" t="s">
        <v>2</v>
      </c>
      <c r="G320" s="7">
        <v>1</v>
      </c>
      <c r="H320" s="5"/>
      <c r="I320" s="6">
        <v>100</v>
      </c>
      <c r="J320" s="5"/>
      <c r="K320" s="5"/>
      <c r="L320" s="5"/>
      <c r="M320" s="5"/>
      <c r="N320" s="10">
        <v>100</v>
      </c>
      <c r="O320" s="10">
        <v>100</v>
      </c>
      <c r="P320" s="88">
        <v>0</v>
      </c>
      <c r="Q320" s="102">
        <f>(T320+V320+X320+Z320+AB320+AD320)/(N320*COUNTA(T320,V320,X320,Z320,AB320,AD320))</f>
        <v>0.99333333333333329</v>
      </c>
      <c r="R320" s="96">
        <v>0.98599999999999999</v>
      </c>
      <c r="S320" s="16">
        <v>0.97166666666666668</v>
      </c>
      <c r="T320" s="10">
        <v>100</v>
      </c>
      <c r="U320" s="13">
        <v>1</v>
      </c>
      <c r="V320" s="12">
        <v>99</v>
      </c>
      <c r="W320" s="13">
        <v>0.99</v>
      </c>
      <c r="X320" s="12">
        <v>99</v>
      </c>
      <c r="Y320" s="13">
        <v>0.99</v>
      </c>
      <c r="Z320" s="12">
        <v>100</v>
      </c>
      <c r="AA320" s="13">
        <v>1</v>
      </c>
      <c r="AB320" s="12">
        <v>100</v>
      </c>
      <c r="AC320" s="13">
        <v>1</v>
      </c>
      <c r="AD320" s="12">
        <v>98</v>
      </c>
      <c r="AE320" s="41">
        <v>0.98</v>
      </c>
      <c r="AF320" s="19">
        <v>30.582277999999999</v>
      </c>
      <c r="AG320" s="10">
        <v>-84.580416999999997</v>
      </c>
    </row>
    <row r="321" spans="1:33" ht="12" customHeight="1" thickBot="1" x14ac:dyDescent="0.3">
      <c r="A321" s="18">
        <v>876</v>
      </c>
      <c r="B321" s="43" t="s">
        <v>172</v>
      </c>
      <c r="C321" s="44" t="s">
        <v>562</v>
      </c>
      <c r="D321" s="44" t="s">
        <v>1384</v>
      </c>
      <c r="E321" s="44" t="s">
        <v>1738</v>
      </c>
      <c r="F321" s="44" t="s">
        <v>2</v>
      </c>
      <c r="G321" s="44">
        <v>1</v>
      </c>
      <c r="H321" s="46"/>
      <c r="I321" s="45">
        <v>56</v>
      </c>
      <c r="J321" s="46"/>
      <c r="K321" s="46"/>
      <c r="L321" s="46"/>
      <c r="M321" s="46"/>
      <c r="N321" s="47">
        <v>56</v>
      </c>
      <c r="O321" s="47">
        <v>46</v>
      </c>
      <c r="P321" s="90">
        <v>10</v>
      </c>
      <c r="Q321" s="103">
        <f>(T321+V321+X321+Z321+AB321+AD321)/(N321*COUNTA(T321,V321,X321,Z321,AB321,AD321))</f>
        <v>0.9732142857142857</v>
      </c>
      <c r="R321" s="97">
        <v>0.97023809523809523</v>
      </c>
      <c r="S321" s="48">
        <v>1</v>
      </c>
      <c r="T321" s="47">
        <v>54</v>
      </c>
      <c r="U321" s="73">
        <v>0.96428571428571397</v>
      </c>
      <c r="V321" s="74">
        <v>55</v>
      </c>
      <c r="W321" s="73">
        <v>0.98214285714285698</v>
      </c>
      <c r="X321" s="74">
        <v>55</v>
      </c>
      <c r="Y321" s="73">
        <v>0.98214285714285698</v>
      </c>
      <c r="Z321" s="74">
        <v>55</v>
      </c>
      <c r="AA321" s="73">
        <v>0.98214285714285698</v>
      </c>
      <c r="AB321" s="74">
        <v>55</v>
      </c>
      <c r="AC321" s="73">
        <v>0.98214285714285698</v>
      </c>
      <c r="AD321" s="74">
        <v>53</v>
      </c>
      <c r="AE321" s="75">
        <v>0.94642857142857095</v>
      </c>
      <c r="AF321" s="19">
        <v>30.567900000000002</v>
      </c>
      <c r="AG321" s="10">
        <v>-84.554400000000001</v>
      </c>
    </row>
    <row r="322" spans="1:33" ht="6" customHeight="1" thickBot="1" x14ac:dyDescent="0.3">
      <c r="A322" s="15"/>
      <c r="B322" s="22"/>
      <c r="C322" s="22"/>
      <c r="D322" s="22"/>
      <c r="E322" s="22"/>
      <c r="F322" s="22"/>
      <c r="G322" s="22"/>
      <c r="H322" s="23"/>
      <c r="I322" s="24"/>
      <c r="J322" s="23"/>
      <c r="K322" s="23"/>
      <c r="L322" s="23"/>
      <c r="M322" s="23"/>
      <c r="N322" s="25"/>
      <c r="O322" s="25"/>
      <c r="P322" s="83"/>
      <c r="Q322" s="104"/>
      <c r="R322" s="98"/>
      <c r="S322" s="26"/>
      <c r="T322" s="25"/>
      <c r="U322" s="27"/>
      <c r="V322" s="28"/>
      <c r="W322" s="27"/>
      <c r="X322" s="28"/>
      <c r="Y322" s="27"/>
      <c r="Z322" s="28"/>
      <c r="AA322" s="27"/>
      <c r="AB322" s="28"/>
      <c r="AC322" s="27"/>
      <c r="AD322" s="28"/>
      <c r="AE322" s="27"/>
      <c r="AF322" s="10"/>
      <c r="AG322" s="10"/>
    </row>
    <row r="323" spans="1:33" ht="12" customHeight="1" x14ac:dyDescent="0.25">
      <c r="A323" s="18">
        <v>309</v>
      </c>
      <c r="B323" s="31" t="s">
        <v>219</v>
      </c>
      <c r="C323" s="32" t="s">
        <v>220</v>
      </c>
      <c r="D323" s="32" t="s">
        <v>1351</v>
      </c>
      <c r="E323" s="32" t="s">
        <v>4</v>
      </c>
      <c r="F323" s="32" t="s">
        <v>2</v>
      </c>
      <c r="G323" s="32">
        <v>1</v>
      </c>
      <c r="H323" s="33"/>
      <c r="I323" s="34">
        <v>24</v>
      </c>
      <c r="J323" s="33"/>
      <c r="K323" s="33"/>
      <c r="L323" s="33"/>
      <c r="M323" s="33"/>
      <c r="N323" s="35">
        <v>24</v>
      </c>
      <c r="O323" s="35">
        <v>24</v>
      </c>
      <c r="P323" s="87">
        <v>0</v>
      </c>
      <c r="Q323" s="101">
        <f>(T323+V323+X323+Z323+AB323+AD323)/(N323*COUNTA(T323,V323,X323,Z323,AB323,AD323))</f>
        <v>0.89583333333333337</v>
      </c>
      <c r="R323" s="95">
        <v>0.91666666666666663</v>
      </c>
      <c r="S323" s="36">
        <v>0.81944444444444442</v>
      </c>
      <c r="T323" s="35">
        <v>21</v>
      </c>
      <c r="U323" s="37">
        <v>0.875</v>
      </c>
      <c r="V323" s="38">
        <v>22</v>
      </c>
      <c r="W323" s="37">
        <v>0.91666666666666696</v>
      </c>
      <c r="X323" s="38">
        <v>22</v>
      </c>
      <c r="Y323" s="37">
        <v>0.91666666666666696</v>
      </c>
      <c r="Z323" s="38">
        <v>22</v>
      </c>
      <c r="AA323" s="37">
        <v>0.91666666666666696</v>
      </c>
      <c r="AB323" s="38">
        <v>22</v>
      </c>
      <c r="AC323" s="37">
        <v>0.91666666666666696</v>
      </c>
      <c r="AD323" s="38">
        <v>20</v>
      </c>
      <c r="AE323" s="39">
        <v>0.83333333333333304</v>
      </c>
      <c r="AF323" s="19">
        <v>30.513500000000001</v>
      </c>
      <c r="AG323" s="10">
        <v>-82.952600000000004</v>
      </c>
    </row>
    <row r="324" spans="1:33" ht="12" customHeight="1" x14ac:dyDescent="0.25">
      <c r="A324" s="18">
        <v>311</v>
      </c>
      <c r="B324" s="40" t="s">
        <v>219</v>
      </c>
      <c r="C324" s="7" t="s">
        <v>222</v>
      </c>
      <c r="D324" s="7" t="s">
        <v>1351</v>
      </c>
      <c r="E324" s="7" t="s">
        <v>4</v>
      </c>
      <c r="F324" s="7" t="s">
        <v>2</v>
      </c>
      <c r="G324" s="7">
        <v>1</v>
      </c>
      <c r="H324" s="5"/>
      <c r="I324" s="6">
        <v>37</v>
      </c>
      <c r="J324" s="5"/>
      <c r="K324" s="5"/>
      <c r="L324" s="5"/>
      <c r="M324" s="5"/>
      <c r="N324" s="10">
        <v>37</v>
      </c>
      <c r="O324" s="10">
        <v>37</v>
      </c>
      <c r="P324" s="88">
        <v>0</v>
      </c>
      <c r="Q324" s="102">
        <f>(T324+V324+X324+Z324+AB324+AD324)/(N324*COUNTA(T324,V324,X324,Z324,AB324,AD324))</f>
        <v>0.94144144144144148</v>
      </c>
      <c r="R324" s="96">
        <v>0.91891891891891897</v>
      </c>
      <c r="S324" s="16">
        <v>0.8783783783783784</v>
      </c>
      <c r="T324" s="10">
        <v>35</v>
      </c>
      <c r="U324" s="13">
        <v>0.94594594594594605</v>
      </c>
      <c r="V324" s="12">
        <v>33</v>
      </c>
      <c r="W324" s="13">
        <v>0.891891891891892</v>
      </c>
      <c r="X324" s="12">
        <v>35</v>
      </c>
      <c r="Y324" s="13">
        <v>0.94594594594594605</v>
      </c>
      <c r="Z324" s="12">
        <v>36</v>
      </c>
      <c r="AA324" s="13">
        <v>0.97297297297297303</v>
      </c>
      <c r="AB324" s="12">
        <v>35</v>
      </c>
      <c r="AC324" s="13">
        <v>0.94594594594594605</v>
      </c>
      <c r="AD324" s="12">
        <v>35</v>
      </c>
      <c r="AE324" s="41">
        <v>0.94594594594594605</v>
      </c>
      <c r="AF324" s="19">
        <v>30.524256000000001</v>
      </c>
      <c r="AG324" s="10">
        <v>-82.959834000000001</v>
      </c>
    </row>
    <row r="325" spans="1:33" ht="12" customHeight="1" x14ac:dyDescent="0.25">
      <c r="A325" s="18">
        <v>324</v>
      </c>
      <c r="B325" s="40" t="s">
        <v>219</v>
      </c>
      <c r="C325" s="7" t="s">
        <v>231</v>
      </c>
      <c r="D325" s="7" t="s">
        <v>1351</v>
      </c>
      <c r="E325" s="7" t="s">
        <v>4</v>
      </c>
      <c r="F325" s="7" t="s">
        <v>2</v>
      </c>
      <c r="G325" s="7">
        <v>1</v>
      </c>
      <c r="H325" s="5"/>
      <c r="I325" s="6">
        <v>24</v>
      </c>
      <c r="J325" s="5"/>
      <c r="K325" s="5"/>
      <c r="L325" s="5"/>
      <c r="M325" s="5"/>
      <c r="N325" s="10">
        <v>24</v>
      </c>
      <c r="O325" s="10">
        <v>24</v>
      </c>
      <c r="P325" s="88">
        <v>0</v>
      </c>
      <c r="Q325" s="102">
        <f>(T325+V325+X325+Z325+AB325+AD325)/(N325*COUNTA(T325,V325,X325,Z325,AB325,AD325))</f>
        <v>0.90972222222222221</v>
      </c>
      <c r="R325" s="96">
        <v>0.94444444444444442</v>
      </c>
      <c r="S325" s="16">
        <v>0.82638888888888884</v>
      </c>
      <c r="T325" s="10">
        <v>23</v>
      </c>
      <c r="U325" s="13">
        <v>0.95833333333333304</v>
      </c>
      <c r="V325" s="12">
        <v>23</v>
      </c>
      <c r="W325" s="13">
        <v>0.95833333333333304</v>
      </c>
      <c r="X325" s="12">
        <v>21</v>
      </c>
      <c r="Y325" s="13">
        <v>0.875</v>
      </c>
      <c r="Z325" s="12">
        <v>21</v>
      </c>
      <c r="AA325" s="13">
        <v>0.875</v>
      </c>
      <c r="AB325" s="12">
        <v>21</v>
      </c>
      <c r="AC325" s="13">
        <v>0.875</v>
      </c>
      <c r="AD325" s="12">
        <v>22</v>
      </c>
      <c r="AE325" s="41">
        <v>0.91666666666666696</v>
      </c>
      <c r="AF325" s="19">
        <v>30.604099999999999</v>
      </c>
      <c r="AG325" s="10">
        <v>-83.101200000000006</v>
      </c>
    </row>
    <row r="326" spans="1:33" ht="12" customHeight="1" thickBot="1" x14ac:dyDescent="0.3">
      <c r="A326" s="18">
        <v>566</v>
      </c>
      <c r="B326" s="43" t="s">
        <v>219</v>
      </c>
      <c r="C326" s="44" t="s">
        <v>386</v>
      </c>
      <c r="D326" s="44" t="s">
        <v>1351</v>
      </c>
      <c r="E326" s="44" t="s">
        <v>4</v>
      </c>
      <c r="F326" s="44" t="s">
        <v>2</v>
      </c>
      <c r="G326" s="44">
        <v>1</v>
      </c>
      <c r="H326" s="46"/>
      <c r="I326" s="45">
        <v>24</v>
      </c>
      <c r="J326" s="46"/>
      <c r="K326" s="46"/>
      <c r="L326" s="46"/>
      <c r="M326" s="46"/>
      <c r="N326" s="47">
        <v>24</v>
      </c>
      <c r="O326" s="47">
        <v>24</v>
      </c>
      <c r="P326" s="90">
        <v>0</v>
      </c>
      <c r="Q326" s="103">
        <f>(T326+V326+X326+Z326+AB326+AD326)/(N326*COUNTA(T326,V326,X326,Z326,AB326,AD326))</f>
        <v>0.90972222222222221</v>
      </c>
      <c r="R326" s="97">
        <v>0.88194444444444442</v>
      </c>
      <c r="S326" s="48">
        <v>0.85416666666666663</v>
      </c>
      <c r="T326" s="47">
        <v>22</v>
      </c>
      <c r="U326" s="73">
        <v>0.91666666666666696</v>
      </c>
      <c r="V326" s="74">
        <v>22</v>
      </c>
      <c r="W326" s="73">
        <v>0.91666666666666696</v>
      </c>
      <c r="X326" s="74">
        <v>22</v>
      </c>
      <c r="Y326" s="73">
        <v>0.91666666666666696</v>
      </c>
      <c r="Z326" s="74">
        <v>22</v>
      </c>
      <c r="AA326" s="73">
        <v>0.91666666666666696</v>
      </c>
      <c r="AB326" s="74">
        <v>22</v>
      </c>
      <c r="AC326" s="73">
        <v>0.91666666666666696</v>
      </c>
      <c r="AD326" s="74">
        <v>21</v>
      </c>
      <c r="AE326" s="75">
        <v>0.875</v>
      </c>
      <c r="AF326" s="19">
        <v>30.5322</v>
      </c>
      <c r="AG326" s="10">
        <v>-82.963700000000003</v>
      </c>
    </row>
    <row r="327" spans="1:33" ht="6" customHeight="1" thickBot="1" x14ac:dyDescent="0.3">
      <c r="A327" s="15"/>
      <c r="B327" s="22"/>
      <c r="C327" s="22"/>
      <c r="D327" s="22"/>
      <c r="E327" s="22"/>
      <c r="F327" s="22"/>
      <c r="G327" s="22"/>
      <c r="H327" s="23"/>
      <c r="I327" s="24"/>
      <c r="J327" s="23"/>
      <c r="K327" s="23"/>
      <c r="L327" s="23"/>
      <c r="M327" s="23"/>
      <c r="N327" s="25"/>
      <c r="O327" s="25"/>
      <c r="P327" s="83"/>
      <c r="Q327" s="104"/>
      <c r="R327" s="98"/>
      <c r="S327" s="26"/>
      <c r="T327" s="25"/>
      <c r="U327" s="27"/>
      <c r="V327" s="28"/>
      <c r="W327" s="27"/>
      <c r="X327" s="28"/>
      <c r="Y327" s="27"/>
      <c r="Z327" s="28"/>
      <c r="AA327" s="27"/>
      <c r="AB327" s="28"/>
      <c r="AC327" s="27"/>
      <c r="AD327" s="28"/>
      <c r="AE327" s="27"/>
      <c r="AF327" s="10"/>
      <c r="AG327" s="10"/>
    </row>
    <row r="328" spans="1:33" ht="12" customHeight="1" x14ac:dyDescent="0.25">
      <c r="A328" s="18">
        <v>1759</v>
      </c>
      <c r="B328" s="31" t="s">
        <v>199</v>
      </c>
      <c r="C328" s="32" t="s">
        <v>974</v>
      </c>
      <c r="D328" s="32" t="s">
        <v>1634</v>
      </c>
      <c r="E328" s="32" t="s">
        <v>3</v>
      </c>
      <c r="F328" s="32" t="s">
        <v>2</v>
      </c>
      <c r="G328" s="32">
        <v>1</v>
      </c>
      <c r="H328" s="34">
        <v>67</v>
      </c>
      <c r="I328" s="34">
        <v>13</v>
      </c>
      <c r="J328" s="33"/>
      <c r="K328" s="33"/>
      <c r="L328" s="33"/>
      <c r="M328" s="33"/>
      <c r="N328" s="35">
        <v>67</v>
      </c>
      <c r="O328" s="35">
        <v>67</v>
      </c>
      <c r="P328" s="87">
        <v>0</v>
      </c>
      <c r="Q328" s="101">
        <f t="shared" ref="Q328:Q334" si="13">(T328+V328+X328+Z328+AB328+AD328)/(N328*COUNTA(T328,V328,X328,Z328,AB328,AD328))</f>
        <v>0.95273631840796025</v>
      </c>
      <c r="R328" s="95">
        <v>0.93034825870646765</v>
      </c>
      <c r="S328" s="36">
        <v>0.58955223880597019</v>
      </c>
      <c r="T328" s="35">
        <v>64</v>
      </c>
      <c r="U328" s="37">
        <v>0.95522388059701502</v>
      </c>
      <c r="V328" s="38">
        <v>64</v>
      </c>
      <c r="W328" s="37">
        <v>0.95522388059701502</v>
      </c>
      <c r="X328" s="38">
        <v>63</v>
      </c>
      <c r="Y328" s="37">
        <v>0.95454545454545503</v>
      </c>
      <c r="Z328" s="38">
        <v>63</v>
      </c>
      <c r="AA328" s="37">
        <v>0.95454545454545503</v>
      </c>
      <c r="AB328" s="38">
        <v>64</v>
      </c>
      <c r="AC328" s="37">
        <v>0.96969696969696995</v>
      </c>
      <c r="AD328" s="38">
        <v>65</v>
      </c>
      <c r="AE328" s="39">
        <v>0.98484848484848497</v>
      </c>
      <c r="AF328" s="19">
        <v>27.532699999999998</v>
      </c>
      <c r="AG328" s="10">
        <v>-81.833600000000004</v>
      </c>
    </row>
    <row r="329" spans="1:33" ht="12" customHeight="1" x14ac:dyDescent="0.25">
      <c r="A329" s="18">
        <v>693</v>
      </c>
      <c r="B329" s="40" t="s">
        <v>199</v>
      </c>
      <c r="C329" s="7" t="s">
        <v>460</v>
      </c>
      <c r="D329" s="7" t="s">
        <v>1349</v>
      </c>
      <c r="E329" s="7" t="s">
        <v>4</v>
      </c>
      <c r="F329" s="7" t="s">
        <v>2</v>
      </c>
      <c r="G329" s="7">
        <v>1</v>
      </c>
      <c r="H329" s="5"/>
      <c r="I329" s="6">
        <v>48</v>
      </c>
      <c r="J329" s="5"/>
      <c r="K329" s="5"/>
      <c r="L329" s="5"/>
      <c r="M329" s="5"/>
      <c r="N329" s="10">
        <v>47</v>
      </c>
      <c r="O329" s="10">
        <v>47</v>
      </c>
      <c r="P329" s="88">
        <v>0</v>
      </c>
      <c r="Q329" s="102">
        <f t="shared" si="13"/>
        <v>0.98723404255319147</v>
      </c>
      <c r="R329" s="96">
        <v>1</v>
      </c>
      <c r="S329" s="16"/>
      <c r="T329" s="5"/>
      <c r="U329" s="11"/>
      <c r="V329" s="12">
        <v>47</v>
      </c>
      <c r="W329" s="13">
        <v>0.97916666666666696</v>
      </c>
      <c r="X329" s="12">
        <v>47</v>
      </c>
      <c r="Y329" s="13">
        <v>0.97916666666666696</v>
      </c>
      <c r="Z329" s="12">
        <v>46</v>
      </c>
      <c r="AA329" s="13">
        <v>0.95833333333333304</v>
      </c>
      <c r="AB329" s="12">
        <v>46</v>
      </c>
      <c r="AC329" s="13">
        <v>0.95833333333333304</v>
      </c>
      <c r="AD329" s="12">
        <v>46</v>
      </c>
      <c r="AE329" s="41">
        <v>0.95833333333333304</v>
      </c>
      <c r="AF329" s="19">
        <v>27.550999999999998</v>
      </c>
      <c r="AG329" s="10">
        <v>-81.804100000000005</v>
      </c>
    </row>
    <row r="330" spans="1:33" ht="12" customHeight="1" x14ac:dyDescent="0.25">
      <c r="A330" s="18">
        <v>1101</v>
      </c>
      <c r="B330" s="40" t="s">
        <v>199</v>
      </c>
      <c r="C330" s="7" t="s">
        <v>703</v>
      </c>
      <c r="D330" s="7" t="s">
        <v>1407</v>
      </c>
      <c r="E330" s="7" t="s">
        <v>4</v>
      </c>
      <c r="F330" s="7" t="s">
        <v>2</v>
      </c>
      <c r="G330" s="7">
        <v>1</v>
      </c>
      <c r="H330" s="5"/>
      <c r="I330" s="6">
        <v>40</v>
      </c>
      <c r="J330" s="5"/>
      <c r="K330" s="5"/>
      <c r="L330" s="5"/>
      <c r="M330" s="5"/>
      <c r="N330" s="10">
        <v>40</v>
      </c>
      <c r="O330" s="10">
        <v>40</v>
      </c>
      <c r="P330" s="88">
        <v>0</v>
      </c>
      <c r="Q330" s="102">
        <f t="shared" si="13"/>
        <v>0.97499999999999998</v>
      </c>
      <c r="R330" s="96"/>
      <c r="S330" s="16">
        <v>0.98750000000000004</v>
      </c>
      <c r="T330" s="10">
        <v>38</v>
      </c>
      <c r="U330" s="13">
        <v>0.95</v>
      </c>
      <c r="V330" s="12">
        <v>40</v>
      </c>
      <c r="W330" s="13">
        <v>1</v>
      </c>
      <c r="X330" s="12">
        <v>39</v>
      </c>
      <c r="Y330" s="13">
        <v>0.97499999999999998</v>
      </c>
      <c r="Z330" s="12">
        <v>37</v>
      </c>
      <c r="AA330" s="13">
        <v>0.92500000000000004</v>
      </c>
      <c r="AB330" s="12">
        <v>40</v>
      </c>
      <c r="AC330" s="13">
        <v>1</v>
      </c>
      <c r="AD330" s="12">
        <v>40</v>
      </c>
      <c r="AE330" s="41">
        <v>1</v>
      </c>
      <c r="AF330" s="19">
        <v>27.639935000000001</v>
      </c>
      <c r="AG330" s="10">
        <v>-81.832184999999996</v>
      </c>
    </row>
    <row r="331" spans="1:33" ht="12" customHeight="1" x14ac:dyDescent="0.25">
      <c r="A331" s="18">
        <v>1608</v>
      </c>
      <c r="B331" s="40" t="s">
        <v>199</v>
      </c>
      <c r="C331" s="7" t="s">
        <v>939</v>
      </c>
      <c r="D331" s="7" t="s">
        <v>1362</v>
      </c>
      <c r="E331" s="7" t="s">
        <v>4</v>
      </c>
      <c r="F331" s="7" t="s">
        <v>2</v>
      </c>
      <c r="G331" s="7">
        <v>1</v>
      </c>
      <c r="H331" s="5"/>
      <c r="I331" s="6">
        <v>104</v>
      </c>
      <c r="J331" s="5"/>
      <c r="K331" s="5"/>
      <c r="L331" s="5"/>
      <c r="M331" s="5"/>
      <c r="N331" s="10">
        <v>104</v>
      </c>
      <c r="O331" s="10">
        <v>104</v>
      </c>
      <c r="P331" s="88">
        <v>0</v>
      </c>
      <c r="Q331" s="102">
        <f t="shared" si="13"/>
        <v>0.86057692307692313</v>
      </c>
      <c r="R331" s="96">
        <v>0.85256410256410253</v>
      </c>
      <c r="S331" s="16">
        <v>0.85256410256410253</v>
      </c>
      <c r="T331" s="10">
        <v>86</v>
      </c>
      <c r="U331" s="13">
        <v>0.82692307692307698</v>
      </c>
      <c r="V331" s="12">
        <v>86</v>
      </c>
      <c r="W331" s="13">
        <v>0.82692307692307698</v>
      </c>
      <c r="X331" s="12">
        <v>89</v>
      </c>
      <c r="Y331" s="13">
        <v>0.85576923076923095</v>
      </c>
      <c r="Z331" s="12">
        <v>89</v>
      </c>
      <c r="AA331" s="13">
        <v>0.85576923076923095</v>
      </c>
      <c r="AB331" s="12">
        <v>94</v>
      </c>
      <c r="AC331" s="13">
        <v>0.90384615384615397</v>
      </c>
      <c r="AD331" s="12">
        <v>93</v>
      </c>
      <c r="AE331" s="41">
        <v>0.89423076923076905</v>
      </c>
      <c r="AF331" s="19">
        <v>27.543199999999999</v>
      </c>
      <c r="AG331" s="10">
        <v>-81.812799999999996</v>
      </c>
    </row>
    <row r="332" spans="1:33" ht="12" customHeight="1" x14ac:dyDescent="0.25">
      <c r="A332" s="18">
        <v>1632</v>
      </c>
      <c r="B332" s="40" t="s">
        <v>199</v>
      </c>
      <c r="C332" s="7" t="s">
        <v>951</v>
      </c>
      <c r="D332" s="7" t="s">
        <v>1655</v>
      </c>
      <c r="E332" s="7" t="s">
        <v>4</v>
      </c>
      <c r="F332" s="7" t="s">
        <v>2</v>
      </c>
      <c r="G332" s="7">
        <v>1</v>
      </c>
      <c r="H332" s="5"/>
      <c r="I332" s="6">
        <v>64</v>
      </c>
      <c r="J332" s="5"/>
      <c r="K332" s="5"/>
      <c r="L332" s="5"/>
      <c r="M332" s="5"/>
      <c r="N332" s="10">
        <v>64</v>
      </c>
      <c r="O332" s="10">
        <v>64</v>
      </c>
      <c r="P332" s="88">
        <v>0</v>
      </c>
      <c r="Q332" s="102">
        <f t="shared" si="13"/>
        <v>0.89583333333333337</v>
      </c>
      <c r="R332" s="96">
        <v>0.9296875</v>
      </c>
      <c r="S332" s="16">
        <v>0.89583333333333337</v>
      </c>
      <c r="T332" s="10">
        <v>57</v>
      </c>
      <c r="U332" s="13">
        <v>0.890625</v>
      </c>
      <c r="V332" s="12">
        <v>55</v>
      </c>
      <c r="W332" s="13">
        <v>0.859375</v>
      </c>
      <c r="X332" s="12">
        <v>58</v>
      </c>
      <c r="Y332" s="13">
        <v>0.90625</v>
      </c>
      <c r="Z332" s="12">
        <v>57</v>
      </c>
      <c r="AA332" s="13">
        <v>0.890625</v>
      </c>
      <c r="AB332" s="12">
        <v>58</v>
      </c>
      <c r="AC332" s="13">
        <v>0.90625</v>
      </c>
      <c r="AD332" s="12">
        <v>59</v>
      </c>
      <c r="AE332" s="41">
        <v>0.921875</v>
      </c>
      <c r="AF332" s="19">
        <v>27.586600000000001</v>
      </c>
      <c r="AG332" s="10">
        <v>-81.816000000000003</v>
      </c>
    </row>
    <row r="333" spans="1:33" ht="12" customHeight="1" x14ac:dyDescent="0.25">
      <c r="A333" s="18">
        <v>1114</v>
      </c>
      <c r="B333" s="40" t="s">
        <v>199</v>
      </c>
      <c r="C333" s="7" t="s">
        <v>713</v>
      </c>
      <c r="D333" s="7" t="s">
        <v>1592</v>
      </c>
      <c r="E333" s="7" t="s">
        <v>5</v>
      </c>
      <c r="F333" s="7" t="s">
        <v>2</v>
      </c>
      <c r="G333" s="7">
        <v>1</v>
      </c>
      <c r="H333" s="5"/>
      <c r="I333" s="6">
        <v>72</v>
      </c>
      <c r="J333" s="6">
        <v>48</v>
      </c>
      <c r="K333" s="5"/>
      <c r="L333" s="5"/>
      <c r="M333" s="5"/>
      <c r="N333" s="10">
        <v>120</v>
      </c>
      <c r="O333" s="10">
        <v>120</v>
      </c>
      <c r="P333" s="88">
        <v>0</v>
      </c>
      <c r="Q333" s="102">
        <f t="shared" si="13"/>
        <v>0.79722222222222228</v>
      </c>
      <c r="R333" s="96">
        <v>0.82222222222222219</v>
      </c>
      <c r="S333" s="16">
        <v>0.70972222222222225</v>
      </c>
      <c r="T333" s="10">
        <v>98</v>
      </c>
      <c r="U333" s="13">
        <v>0.81666666666666698</v>
      </c>
      <c r="V333" s="12">
        <v>94</v>
      </c>
      <c r="W333" s="13">
        <v>0.78333333333333299</v>
      </c>
      <c r="X333" s="12">
        <v>92</v>
      </c>
      <c r="Y333" s="13">
        <v>0.76666666666666705</v>
      </c>
      <c r="Z333" s="12">
        <v>98</v>
      </c>
      <c r="AA333" s="13">
        <v>0.81666666666666698</v>
      </c>
      <c r="AB333" s="12">
        <v>97</v>
      </c>
      <c r="AC333" s="13">
        <v>0.80833333333333302</v>
      </c>
      <c r="AD333" s="12">
        <v>95</v>
      </c>
      <c r="AE333" s="41">
        <v>0.79166666666666696</v>
      </c>
      <c r="AF333" s="19">
        <v>27.594799999999999</v>
      </c>
      <c r="AG333" s="10">
        <v>-81.827699999999993</v>
      </c>
    </row>
    <row r="334" spans="1:33" ht="12" customHeight="1" thickBot="1" x14ac:dyDescent="0.3">
      <c r="A334" s="18">
        <v>2430</v>
      </c>
      <c r="B334" s="43" t="s">
        <v>199</v>
      </c>
      <c r="C334" s="44" t="s">
        <v>1136</v>
      </c>
      <c r="D334" s="44" t="s">
        <v>1390</v>
      </c>
      <c r="E334" s="44" t="s">
        <v>6</v>
      </c>
      <c r="F334" s="44" t="s">
        <v>2</v>
      </c>
      <c r="G334" s="44">
        <v>1</v>
      </c>
      <c r="H334" s="46"/>
      <c r="I334" s="45">
        <v>3</v>
      </c>
      <c r="J334" s="46"/>
      <c r="K334" s="45">
        <v>14</v>
      </c>
      <c r="L334" s="46"/>
      <c r="M334" s="46"/>
      <c r="N334" s="47">
        <v>17</v>
      </c>
      <c r="O334" s="47">
        <v>17</v>
      </c>
      <c r="P334" s="90">
        <v>0</v>
      </c>
      <c r="Q334" s="103">
        <f t="shared" si="13"/>
        <v>0.77450980392156865</v>
      </c>
      <c r="R334" s="97">
        <v>0.47058823529411764</v>
      </c>
      <c r="S334" s="48">
        <v>0.23529411764705882</v>
      </c>
      <c r="T334" s="47">
        <v>12</v>
      </c>
      <c r="U334" s="73">
        <v>0.70588235294117696</v>
      </c>
      <c r="V334" s="74">
        <v>11</v>
      </c>
      <c r="W334" s="73">
        <v>0.64705882352941202</v>
      </c>
      <c r="X334" s="74">
        <v>12</v>
      </c>
      <c r="Y334" s="73">
        <v>0.70588235294117696</v>
      </c>
      <c r="Z334" s="74">
        <v>14</v>
      </c>
      <c r="AA334" s="73">
        <v>0.82352941176470595</v>
      </c>
      <c r="AB334" s="74">
        <v>14</v>
      </c>
      <c r="AC334" s="73">
        <v>0.82352941176470595</v>
      </c>
      <c r="AD334" s="74">
        <v>16</v>
      </c>
      <c r="AE334" s="75">
        <v>0.94117647058823495</v>
      </c>
      <c r="AF334" s="19">
        <v>27.513482</v>
      </c>
      <c r="AG334" s="10">
        <v>-81.817648000000005</v>
      </c>
    </row>
    <row r="335" spans="1:33" ht="6" customHeight="1" thickBot="1" x14ac:dyDescent="0.3">
      <c r="A335" s="15"/>
      <c r="B335" s="22"/>
      <c r="C335" s="22"/>
      <c r="D335" s="22"/>
      <c r="E335" s="22"/>
      <c r="F335" s="22"/>
      <c r="G335" s="22"/>
      <c r="H335" s="23"/>
      <c r="I335" s="24"/>
      <c r="J335" s="23"/>
      <c r="K335" s="24"/>
      <c r="L335" s="23"/>
      <c r="M335" s="23"/>
      <c r="N335" s="25"/>
      <c r="O335" s="25"/>
      <c r="P335" s="83"/>
      <c r="Q335" s="104"/>
      <c r="R335" s="98"/>
      <c r="S335" s="26"/>
      <c r="T335" s="25"/>
      <c r="U335" s="27"/>
      <c r="V335" s="28"/>
      <c r="W335" s="27"/>
      <c r="X335" s="28"/>
      <c r="Y335" s="27"/>
      <c r="Z335" s="28"/>
      <c r="AA335" s="27"/>
      <c r="AB335" s="28"/>
      <c r="AC335" s="27"/>
      <c r="AD335" s="28"/>
      <c r="AE335" s="27"/>
      <c r="AF335" s="10"/>
      <c r="AG335" s="10"/>
    </row>
    <row r="336" spans="1:33" ht="12" customHeight="1" x14ac:dyDescent="0.25">
      <c r="A336" s="18">
        <v>183</v>
      </c>
      <c r="B336" s="31" t="s">
        <v>65</v>
      </c>
      <c r="C336" s="32" t="s">
        <v>136</v>
      </c>
      <c r="D336" s="32" t="s">
        <v>1354</v>
      </c>
      <c r="E336" s="32" t="s">
        <v>3</v>
      </c>
      <c r="F336" s="32" t="s">
        <v>2</v>
      </c>
      <c r="G336" s="32">
        <v>1</v>
      </c>
      <c r="H336" s="34">
        <v>36</v>
      </c>
      <c r="I336" s="33"/>
      <c r="J336" s="33"/>
      <c r="K336" s="33"/>
      <c r="L336" s="33"/>
      <c r="M336" s="33"/>
      <c r="N336" s="35">
        <v>36</v>
      </c>
      <c r="O336" s="35">
        <v>36</v>
      </c>
      <c r="P336" s="87">
        <v>0</v>
      </c>
      <c r="Q336" s="101">
        <f t="shared" ref="Q336:Q341" si="14">(T336+V336+X336+Z336+AB336+AD336)/(N336*COUNTA(T336,V336,X336,Z336,AB336,AD336))</f>
        <v>0.93981481481481477</v>
      </c>
      <c r="R336" s="95">
        <v>0.95833333333333337</v>
      </c>
      <c r="S336" s="36">
        <v>0.97222222222222221</v>
      </c>
      <c r="T336" s="35">
        <v>32</v>
      </c>
      <c r="U336" s="37">
        <v>0.88888888888888895</v>
      </c>
      <c r="V336" s="38">
        <v>32</v>
      </c>
      <c r="W336" s="37">
        <v>0.88888888888888895</v>
      </c>
      <c r="X336" s="38">
        <v>34</v>
      </c>
      <c r="Y336" s="37">
        <v>0.94444444444444398</v>
      </c>
      <c r="Z336" s="38">
        <v>34</v>
      </c>
      <c r="AA336" s="37">
        <v>0.94444444444444398</v>
      </c>
      <c r="AB336" s="38">
        <v>35</v>
      </c>
      <c r="AC336" s="37">
        <v>0.97222222222222199</v>
      </c>
      <c r="AD336" s="38">
        <v>36</v>
      </c>
      <c r="AE336" s="39">
        <v>1</v>
      </c>
      <c r="AF336" s="19">
        <v>26.7469</v>
      </c>
      <c r="AG336" s="10">
        <v>-81.4071</v>
      </c>
    </row>
    <row r="337" spans="1:33" ht="12" customHeight="1" x14ac:dyDescent="0.25">
      <c r="A337" s="18">
        <v>421</v>
      </c>
      <c r="B337" s="40" t="s">
        <v>65</v>
      </c>
      <c r="C337" s="7" t="s">
        <v>291</v>
      </c>
      <c r="D337" s="7" t="s">
        <v>1347</v>
      </c>
      <c r="E337" s="7" t="s">
        <v>4</v>
      </c>
      <c r="F337" s="7" t="s">
        <v>2</v>
      </c>
      <c r="G337" s="7">
        <v>1</v>
      </c>
      <c r="H337" s="5"/>
      <c r="I337" s="6">
        <v>32</v>
      </c>
      <c r="J337" s="5"/>
      <c r="K337" s="5"/>
      <c r="L337" s="5"/>
      <c r="M337" s="5"/>
      <c r="N337" s="10">
        <v>32</v>
      </c>
      <c r="O337" s="10">
        <v>32</v>
      </c>
      <c r="P337" s="88">
        <v>0</v>
      </c>
      <c r="Q337" s="102">
        <f t="shared" si="14"/>
        <v>0.98124999999999996</v>
      </c>
      <c r="R337" s="96">
        <v>0.99479166666666663</v>
      </c>
      <c r="S337" s="16">
        <v>0.99479166666666663</v>
      </c>
      <c r="T337" s="5"/>
      <c r="U337" s="11"/>
      <c r="V337" s="12">
        <v>32</v>
      </c>
      <c r="W337" s="13">
        <v>1</v>
      </c>
      <c r="X337" s="12">
        <v>31</v>
      </c>
      <c r="Y337" s="13">
        <v>0.96875</v>
      </c>
      <c r="Z337" s="12">
        <v>32</v>
      </c>
      <c r="AA337" s="13">
        <v>1</v>
      </c>
      <c r="AB337" s="12">
        <v>31</v>
      </c>
      <c r="AC337" s="13">
        <v>0.96875</v>
      </c>
      <c r="AD337" s="12">
        <v>31</v>
      </c>
      <c r="AE337" s="41">
        <v>0.96875</v>
      </c>
      <c r="AF337" s="19">
        <v>26.756699999999999</v>
      </c>
      <c r="AG337" s="10">
        <v>-81.433700000000002</v>
      </c>
    </row>
    <row r="338" spans="1:33" ht="12" customHeight="1" x14ac:dyDescent="0.25">
      <c r="A338" s="18">
        <v>517</v>
      </c>
      <c r="B338" s="40" t="s">
        <v>65</v>
      </c>
      <c r="C338" s="7" t="s">
        <v>351</v>
      </c>
      <c r="D338" s="7" t="s">
        <v>1448</v>
      </c>
      <c r="E338" s="7" t="s">
        <v>5</v>
      </c>
      <c r="F338" s="7" t="s">
        <v>2</v>
      </c>
      <c r="G338" s="7">
        <v>1</v>
      </c>
      <c r="H338" s="5"/>
      <c r="I338" s="5"/>
      <c r="J338" s="6">
        <v>140</v>
      </c>
      <c r="K338" s="5"/>
      <c r="L338" s="5"/>
      <c r="M338" s="5"/>
      <c r="N338" s="10">
        <v>140</v>
      </c>
      <c r="O338" s="10">
        <v>140</v>
      </c>
      <c r="P338" s="88">
        <v>0</v>
      </c>
      <c r="Q338" s="102">
        <f t="shared" si="14"/>
        <v>0.83571428571428574</v>
      </c>
      <c r="R338" s="96">
        <v>0.78214285714285714</v>
      </c>
      <c r="S338" s="16">
        <v>0.76857142857142857</v>
      </c>
      <c r="T338" s="10">
        <v>120</v>
      </c>
      <c r="U338" s="13">
        <v>0.85714285714285698</v>
      </c>
      <c r="V338" s="12">
        <v>115</v>
      </c>
      <c r="W338" s="13">
        <v>0.82142857142857095</v>
      </c>
      <c r="X338" s="12">
        <v>114</v>
      </c>
      <c r="Y338" s="13">
        <v>0.81428571428571395</v>
      </c>
      <c r="Z338" s="12">
        <v>115</v>
      </c>
      <c r="AA338" s="13">
        <v>0.82142857142857095</v>
      </c>
      <c r="AB338" s="12">
        <v>116</v>
      </c>
      <c r="AC338" s="13">
        <v>0.82857142857142896</v>
      </c>
      <c r="AD338" s="12">
        <v>122</v>
      </c>
      <c r="AE338" s="41">
        <v>0.871428571428571</v>
      </c>
      <c r="AF338" s="19">
        <v>26.7531</v>
      </c>
      <c r="AG338" s="10">
        <v>-81.375699999999995</v>
      </c>
    </row>
    <row r="339" spans="1:33" ht="12" customHeight="1" x14ac:dyDescent="0.25">
      <c r="A339" s="18">
        <v>844</v>
      </c>
      <c r="B339" s="40" t="s">
        <v>65</v>
      </c>
      <c r="C339" s="7" t="s">
        <v>548</v>
      </c>
      <c r="D339" s="7" t="s">
        <v>1384</v>
      </c>
      <c r="E339" s="7" t="s">
        <v>5</v>
      </c>
      <c r="F339" s="7" t="s">
        <v>2</v>
      </c>
      <c r="G339" s="7">
        <v>1</v>
      </c>
      <c r="H339" s="5"/>
      <c r="I339" s="6">
        <v>7</v>
      </c>
      <c r="J339" s="6">
        <v>32</v>
      </c>
      <c r="K339" s="5"/>
      <c r="L339" s="5"/>
      <c r="M339" s="5"/>
      <c r="N339" s="10">
        <v>39</v>
      </c>
      <c r="O339" s="10">
        <v>39</v>
      </c>
      <c r="P339" s="88">
        <v>0</v>
      </c>
      <c r="Q339" s="102">
        <f t="shared" si="14"/>
        <v>0.94017094017094016</v>
      </c>
      <c r="R339" s="96">
        <v>0.93162393162393164</v>
      </c>
      <c r="S339" s="16">
        <v>0.82478632478632474</v>
      </c>
      <c r="T339" s="10">
        <v>38</v>
      </c>
      <c r="U339" s="13">
        <v>0.97435897435897401</v>
      </c>
      <c r="V339" s="12">
        <v>37</v>
      </c>
      <c r="W339" s="13">
        <v>0.94871794871794901</v>
      </c>
      <c r="X339" s="12">
        <v>37</v>
      </c>
      <c r="Y339" s="13">
        <v>0.94871794871794901</v>
      </c>
      <c r="Z339" s="12">
        <v>37</v>
      </c>
      <c r="AA339" s="13">
        <v>0.94871794871794901</v>
      </c>
      <c r="AB339" s="12">
        <v>35</v>
      </c>
      <c r="AC339" s="13">
        <v>0.89743589743589702</v>
      </c>
      <c r="AD339" s="12">
        <v>36</v>
      </c>
      <c r="AE339" s="41">
        <v>0.92307692307692302</v>
      </c>
      <c r="AF339" s="19">
        <v>26.7559</v>
      </c>
      <c r="AG339" s="10">
        <v>-81.430599999999998</v>
      </c>
    </row>
    <row r="340" spans="1:33" ht="12" customHeight="1" x14ac:dyDescent="0.25">
      <c r="A340" s="18">
        <v>2096</v>
      </c>
      <c r="B340" s="40" t="s">
        <v>65</v>
      </c>
      <c r="C340" s="7" t="s">
        <v>1069</v>
      </c>
      <c r="D340" s="7" t="s">
        <v>1389</v>
      </c>
      <c r="E340" s="7" t="s">
        <v>5</v>
      </c>
      <c r="F340" s="7" t="s">
        <v>2</v>
      </c>
      <c r="G340" s="7">
        <v>1</v>
      </c>
      <c r="H340" s="5"/>
      <c r="I340" s="5"/>
      <c r="J340" s="6">
        <v>24</v>
      </c>
      <c r="K340" s="5"/>
      <c r="L340" s="5"/>
      <c r="M340" s="5"/>
      <c r="N340" s="10">
        <v>24</v>
      </c>
      <c r="O340" s="10">
        <v>24</v>
      </c>
      <c r="P340" s="88">
        <v>0</v>
      </c>
      <c r="Q340" s="102">
        <f t="shared" si="14"/>
        <v>0.97916666666666663</v>
      </c>
      <c r="R340" s="96">
        <v>0.9375</v>
      </c>
      <c r="S340" s="16">
        <v>0.35416666666666669</v>
      </c>
      <c r="T340" s="10">
        <v>23</v>
      </c>
      <c r="U340" s="13">
        <v>0.95833333333333304</v>
      </c>
      <c r="V340" s="12">
        <v>24</v>
      </c>
      <c r="W340" s="13">
        <v>1</v>
      </c>
      <c r="X340" s="12">
        <v>24</v>
      </c>
      <c r="Y340" s="13">
        <v>1</v>
      </c>
      <c r="Z340" s="12">
        <v>23</v>
      </c>
      <c r="AA340" s="13">
        <v>0.95833333333333304</v>
      </c>
      <c r="AB340" s="12">
        <v>23</v>
      </c>
      <c r="AC340" s="13">
        <v>0.95833333333333304</v>
      </c>
      <c r="AD340" s="12">
        <v>24</v>
      </c>
      <c r="AE340" s="41">
        <v>1</v>
      </c>
      <c r="AF340" s="19">
        <v>26.750602000000001</v>
      </c>
      <c r="AG340" s="10">
        <v>-81.440664999999996</v>
      </c>
    </row>
    <row r="341" spans="1:33" ht="12" customHeight="1" thickBot="1" x14ac:dyDescent="0.3">
      <c r="A341" s="18">
        <v>1670</v>
      </c>
      <c r="B341" s="43" t="s">
        <v>65</v>
      </c>
      <c r="C341" s="44" t="s">
        <v>959</v>
      </c>
      <c r="D341" s="44" t="s">
        <v>1386</v>
      </c>
      <c r="E341" s="44" t="s">
        <v>1740</v>
      </c>
      <c r="F341" s="44" t="s">
        <v>2</v>
      </c>
      <c r="G341" s="44">
        <v>1</v>
      </c>
      <c r="H341" s="46"/>
      <c r="I341" s="46"/>
      <c r="J341" s="45">
        <v>40</v>
      </c>
      <c r="K341" s="46"/>
      <c r="L341" s="46"/>
      <c r="M341" s="46"/>
      <c r="N341" s="47">
        <v>40</v>
      </c>
      <c r="O341" s="47">
        <v>28</v>
      </c>
      <c r="P341" s="90">
        <v>12</v>
      </c>
      <c r="Q341" s="103">
        <f t="shared" si="14"/>
        <v>0.99583333333333335</v>
      </c>
      <c r="R341" s="97">
        <v>0.9291666666666667</v>
      </c>
      <c r="S341" s="48">
        <v>0.47499999999999998</v>
      </c>
      <c r="T341" s="47">
        <v>40</v>
      </c>
      <c r="U341" s="73">
        <v>1</v>
      </c>
      <c r="V341" s="74">
        <v>40</v>
      </c>
      <c r="W341" s="73">
        <v>1</v>
      </c>
      <c r="X341" s="74">
        <v>39</v>
      </c>
      <c r="Y341" s="73">
        <v>0.97499999999999998</v>
      </c>
      <c r="Z341" s="74">
        <v>40</v>
      </c>
      <c r="AA341" s="73">
        <v>1</v>
      </c>
      <c r="AB341" s="74">
        <v>40</v>
      </c>
      <c r="AC341" s="73">
        <v>1</v>
      </c>
      <c r="AD341" s="74">
        <v>40</v>
      </c>
      <c r="AE341" s="75">
        <v>1</v>
      </c>
      <c r="AF341" s="19">
        <v>26.761897000000001</v>
      </c>
      <c r="AG341" s="10">
        <v>-81.438389000000001</v>
      </c>
    </row>
    <row r="342" spans="1:33" ht="6" customHeight="1" thickBot="1" x14ac:dyDescent="0.3">
      <c r="A342" s="15"/>
      <c r="B342" s="22"/>
      <c r="C342" s="22"/>
      <c r="D342" s="22"/>
      <c r="E342" s="22"/>
      <c r="F342" s="22"/>
      <c r="G342" s="22"/>
      <c r="H342" s="23"/>
      <c r="I342" s="23"/>
      <c r="J342" s="24"/>
      <c r="K342" s="23"/>
      <c r="L342" s="23"/>
      <c r="M342" s="23"/>
      <c r="N342" s="25"/>
      <c r="O342" s="25"/>
      <c r="P342" s="83"/>
      <c r="Q342" s="104"/>
      <c r="R342" s="98"/>
      <c r="S342" s="26"/>
      <c r="T342" s="25"/>
      <c r="U342" s="27"/>
      <c r="V342" s="28"/>
      <c r="W342" s="27"/>
      <c r="X342" s="28"/>
      <c r="Y342" s="27"/>
      <c r="Z342" s="28"/>
      <c r="AA342" s="27"/>
      <c r="AB342" s="28"/>
      <c r="AC342" s="27"/>
      <c r="AD342" s="28"/>
      <c r="AE342" s="27"/>
      <c r="AF342" s="10"/>
      <c r="AG342" s="10"/>
    </row>
    <row r="343" spans="1:33" ht="12" customHeight="1" x14ac:dyDescent="0.25">
      <c r="A343" s="18">
        <v>650</v>
      </c>
      <c r="B343" s="31" t="s">
        <v>221</v>
      </c>
      <c r="C343" s="32" t="s">
        <v>433</v>
      </c>
      <c r="D343" s="32" t="s">
        <v>1448</v>
      </c>
      <c r="E343" s="32" t="s">
        <v>3</v>
      </c>
      <c r="F343" s="32" t="s">
        <v>2</v>
      </c>
      <c r="G343" s="32">
        <v>1</v>
      </c>
      <c r="H343" s="34">
        <v>24</v>
      </c>
      <c r="I343" s="33"/>
      <c r="J343" s="33"/>
      <c r="K343" s="33"/>
      <c r="L343" s="33"/>
      <c r="M343" s="33"/>
      <c r="N343" s="35">
        <v>24</v>
      </c>
      <c r="O343" s="35">
        <v>24</v>
      </c>
      <c r="P343" s="87">
        <v>0</v>
      </c>
      <c r="Q343" s="101">
        <f t="shared" ref="Q343:Q355" si="15">(T343+V343+X343+Z343+AB343+AD343)/(N343*COUNTA(T343,V343,X343,Z343,AB343,AD343))</f>
        <v>0.82638888888888884</v>
      </c>
      <c r="R343" s="95">
        <v>0.89583333333333337</v>
      </c>
      <c r="S343" s="36">
        <v>0.91666666666666663</v>
      </c>
      <c r="T343" s="35">
        <v>20</v>
      </c>
      <c r="U343" s="37">
        <v>0.83333333333333304</v>
      </c>
      <c r="V343" s="38">
        <v>20</v>
      </c>
      <c r="W343" s="37">
        <v>0.83333333333333304</v>
      </c>
      <c r="X343" s="38">
        <v>20</v>
      </c>
      <c r="Y343" s="37">
        <v>0.83333333333333304</v>
      </c>
      <c r="Z343" s="38">
        <v>19</v>
      </c>
      <c r="AA343" s="37">
        <v>0.79166666666666696</v>
      </c>
      <c r="AB343" s="38">
        <v>20</v>
      </c>
      <c r="AC343" s="37">
        <v>0.83333333333333304</v>
      </c>
      <c r="AD343" s="38">
        <v>20</v>
      </c>
      <c r="AE343" s="39">
        <v>0.83333333333333304</v>
      </c>
      <c r="AF343" s="19">
        <v>28.485099999999999</v>
      </c>
      <c r="AG343" s="10">
        <v>-82.5428</v>
      </c>
    </row>
    <row r="344" spans="1:33" ht="12" customHeight="1" x14ac:dyDescent="0.25">
      <c r="A344" s="18">
        <v>2382</v>
      </c>
      <c r="B344" s="40" t="s">
        <v>221</v>
      </c>
      <c r="C344" s="7" t="s">
        <v>1123</v>
      </c>
      <c r="D344" s="7" t="s">
        <v>1708</v>
      </c>
      <c r="E344" s="7" t="s">
        <v>3</v>
      </c>
      <c r="F344" s="7" t="s">
        <v>2</v>
      </c>
      <c r="G344" s="7">
        <v>1</v>
      </c>
      <c r="H344" s="6">
        <v>72</v>
      </c>
      <c r="I344" s="6">
        <v>18</v>
      </c>
      <c r="J344" s="5"/>
      <c r="K344" s="5"/>
      <c r="L344" s="6">
        <v>5</v>
      </c>
      <c r="M344" s="5"/>
      <c r="N344" s="10">
        <v>90</v>
      </c>
      <c r="O344" s="10">
        <v>90</v>
      </c>
      <c r="P344" s="88">
        <v>0</v>
      </c>
      <c r="Q344" s="102">
        <f t="shared" si="15"/>
        <v>0.97962962962962963</v>
      </c>
      <c r="R344" s="96">
        <v>0.98518518518518516</v>
      </c>
      <c r="S344" s="16">
        <v>0.12222222222222222</v>
      </c>
      <c r="T344" s="10">
        <v>90</v>
      </c>
      <c r="U344" s="13">
        <v>1</v>
      </c>
      <c r="V344" s="12">
        <v>88</v>
      </c>
      <c r="W344" s="13">
        <v>0.97777777777777797</v>
      </c>
      <c r="X344" s="12">
        <v>87</v>
      </c>
      <c r="Y344" s="13">
        <v>0.96666666666666701</v>
      </c>
      <c r="Z344" s="12">
        <v>87</v>
      </c>
      <c r="AA344" s="13">
        <v>0.96666666666666701</v>
      </c>
      <c r="AB344" s="12">
        <v>88</v>
      </c>
      <c r="AC344" s="13">
        <v>0.97777777777777797</v>
      </c>
      <c r="AD344" s="12">
        <v>89</v>
      </c>
      <c r="AE344" s="41">
        <v>0.98888888888888904</v>
      </c>
      <c r="AF344" s="19">
        <v>28.436733</v>
      </c>
      <c r="AG344" s="10">
        <v>-82.544618</v>
      </c>
    </row>
    <row r="345" spans="1:33" ht="12" customHeight="1" x14ac:dyDescent="0.25">
      <c r="A345" s="18">
        <v>2437</v>
      </c>
      <c r="B345" s="40" t="s">
        <v>221</v>
      </c>
      <c r="C345" s="7" t="s">
        <v>1139</v>
      </c>
      <c r="D345" s="7" t="s">
        <v>1644</v>
      </c>
      <c r="E345" s="7" t="s">
        <v>3</v>
      </c>
      <c r="F345" s="7" t="s">
        <v>2</v>
      </c>
      <c r="G345" s="7">
        <v>1</v>
      </c>
      <c r="H345" s="6">
        <v>48</v>
      </c>
      <c r="I345" s="6">
        <v>12</v>
      </c>
      <c r="J345" s="5"/>
      <c r="K345" s="5"/>
      <c r="L345" s="6">
        <v>3</v>
      </c>
      <c r="M345" s="5"/>
      <c r="N345" s="10">
        <v>60</v>
      </c>
      <c r="O345" s="10">
        <v>60</v>
      </c>
      <c r="P345" s="88">
        <v>0</v>
      </c>
      <c r="Q345" s="102">
        <f t="shared" si="15"/>
        <v>0.98611111111111116</v>
      </c>
      <c r="R345" s="96">
        <v>0.98055555555555551</v>
      </c>
      <c r="S345" s="16">
        <v>0.125</v>
      </c>
      <c r="T345" s="10">
        <v>58</v>
      </c>
      <c r="U345" s="13">
        <v>0.96666666666666701</v>
      </c>
      <c r="V345" s="12">
        <v>58</v>
      </c>
      <c r="W345" s="13">
        <v>0.96666666666666701</v>
      </c>
      <c r="X345" s="12">
        <v>60</v>
      </c>
      <c r="Y345" s="13">
        <v>1</v>
      </c>
      <c r="Z345" s="12">
        <v>59</v>
      </c>
      <c r="AA345" s="13">
        <v>0.98333333333333295</v>
      </c>
      <c r="AB345" s="12">
        <v>60</v>
      </c>
      <c r="AC345" s="13">
        <v>1</v>
      </c>
      <c r="AD345" s="12">
        <v>60</v>
      </c>
      <c r="AE345" s="41">
        <v>1</v>
      </c>
      <c r="AF345" s="19">
        <v>28.538</v>
      </c>
      <c r="AG345" s="10">
        <v>-82.399000000000001</v>
      </c>
    </row>
    <row r="346" spans="1:33" ht="12" customHeight="1" x14ac:dyDescent="0.25">
      <c r="A346" s="18">
        <v>543</v>
      </c>
      <c r="B346" s="40" t="s">
        <v>221</v>
      </c>
      <c r="C346" s="7" t="s">
        <v>370</v>
      </c>
      <c r="D346" s="7" t="s">
        <v>1347</v>
      </c>
      <c r="E346" s="7" t="s">
        <v>4</v>
      </c>
      <c r="F346" s="7" t="s">
        <v>2</v>
      </c>
      <c r="G346" s="7">
        <v>1</v>
      </c>
      <c r="H346" s="5"/>
      <c r="I346" s="6">
        <v>44</v>
      </c>
      <c r="J346" s="5"/>
      <c r="K346" s="5"/>
      <c r="L346" s="5"/>
      <c r="M346" s="5"/>
      <c r="N346" s="10">
        <v>44</v>
      </c>
      <c r="O346" s="10">
        <v>44</v>
      </c>
      <c r="P346" s="88">
        <v>0</v>
      </c>
      <c r="Q346" s="102">
        <f t="shared" si="15"/>
        <v>0.95833333333333337</v>
      </c>
      <c r="R346" s="96">
        <v>0.83181818181818179</v>
      </c>
      <c r="S346" s="16"/>
      <c r="T346" s="10">
        <v>43</v>
      </c>
      <c r="U346" s="13">
        <v>0.97727272727272696</v>
      </c>
      <c r="V346" s="12">
        <v>42</v>
      </c>
      <c r="W346" s="13">
        <v>0.95454545454545503</v>
      </c>
      <c r="X346" s="12">
        <v>41</v>
      </c>
      <c r="Y346" s="13">
        <v>0.93181818181818199</v>
      </c>
      <c r="Z346" s="12">
        <v>41</v>
      </c>
      <c r="AA346" s="13">
        <v>0.93181818181818199</v>
      </c>
      <c r="AB346" s="12">
        <v>43</v>
      </c>
      <c r="AC346" s="13">
        <v>0.97727272727272696</v>
      </c>
      <c r="AD346" s="12">
        <v>43</v>
      </c>
      <c r="AE346" s="41">
        <v>0.97727272727272696</v>
      </c>
      <c r="AF346" s="19">
        <v>28.549600000000002</v>
      </c>
      <c r="AG346" s="10">
        <v>-82.4041</v>
      </c>
    </row>
    <row r="347" spans="1:33" ht="12" customHeight="1" x14ac:dyDescent="0.25">
      <c r="A347" s="18">
        <v>544</v>
      </c>
      <c r="B347" s="40" t="s">
        <v>221</v>
      </c>
      <c r="C347" s="7" t="s">
        <v>371</v>
      </c>
      <c r="D347" s="7" t="s">
        <v>1350</v>
      </c>
      <c r="E347" s="7" t="s">
        <v>4</v>
      </c>
      <c r="F347" s="7" t="s">
        <v>2</v>
      </c>
      <c r="G347" s="7">
        <v>1</v>
      </c>
      <c r="H347" s="5"/>
      <c r="I347" s="6">
        <v>15</v>
      </c>
      <c r="J347" s="5"/>
      <c r="K347" s="5"/>
      <c r="L347" s="5"/>
      <c r="M347" s="5"/>
      <c r="N347" s="10">
        <v>15</v>
      </c>
      <c r="O347" s="10">
        <v>15</v>
      </c>
      <c r="P347" s="88">
        <v>0</v>
      </c>
      <c r="Q347" s="102">
        <f t="shared" si="15"/>
        <v>0.96666666666666667</v>
      </c>
      <c r="R347" s="96">
        <v>0.92</v>
      </c>
      <c r="S347" s="16"/>
      <c r="T347" s="10">
        <v>14</v>
      </c>
      <c r="U347" s="13">
        <v>0.93333333333333302</v>
      </c>
      <c r="V347" s="12">
        <v>14</v>
      </c>
      <c r="W347" s="13">
        <v>0.93333333333333302</v>
      </c>
      <c r="X347" s="12">
        <v>15</v>
      </c>
      <c r="Y347" s="13">
        <v>1</v>
      </c>
      <c r="Z347" s="12">
        <v>15</v>
      </c>
      <c r="AA347" s="13">
        <v>1</v>
      </c>
      <c r="AB347" s="12">
        <v>15</v>
      </c>
      <c r="AC347" s="13">
        <v>1</v>
      </c>
      <c r="AD347" s="12">
        <v>14</v>
      </c>
      <c r="AE347" s="41">
        <v>0.93333333333333302</v>
      </c>
      <c r="AF347" s="19">
        <v>28.549600000000002</v>
      </c>
      <c r="AG347" s="10">
        <v>-82.4041</v>
      </c>
    </row>
    <row r="348" spans="1:33" ht="12" customHeight="1" x14ac:dyDescent="0.25">
      <c r="A348" s="18">
        <v>902</v>
      </c>
      <c r="B348" s="40" t="s">
        <v>221</v>
      </c>
      <c r="C348" s="7" t="s">
        <v>579</v>
      </c>
      <c r="D348" s="7" t="s">
        <v>1350</v>
      </c>
      <c r="E348" s="7" t="s">
        <v>4</v>
      </c>
      <c r="F348" s="7" t="s">
        <v>2</v>
      </c>
      <c r="G348" s="7">
        <v>1</v>
      </c>
      <c r="H348" s="5"/>
      <c r="I348" s="6">
        <v>36</v>
      </c>
      <c r="J348" s="5"/>
      <c r="K348" s="5"/>
      <c r="L348" s="5"/>
      <c r="M348" s="5"/>
      <c r="N348" s="10">
        <v>36</v>
      </c>
      <c r="O348" s="10">
        <v>36</v>
      </c>
      <c r="P348" s="88">
        <v>0</v>
      </c>
      <c r="Q348" s="102">
        <f t="shared" si="15"/>
        <v>0.91666666666666663</v>
      </c>
      <c r="R348" s="96">
        <v>0.87037037037037035</v>
      </c>
      <c r="S348" s="16">
        <v>0.91666666666666663</v>
      </c>
      <c r="T348" s="10">
        <v>33</v>
      </c>
      <c r="U348" s="13">
        <v>0.91666666666666696</v>
      </c>
      <c r="V348" s="12">
        <v>36</v>
      </c>
      <c r="W348" s="13">
        <v>1</v>
      </c>
      <c r="X348" s="12">
        <v>35</v>
      </c>
      <c r="Y348" s="13">
        <v>0.97222222222222199</v>
      </c>
      <c r="Z348" s="12">
        <v>34</v>
      </c>
      <c r="AA348" s="13">
        <v>0.94444444444444398</v>
      </c>
      <c r="AB348" s="12">
        <v>33</v>
      </c>
      <c r="AC348" s="13">
        <v>0.91666666666666696</v>
      </c>
      <c r="AD348" s="12">
        <v>27</v>
      </c>
      <c r="AE348" s="41">
        <v>0.75</v>
      </c>
      <c r="AF348" s="19">
        <v>28.543600000000001</v>
      </c>
      <c r="AG348" s="10">
        <v>-82.388300000000001</v>
      </c>
    </row>
    <row r="349" spans="1:33" ht="12" customHeight="1" x14ac:dyDescent="0.25">
      <c r="A349" s="18">
        <v>1021</v>
      </c>
      <c r="B349" s="40" t="s">
        <v>221</v>
      </c>
      <c r="C349" s="7" t="s">
        <v>661</v>
      </c>
      <c r="D349" s="7" t="s">
        <v>1493</v>
      </c>
      <c r="E349" s="7" t="s">
        <v>4</v>
      </c>
      <c r="F349" s="7" t="s">
        <v>2</v>
      </c>
      <c r="G349" s="7">
        <v>1</v>
      </c>
      <c r="H349" s="5"/>
      <c r="I349" s="6">
        <v>192</v>
      </c>
      <c r="J349" s="5"/>
      <c r="K349" s="5"/>
      <c r="L349" s="5"/>
      <c r="M349" s="5"/>
      <c r="N349" s="10">
        <v>192</v>
      </c>
      <c r="O349" s="10">
        <v>192</v>
      </c>
      <c r="P349" s="88">
        <v>0</v>
      </c>
      <c r="Q349" s="102">
        <f t="shared" si="15"/>
        <v>0.94618055555555558</v>
      </c>
      <c r="R349" s="96">
        <v>0.94184027777777779</v>
      </c>
      <c r="S349" s="16">
        <v>0.91753472222222221</v>
      </c>
      <c r="T349" s="10">
        <v>183</v>
      </c>
      <c r="U349" s="13">
        <v>0.953125</v>
      </c>
      <c r="V349" s="12">
        <v>182</v>
      </c>
      <c r="W349" s="13">
        <v>0.94791666666666696</v>
      </c>
      <c r="X349" s="12">
        <v>181</v>
      </c>
      <c r="Y349" s="13">
        <v>0.94270833333333304</v>
      </c>
      <c r="Z349" s="12">
        <v>180</v>
      </c>
      <c r="AA349" s="13">
        <v>0.9375</v>
      </c>
      <c r="AB349" s="12">
        <v>182</v>
      </c>
      <c r="AC349" s="13">
        <v>0.94791666666666696</v>
      </c>
      <c r="AD349" s="12">
        <v>182</v>
      </c>
      <c r="AE349" s="41">
        <v>0.94791666666666696</v>
      </c>
      <c r="AF349" s="19">
        <v>28.496300000000002</v>
      </c>
      <c r="AG349" s="10">
        <v>-82.597399999999993</v>
      </c>
    </row>
    <row r="350" spans="1:33" ht="12" customHeight="1" x14ac:dyDescent="0.25">
      <c r="A350" s="18">
        <v>1142</v>
      </c>
      <c r="B350" s="40" t="s">
        <v>221</v>
      </c>
      <c r="C350" s="7" t="s">
        <v>733</v>
      </c>
      <c r="D350" s="7" t="s">
        <v>1600</v>
      </c>
      <c r="E350" s="7" t="s">
        <v>4</v>
      </c>
      <c r="F350" s="7" t="s">
        <v>2</v>
      </c>
      <c r="G350" s="7">
        <v>1</v>
      </c>
      <c r="H350" s="5"/>
      <c r="I350" s="6">
        <v>176</v>
      </c>
      <c r="J350" s="5"/>
      <c r="K350" s="5"/>
      <c r="L350" s="5"/>
      <c r="M350" s="5"/>
      <c r="N350" s="10">
        <v>176</v>
      </c>
      <c r="O350" s="10">
        <v>176</v>
      </c>
      <c r="P350" s="88">
        <v>0</v>
      </c>
      <c r="Q350" s="102">
        <f t="shared" si="15"/>
        <v>0.93181818181818177</v>
      </c>
      <c r="R350" s="96">
        <v>0.94034090909090906</v>
      </c>
      <c r="S350" s="16">
        <v>0.82727272727272727</v>
      </c>
      <c r="T350" s="10">
        <v>172</v>
      </c>
      <c r="U350" s="13">
        <v>0.97727272727272696</v>
      </c>
      <c r="V350" s="12">
        <v>174</v>
      </c>
      <c r="W350" s="13">
        <v>0.98863636363636398</v>
      </c>
      <c r="X350" s="12">
        <v>168</v>
      </c>
      <c r="Y350" s="13">
        <v>0.95454545454545503</v>
      </c>
      <c r="Z350" s="12">
        <v>156</v>
      </c>
      <c r="AA350" s="13">
        <v>0.88636363636363602</v>
      </c>
      <c r="AB350" s="12">
        <v>159</v>
      </c>
      <c r="AC350" s="13">
        <v>0.90340909090909105</v>
      </c>
      <c r="AD350" s="12">
        <v>155</v>
      </c>
      <c r="AE350" s="41">
        <v>0.88068181818181801</v>
      </c>
      <c r="AF350" s="19">
        <v>28.439800000000002</v>
      </c>
      <c r="AG350" s="10">
        <v>-82.544799999999995</v>
      </c>
    </row>
    <row r="351" spans="1:33" ht="12" customHeight="1" x14ac:dyDescent="0.25">
      <c r="A351" s="18">
        <v>1446</v>
      </c>
      <c r="B351" s="40" t="s">
        <v>221</v>
      </c>
      <c r="C351" s="7" t="s">
        <v>865</v>
      </c>
      <c r="D351" s="7" t="s">
        <v>1361</v>
      </c>
      <c r="E351" s="7" t="s">
        <v>4</v>
      </c>
      <c r="F351" s="7" t="s">
        <v>2</v>
      </c>
      <c r="G351" s="7">
        <v>1</v>
      </c>
      <c r="H351" s="5"/>
      <c r="I351" s="6">
        <v>128</v>
      </c>
      <c r="J351" s="5"/>
      <c r="K351" s="5"/>
      <c r="L351" s="5"/>
      <c r="M351" s="5"/>
      <c r="N351" s="10">
        <v>128</v>
      </c>
      <c r="O351" s="10">
        <v>128</v>
      </c>
      <c r="P351" s="88">
        <v>0</v>
      </c>
      <c r="Q351" s="102">
        <f t="shared" si="15"/>
        <v>0.92447916666666663</v>
      </c>
      <c r="R351" s="96">
        <v>0.90312499999999996</v>
      </c>
      <c r="S351" s="16">
        <v>0.95156249999999998</v>
      </c>
      <c r="T351" s="10">
        <v>122</v>
      </c>
      <c r="U351" s="13">
        <v>0.953125</v>
      </c>
      <c r="V351" s="12">
        <v>117</v>
      </c>
      <c r="W351" s="13">
        <v>0.9140625</v>
      </c>
      <c r="X351" s="12">
        <v>116</v>
      </c>
      <c r="Y351" s="13">
        <v>0.90625</v>
      </c>
      <c r="Z351" s="12">
        <v>119</v>
      </c>
      <c r="AA351" s="13">
        <v>0.9296875</v>
      </c>
      <c r="AB351" s="12">
        <v>117</v>
      </c>
      <c r="AC351" s="13">
        <v>0.9140625</v>
      </c>
      <c r="AD351" s="12">
        <v>119</v>
      </c>
      <c r="AE351" s="41">
        <v>0.9296875</v>
      </c>
      <c r="AF351" s="19">
        <v>28.456900000000001</v>
      </c>
      <c r="AG351" s="10">
        <v>-82.634699999999995</v>
      </c>
    </row>
    <row r="352" spans="1:33" ht="12" customHeight="1" x14ac:dyDescent="0.25">
      <c r="A352" s="18">
        <v>1591</v>
      </c>
      <c r="B352" s="40" t="s">
        <v>221</v>
      </c>
      <c r="C352" s="7" t="s">
        <v>926</v>
      </c>
      <c r="D352" s="7" t="s">
        <v>1652</v>
      </c>
      <c r="E352" s="7" t="s">
        <v>4</v>
      </c>
      <c r="F352" s="7" t="s">
        <v>2</v>
      </c>
      <c r="G352" s="7">
        <v>1</v>
      </c>
      <c r="H352" s="5"/>
      <c r="I352" s="6">
        <v>160</v>
      </c>
      <c r="J352" s="5"/>
      <c r="K352" s="5"/>
      <c r="L352" s="5"/>
      <c r="M352" s="5"/>
      <c r="N352" s="10">
        <v>160</v>
      </c>
      <c r="O352" s="10">
        <v>160</v>
      </c>
      <c r="P352" s="88">
        <v>0</v>
      </c>
      <c r="Q352" s="102">
        <f t="shared" si="15"/>
        <v>0.94791666666666663</v>
      </c>
      <c r="R352" s="96">
        <v>0.96499999999999997</v>
      </c>
      <c r="S352" s="16">
        <v>0.85624999999999996</v>
      </c>
      <c r="T352" s="10">
        <v>160</v>
      </c>
      <c r="U352" s="13">
        <v>1</v>
      </c>
      <c r="V352" s="12">
        <v>158</v>
      </c>
      <c r="W352" s="13">
        <v>0.98750000000000004</v>
      </c>
      <c r="X352" s="12">
        <v>153</v>
      </c>
      <c r="Y352" s="13">
        <v>0.95625000000000004</v>
      </c>
      <c r="Z352" s="12">
        <v>147</v>
      </c>
      <c r="AA352" s="13">
        <v>0.91874999999999996</v>
      </c>
      <c r="AB352" s="12">
        <v>145</v>
      </c>
      <c r="AC352" s="13">
        <v>0.90625</v>
      </c>
      <c r="AD352" s="12">
        <v>147</v>
      </c>
      <c r="AE352" s="41">
        <v>0.91874999999999996</v>
      </c>
      <c r="AF352" s="19">
        <v>28.533200000000001</v>
      </c>
      <c r="AG352" s="10">
        <v>-82.389700000000005</v>
      </c>
    </row>
    <row r="353" spans="1:33" ht="12" customHeight="1" x14ac:dyDescent="0.25">
      <c r="A353" s="18">
        <v>1596</v>
      </c>
      <c r="B353" s="40" t="s">
        <v>221</v>
      </c>
      <c r="C353" s="7" t="s">
        <v>931</v>
      </c>
      <c r="D353" s="7" t="s">
        <v>1652</v>
      </c>
      <c r="E353" s="7" t="s">
        <v>4</v>
      </c>
      <c r="F353" s="7" t="s">
        <v>2</v>
      </c>
      <c r="G353" s="7">
        <v>1</v>
      </c>
      <c r="H353" s="5"/>
      <c r="I353" s="6">
        <v>88</v>
      </c>
      <c r="J353" s="5"/>
      <c r="K353" s="5"/>
      <c r="L353" s="5"/>
      <c r="M353" s="5"/>
      <c r="N353" s="10">
        <v>88</v>
      </c>
      <c r="O353" s="10">
        <v>88</v>
      </c>
      <c r="P353" s="88">
        <v>0</v>
      </c>
      <c r="Q353" s="102">
        <f t="shared" si="15"/>
        <v>0.91856060606060608</v>
      </c>
      <c r="R353" s="96">
        <v>0.94507575757575757</v>
      </c>
      <c r="S353" s="16">
        <v>0.85</v>
      </c>
      <c r="T353" s="10">
        <v>82</v>
      </c>
      <c r="U353" s="13">
        <v>0.93181818181818199</v>
      </c>
      <c r="V353" s="12">
        <v>84</v>
      </c>
      <c r="W353" s="13">
        <v>0.95454545454545503</v>
      </c>
      <c r="X353" s="12">
        <v>82</v>
      </c>
      <c r="Y353" s="13">
        <v>0.93181818181818199</v>
      </c>
      <c r="Z353" s="12">
        <v>81</v>
      </c>
      <c r="AA353" s="13">
        <v>0.92045454545454497</v>
      </c>
      <c r="AB353" s="12">
        <v>79</v>
      </c>
      <c r="AC353" s="13">
        <v>0.89772727272727304</v>
      </c>
      <c r="AD353" s="12">
        <v>77</v>
      </c>
      <c r="AE353" s="41">
        <v>0.875</v>
      </c>
      <c r="AF353" s="19">
        <v>28.443200000000001</v>
      </c>
      <c r="AG353" s="10">
        <v>-82.548699999999997</v>
      </c>
    </row>
    <row r="354" spans="1:33" ht="12" customHeight="1" x14ac:dyDescent="0.25">
      <c r="A354" s="18">
        <v>2019</v>
      </c>
      <c r="B354" s="40" t="s">
        <v>221</v>
      </c>
      <c r="C354" s="7" t="s">
        <v>1014</v>
      </c>
      <c r="D354" s="7" t="s">
        <v>1675</v>
      </c>
      <c r="E354" s="7" t="s">
        <v>4</v>
      </c>
      <c r="F354" s="7" t="s">
        <v>2</v>
      </c>
      <c r="G354" s="7">
        <v>1</v>
      </c>
      <c r="H354" s="5"/>
      <c r="I354" s="6">
        <v>160</v>
      </c>
      <c r="J354" s="5"/>
      <c r="K354" s="5"/>
      <c r="L354" s="5"/>
      <c r="M354" s="5"/>
      <c r="N354" s="10">
        <v>160</v>
      </c>
      <c r="O354" s="10">
        <v>160</v>
      </c>
      <c r="P354" s="88">
        <v>0</v>
      </c>
      <c r="Q354" s="102">
        <f t="shared" si="15"/>
        <v>0.96770833333333328</v>
      </c>
      <c r="R354" s="96">
        <v>0.94791666666666663</v>
      </c>
      <c r="S354" s="16">
        <v>0.88749999999999996</v>
      </c>
      <c r="T354" s="10">
        <v>156</v>
      </c>
      <c r="U354" s="13">
        <v>0.97499999999999998</v>
      </c>
      <c r="V354" s="12">
        <v>156</v>
      </c>
      <c r="W354" s="13">
        <v>0.97499999999999998</v>
      </c>
      <c r="X354" s="12">
        <v>154</v>
      </c>
      <c r="Y354" s="13">
        <v>0.96250000000000002</v>
      </c>
      <c r="Z354" s="12">
        <v>157</v>
      </c>
      <c r="AA354" s="13">
        <v>0.98124999999999996</v>
      </c>
      <c r="AB354" s="12">
        <v>150</v>
      </c>
      <c r="AC354" s="13">
        <v>0.9375</v>
      </c>
      <c r="AD354" s="12">
        <v>156</v>
      </c>
      <c r="AE354" s="41">
        <v>0.97499999999999998</v>
      </c>
      <c r="AF354" s="19">
        <v>28.493162999999999</v>
      </c>
      <c r="AG354" s="10">
        <v>-82.544263999999998</v>
      </c>
    </row>
    <row r="355" spans="1:33" ht="12" customHeight="1" x14ac:dyDescent="0.25">
      <c r="A355" s="18">
        <v>2491</v>
      </c>
      <c r="B355" s="40" t="s">
        <v>221</v>
      </c>
      <c r="C355" s="7" t="s">
        <v>1174</v>
      </c>
      <c r="D355" s="7" t="s">
        <v>1644</v>
      </c>
      <c r="E355" s="7" t="s">
        <v>4</v>
      </c>
      <c r="F355" s="7" t="s">
        <v>2</v>
      </c>
      <c r="G355" s="7">
        <v>1</v>
      </c>
      <c r="H355" s="5"/>
      <c r="I355" s="6">
        <v>90</v>
      </c>
      <c r="J355" s="5"/>
      <c r="K355" s="5"/>
      <c r="L355" s="6">
        <v>5</v>
      </c>
      <c r="M355" s="5"/>
      <c r="N355" s="10">
        <v>90</v>
      </c>
      <c r="O355" s="10">
        <v>90</v>
      </c>
      <c r="P355" s="88">
        <v>0</v>
      </c>
      <c r="Q355" s="102">
        <f t="shared" si="15"/>
        <v>0.98888888888888893</v>
      </c>
      <c r="R355" s="96">
        <v>0.97777777777777775</v>
      </c>
      <c r="S355" s="16">
        <v>0.12222222222222222</v>
      </c>
      <c r="T355" s="10">
        <v>90</v>
      </c>
      <c r="U355" s="13">
        <v>1</v>
      </c>
      <c r="V355" s="12">
        <v>89</v>
      </c>
      <c r="W355" s="13">
        <v>0.98888888888888904</v>
      </c>
      <c r="X355" s="12">
        <v>88</v>
      </c>
      <c r="Y355" s="13">
        <v>0.97777777777777797</v>
      </c>
      <c r="Z355" s="12">
        <v>88</v>
      </c>
      <c r="AA355" s="13">
        <v>0.97777777777777797</v>
      </c>
      <c r="AB355" s="12">
        <v>89</v>
      </c>
      <c r="AC355" s="13">
        <v>0.98888888888888904</v>
      </c>
      <c r="AD355" s="12">
        <v>90</v>
      </c>
      <c r="AE355" s="41">
        <v>1</v>
      </c>
      <c r="AF355" s="19">
        <v>28.436</v>
      </c>
      <c r="AG355" s="10">
        <v>-82.543000000000006</v>
      </c>
    </row>
    <row r="356" spans="1:33" ht="12" customHeight="1" thickBot="1" x14ac:dyDescent="0.3">
      <c r="A356" s="18">
        <v>2629</v>
      </c>
      <c r="B356" s="43" t="s">
        <v>221</v>
      </c>
      <c r="C356" s="44" t="s">
        <v>1280</v>
      </c>
      <c r="D356" s="44" t="s">
        <v>1369</v>
      </c>
      <c r="E356" s="44" t="s">
        <v>1739</v>
      </c>
      <c r="F356" s="44" t="s">
        <v>1333</v>
      </c>
      <c r="G356" s="44">
        <v>1</v>
      </c>
      <c r="H356" s="45">
        <v>82</v>
      </c>
      <c r="I356" s="45">
        <v>20</v>
      </c>
      <c r="J356" s="46"/>
      <c r="K356" s="46"/>
      <c r="L356" s="45">
        <v>6</v>
      </c>
      <c r="M356" s="46"/>
      <c r="N356" s="47">
        <v>102</v>
      </c>
      <c r="O356" s="47">
        <v>94</v>
      </c>
      <c r="P356" s="90">
        <v>8</v>
      </c>
      <c r="Q356" s="103"/>
      <c r="R356" s="97"/>
      <c r="S356" s="48"/>
      <c r="T356" s="46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  <c r="AF356" s="19">
        <v>28.535722</v>
      </c>
      <c r="AG356" s="10">
        <v>-82.521028000000001</v>
      </c>
    </row>
    <row r="357" spans="1:33" ht="6" customHeight="1" thickBot="1" x14ac:dyDescent="0.3">
      <c r="A357" s="15"/>
      <c r="B357" s="22"/>
      <c r="C357" s="22"/>
      <c r="D357" s="22"/>
      <c r="E357" s="22"/>
      <c r="F357" s="22"/>
      <c r="G357" s="22"/>
      <c r="H357" s="24"/>
      <c r="I357" s="24"/>
      <c r="J357" s="23"/>
      <c r="K357" s="23"/>
      <c r="L357" s="24"/>
      <c r="M357" s="23"/>
      <c r="N357" s="25"/>
      <c r="O357" s="25"/>
      <c r="P357" s="83"/>
      <c r="Q357" s="104"/>
      <c r="R357" s="98"/>
      <c r="S357" s="26"/>
      <c r="T357" s="23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10"/>
      <c r="AG357" s="10"/>
    </row>
    <row r="358" spans="1:33" ht="12" customHeight="1" x14ac:dyDescent="0.25">
      <c r="A358" s="18">
        <v>1326</v>
      </c>
      <c r="B358" s="31" t="s">
        <v>25</v>
      </c>
      <c r="C358" s="32" t="s">
        <v>822</v>
      </c>
      <c r="D358" s="32" t="s">
        <v>1626</v>
      </c>
      <c r="E358" s="32" t="s">
        <v>3</v>
      </c>
      <c r="F358" s="32" t="s">
        <v>2</v>
      </c>
      <c r="G358" s="32">
        <v>1</v>
      </c>
      <c r="H358" s="34">
        <v>98</v>
      </c>
      <c r="I358" s="34">
        <v>24</v>
      </c>
      <c r="J358" s="33"/>
      <c r="K358" s="33"/>
      <c r="L358" s="33"/>
      <c r="M358" s="33"/>
      <c r="N358" s="35">
        <v>122</v>
      </c>
      <c r="O358" s="35">
        <v>122</v>
      </c>
      <c r="P358" s="87">
        <v>0</v>
      </c>
      <c r="Q358" s="101">
        <f t="shared" ref="Q358:Q372" si="16">(T358+V358+X358+Z358+AB358+AD358)/(N358*COUNTA(T358,V358,X358,Z358,AB358,AD358))</f>
        <v>0.98497267759562845</v>
      </c>
      <c r="R358" s="95">
        <v>0.88251366120218577</v>
      </c>
      <c r="S358" s="36">
        <v>0.92759562841530052</v>
      </c>
      <c r="T358" s="35">
        <v>120</v>
      </c>
      <c r="U358" s="37">
        <v>0.98360655737704905</v>
      </c>
      <c r="V358" s="38">
        <v>120</v>
      </c>
      <c r="W358" s="37">
        <v>0.98360655737704905</v>
      </c>
      <c r="X358" s="38">
        <v>120</v>
      </c>
      <c r="Y358" s="37">
        <v>0.98360655737704905</v>
      </c>
      <c r="Z358" s="38">
        <v>121</v>
      </c>
      <c r="AA358" s="37">
        <v>0.99180327868852503</v>
      </c>
      <c r="AB358" s="38">
        <v>122</v>
      </c>
      <c r="AC358" s="37">
        <v>1</v>
      </c>
      <c r="AD358" s="38">
        <v>118</v>
      </c>
      <c r="AE358" s="39">
        <v>0.96721311475409799</v>
      </c>
      <c r="AF358" s="19">
        <v>27.488299999999999</v>
      </c>
      <c r="AG358" s="10">
        <v>-81.423699999999997</v>
      </c>
    </row>
    <row r="359" spans="1:33" ht="12" customHeight="1" x14ac:dyDescent="0.25">
      <c r="A359" s="18">
        <v>104</v>
      </c>
      <c r="B359" s="40" t="s">
        <v>25</v>
      </c>
      <c r="C359" s="7" t="s">
        <v>79</v>
      </c>
      <c r="D359" s="7" t="s">
        <v>1350</v>
      </c>
      <c r="E359" s="7" t="s">
        <v>4</v>
      </c>
      <c r="F359" s="7" t="s">
        <v>2</v>
      </c>
      <c r="G359" s="7">
        <v>1</v>
      </c>
      <c r="H359" s="5"/>
      <c r="I359" s="6">
        <v>41</v>
      </c>
      <c r="J359" s="5"/>
      <c r="K359" s="5"/>
      <c r="L359" s="5"/>
      <c r="M359" s="5"/>
      <c r="N359" s="10">
        <v>41</v>
      </c>
      <c r="O359" s="10">
        <v>41</v>
      </c>
      <c r="P359" s="88">
        <v>0</v>
      </c>
      <c r="Q359" s="102">
        <f t="shared" si="16"/>
        <v>0.94308943089430897</v>
      </c>
      <c r="R359" s="96">
        <v>0.88617886178861793</v>
      </c>
      <c r="S359" s="16"/>
      <c r="T359" s="10">
        <v>38</v>
      </c>
      <c r="U359" s="13">
        <v>0.92682926829268297</v>
      </c>
      <c r="V359" s="12">
        <v>38</v>
      </c>
      <c r="W359" s="13">
        <v>0.92682926829268297</v>
      </c>
      <c r="X359" s="12">
        <v>38</v>
      </c>
      <c r="Y359" s="13">
        <v>0.95</v>
      </c>
      <c r="Z359" s="12">
        <v>40</v>
      </c>
      <c r="AA359" s="13">
        <v>1</v>
      </c>
      <c r="AB359" s="12">
        <v>39</v>
      </c>
      <c r="AC359" s="13">
        <v>0.97499999999999998</v>
      </c>
      <c r="AD359" s="12">
        <v>39</v>
      </c>
      <c r="AE359" s="41">
        <v>0.97499999999999998</v>
      </c>
      <c r="AF359" s="19">
        <v>27.479900000000001</v>
      </c>
      <c r="AG359" s="10">
        <v>-81.435100000000006</v>
      </c>
    </row>
    <row r="360" spans="1:33" ht="12" customHeight="1" x14ac:dyDescent="0.25">
      <c r="A360" s="18">
        <v>139</v>
      </c>
      <c r="B360" s="40" t="s">
        <v>25</v>
      </c>
      <c r="C360" s="7" t="s">
        <v>111</v>
      </c>
      <c r="D360" s="7" t="s">
        <v>1351</v>
      </c>
      <c r="E360" s="7" t="s">
        <v>4</v>
      </c>
      <c r="F360" s="7" t="s">
        <v>2</v>
      </c>
      <c r="G360" s="7">
        <v>1</v>
      </c>
      <c r="H360" s="5"/>
      <c r="I360" s="6">
        <v>36</v>
      </c>
      <c r="J360" s="5"/>
      <c r="K360" s="5"/>
      <c r="L360" s="5"/>
      <c r="M360" s="5"/>
      <c r="N360" s="10">
        <v>36</v>
      </c>
      <c r="O360" s="10">
        <v>36</v>
      </c>
      <c r="P360" s="88">
        <v>0</v>
      </c>
      <c r="Q360" s="102">
        <f t="shared" si="16"/>
        <v>0.91203703703703709</v>
      </c>
      <c r="R360" s="96">
        <v>0.91203703703703709</v>
      </c>
      <c r="S360" s="16"/>
      <c r="T360" s="10">
        <v>30</v>
      </c>
      <c r="U360" s="13">
        <v>0.83333333333333304</v>
      </c>
      <c r="V360" s="12">
        <v>33</v>
      </c>
      <c r="W360" s="13">
        <v>0.91666666666666696</v>
      </c>
      <c r="X360" s="12">
        <v>34</v>
      </c>
      <c r="Y360" s="13">
        <v>0.94444444444444398</v>
      </c>
      <c r="Z360" s="12">
        <v>33</v>
      </c>
      <c r="AA360" s="13">
        <v>0.91666666666666696</v>
      </c>
      <c r="AB360" s="12">
        <v>33</v>
      </c>
      <c r="AC360" s="13">
        <v>0.91666666666666696</v>
      </c>
      <c r="AD360" s="12">
        <v>34</v>
      </c>
      <c r="AE360" s="41">
        <v>0.94444444444444398</v>
      </c>
      <c r="AF360" s="19">
        <v>27.584325</v>
      </c>
      <c r="AG360" s="10">
        <v>-81.516666000000001</v>
      </c>
    </row>
    <row r="361" spans="1:33" ht="12" customHeight="1" x14ac:dyDescent="0.25">
      <c r="A361" s="18">
        <v>352</v>
      </c>
      <c r="B361" s="40" t="s">
        <v>25</v>
      </c>
      <c r="C361" s="7" t="s">
        <v>249</v>
      </c>
      <c r="D361" s="7" t="s">
        <v>1349</v>
      </c>
      <c r="E361" s="7" t="s">
        <v>4</v>
      </c>
      <c r="F361" s="7" t="s">
        <v>2</v>
      </c>
      <c r="G361" s="7">
        <v>1</v>
      </c>
      <c r="H361" s="5"/>
      <c r="I361" s="6">
        <v>37</v>
      </c>
      <c r="J361" s="5"/>
      <c r="K361" s="5"/>
      <c r="L361" s="5"/>
      <c r="M361" s="5"/>
      <c r="N361" s="10">
        <v>37</v>
      </c>
      <c r="O361" s="10">
        <v>37</v>
      </c>
      <c r="P361" s="88">
        <v>0</v>
      </c>
      <c r="Q361" s="102">
        <f t="shared" si="16"/>
        <v>0.98198198198198194</v>
      </c>
      <c r="R361" s="96">
        <v>0.97837837837837838</v>
      </c>
      <c r="S361" s="16"/>
      <c r="T361" s="10">
        <v>35</v>
      </c>
      <c r="U361" s="13">
        <v>0.94594594594594605</v>
      </c>
      <c r="V361" s="12">
        <v>36</v>
      </c>
      <c r="W361" s="13">
        <v>0.97297297297297303</v>
      </c>
      <c r="X361" s="12">
        <v>37</v>
      </c>
      <c r="Y361" s="13">
        <v>1</v>
      </c>
      <c r="Z361" s="12">
        <v>36</v>
      </c>
      <c r="AA361" s="13">
        <v>0.97297297297297303</v>
      </c>
      <c r="AB361" s="12">
        <v>37</v>
      </c>
      <c r="AC361" s="13">
        <v>1</v>
      </c>
      <c r="AD361" s="12">
        <v>37</v>
      </c>
      <c r="AE361" s="41">
        <v>1</v>
      </c>
      <c r="AF361" s="19">
        <v>27.303599999999999</v>
      </c>
      <c r="AG361" s="10">
        <v>-81.361400000000003</v>
      </c>
    </row>
    <row r="362" spans="1:33" ht="12" customHeight="1" x14ac:dyDescent="0.25">
      <c r="A362" s="18">
        <v>601</v>
      </c>
      <c r="B362" s="40" t="s">
        <v>25</v>
      </c>
      <c r="C362" s="7" t="s">
        <v>407</v>
      </c>
      <c r="D362" s="7" t="s">
        <v>1512</v>
      </c>
      <c r="E362" s="7" t="s">
        <v>4</v>
      </c>
      <c r="F362" s="7" t="s">
        <v>2</v>
      </c>
      <c r="G362" s="7">
        <v>1</v>
      </c>
      <c r="H362" s="5"/>
      <c r="I362" s="6">
        <v>100</v>
      </c>
      <c r="J362" s="5"/>
      <c r="K362" s="5"/>
      <c r="L362" s="5"/>
      <c r="M362" s="5"/>
      <c r="N362" s="10">
        <v>100</v>
      </c>
      <c r="O362" s="10">
        <v>100</v>
      </c>
      <c r="P362" s="88">
        <v>0</v>
      </c>
      <c r="Q362" s="102">
        <f t="shared" si="16"/>
        <v>0.8833333333333333</v>
      </c>
      <c r="R362" s="96">
        <v>0.80500000000000005</v>
      </c>
      <c r="S362" s="16">
        <v>0.92500000000000004</v>
      </c>
      <c r="T362" s="10">
        <v>88</v>
      </c>
      <c r="U362" s="13">
        <v>0.88</v>
      </c>
      <c r="V362" s="12">
        <v>87</v>
      </c>
      <c r="W362" s="13">
        <v>0.87</v>
      </c>
      <c r="X362" s="12">
        <v>88</v>
      </c>
      <c r="Y362" s="13">
        <v>0.88</v>
      </c>
      <c r="Z362" s="12">
        <v>87</v>
      </c>
      <c r="AA362" s="13">
        <v>0.87</v>
      </c>
      <c r="AB362" s="12">
        <v>90</v>
      </c>
      <c r="AC362" s="13">
        <v>0.9</v>
      </c>
      <c r="AD362" s="12">
        <v>90</v>
      </c>
      <c r="AE362" s="41">
        <v>0.9</v>
      </c>
      <c r="AF362" s="19">
        <v>27.478899999999999</v>
      </c>
      <c r="AG362" s="10">
        <v>-81.428700000000006</v>
      </c>
    </row>
    <row r="363" spans="1:33" ht="12" customHeight="1" x14ac:dyDescent="0.25">
      <c r="A363" s="18">
        <v>1470</v>
      </c>
      <c r="B363" s="40" t="s">
        <v>25</v>
      </c>
      <c r="C363" s="7" t="s">
        <v>880</v>
      </c>
      <c r="D363" s="7" t="s">
        <v>1361</v>
      </c>
      <c r="E363" s="7" t="s">
        <v>4</v>
      </c>
      <c r="F363" s="7" t="s">
        <v>2</v>
      </c>
      <c r="G363" s="7">
        <v>1</v>
      </c>
      <c r="H363" s="5"/>
      <c r="I363" s="6">
        <v>80</v>
      </c>
      <c r="J363" s="5"/>
      <c r="K363" s="5"/>
      <c r="L363" s="5"/>
      <c r="M363" s="5"/>
      <c r="N363" s="10">
        <v>80</v>
      </c>
      <c r="O363" s="10">
        <v>80</v>
      </c>
      <c r="P363" s="88">
        <v>0</v>
      </c>
      <c r="Q363" s="102">
        <f t="shared" si="16"/>
        <v>0.9604166666666667</v>
      </c>
      <c r="R363" s="96">
        <v>0.9145833333333333</v>
      </c>
      <c r="S363" s="16">
        <v>0.90312499999999996</v>
      </c>
      <c r="T363" s="10">
        <v>79</v>
      </c>
      <c r="U363" s="13">
        <v>0.98750000000000004</v>
      </c>
      <c r="V363" s="12">
        <v>78</v>
      </c>
      <c r="W363" s="13">
        <v>0.97499999999999998</v>
      </c>
      <c r="X363" s="12">
        <v>77</v>
      </c>
      <c r="Y363" s="13">
        <v>0.96250000000000002</v>
      </c>
      <c r="Z363" s="12">
        <v>77</v>
      </c>
      <c r="AA363" s="13">
        <v>0.96250000000000002</v>
      </c>
      <c r="AB363" s="12">
        <v>74</v>
      </c>
      <c r="AC363" s="13">
        <v>0.92500000000000004</v>
      </c>
      <c r="AD363" s="12">
        <v>76</v>
      </c>
      <c r="AE363" s="41">
        <v>0.95</v>
      </c>
      <c r="AF363" s="19">
        <v>27.5839</v>
      </c>
      <c r="AG363" s="10">
        <v>-81.507300000000001</v>
      </c>
    </row>
    <row r="364" spans="1:33" ht="12" customHeight="1" x14ac:dyDescent="0.25">
      <c r="A364" s="18">
        <v>1762</v>
      </c>
      <c r="B364" s="40" t="s">
        <v>25</v>
      </c>
      <c r="C364" s="7" t="s">
        <v>975</v>
      </c>
      <c r="D364" s="7" t="s">
        <v>1363</v>
      </c>
      <c r="E364" s="7" t="s">
        <v>4</v>
      </c>
      <c r="F364" s="7" t="s">
        <v>2</v>
      </c>
      <c r="G364" s="7">
        <v>1</v>
      </c>
      <c r="H364" s="5"/>
      <c r="I364" s="6">
        <v>48</v>
      </c>
      <c r="J364" s="5"/>
      <c r="K364" s="5"/>
      <c r="L364" s="5"/>
      <c r="M364" s="5"/>
      <c r="N364" s="10">
        <v>48</v>
      </c>
      <c r="O364" s="10">
        <v>48</v>
      </c>
      <c r="P364" s="88">
        <v>0</v>
      </c>
      <c r="Q364" s="102">
        <f t="shared" si="16"/>
        <v>0.93055555555555558</v>
      </c>
      <c r="R364" s="96">
        <v>0.95</v>
      </c>
      <c r="S364" s="16">
        <v>0.95138888888888884</v>
      </c>
      <c r="T364" s="10">
        <v>45</v>
      </c>
      <c r="U364" s="13">
        <v>0.9375</v>
      </c>
      <c r="V364" s="12">
        <v>45</v>
      </c>
      <c r="W364" s="13">
        <v>0.9375</v>
      </c>
      <c r="X364" s="12">
        <v>45</v>
      </c>
      <c r="Y364" s="13">
        <v>0.95744680851063801</v>
      </c>
      <c r="Z364" s="12">
        <v>45</v>
      </c>
      <c r="AA364" s="13">
        <v>0.95744680851063801</v>
      </c>
      <c r="AB364" s="12">
        <v>44</v>
      </c>
      <c r="AC364" s="13">
        <v>0.93617021276595702</v>
      </c>
      <c r="AD364" s="12">
        <v>44</v>
      </c>
      <c r="AE364" s="41">
        <v>0.93617021276595702</v>
      </c>
      <c r="AF364" s="19">
        <v>27.304300000000001</v>
      </c>
      <c r="AG364" s="10">
        <v>-81.374200000000002</v>
      </c>
    </row>
    <row r="365" spans="1:33" ht="12" customHeight="1" x14ac:dyDescent="0.25">
      <c r="A365" s="18">
        <v>1859</v>
      </c>
      <c r="B365" s="40" t="s">
        <v>25</v>
      </c>
      <c r="C365" s="7" t="s">
        <v>1010</v>
      </c>
      <c r="D365" s="7" t="s">
        <v>1405</v>
      </c>
      <c r="E365" s="7" t="s">
        <v>4</v>
      </c>
      <c r="F365" s="7" t="s">
        <v>2</v>
      </c>
      <c r="G365" s="7">
        <v>1</v>
      </c>
      <c r="H365" s="5"/>
      <c r="I365" s="6">
        <v>24</v>
      </c>
      <c r="J365" s="5"/>
      <c r="K365" s="5"/>
      <c r="L365" s="5"/>
      <c r="M365" s="5"/>
      <c r="N365" s="10">
        <v>24</v>
      </c>
      <c r="O365" s="10">
        <v>24</v>
      </c>
      <c r="P365" s="88">
        <v>0</v>
      </c>
      <c r="Q365" s="102">
        <f t="shared" si="16"/>
        <v>0.9375</v>
      </c>
      <c r="R365" s="96">
        <v>0.86111111111111116</v>
      </c>
      <c r="S365" s="16">
        <v>0.33333333333333331</v>
      </c>
      <c r="T365" s="10">
        <v>24</v>
      </c>
      <c r="U365" s="13">
        <v>1</v>
      </c>
      <c r="V365" s="12">
        <v>23</v>
      </c>
      <c r="W365" s="13">
        <v>0.95833333333333304</v>
      </c>
      <c r="X365" s="12">
        <v>21</v>
      </c>
      <c r="Y365" s="13">
        <v>0.875</v>
      </c>
      <c r="Z365" s="12">
        <v>21</v>
      </c>
      <c r="AA365" s="13">
        <v>0.875</v>
      </c>
      <c r="AB365" s="12">
        <v>23</v>
      </c>
      <c r="AC365" s="13">
        <v>0.95833333333333304</v>
      </c>
      <c r="AD365" s="12">
        <v>23</v>
      </c>
      <c r="AE365" s="41">
        <v>0.95833333333333304</v>
      </c>
      <c r="AF365" s="19">
        <v>27.4785</v>
      </c>
      <c r="AG365" s="10">
        <v>-81.424199999999999</v>
      </c>
    </row>
    <row r="366" spans="1:33" ht="12" customHeight="1" x14ac:dyDescent="0.25">
      <c r="A366" s="18">
        <v>2041</v>
      </c>
      <c r="B366" s="40" t="s">
        <v>25</v>
      </c>
      <c r="C366" s="7" t="s">
        <v>1062</v>
      </c>
      <c r="D366" s="7" t="s">
        <v>1409</v>
      </c>
      <c r="E366" s="7" t="s">
        <v>4</v>
      </c>
      <c r="F366" s="7" t="s">
        <v>2</v>
      </c>
      <c r="G366" s="7">
        <v>1</v>
      </c>
      <c r="H366" s="5"/>
      <c r="I366" s="6">
        <v>40</v>
      </c>
      <c r="J366" s="5"/>
      <c r="K366" s="5"/>
      <c r="L366" s="5"/>
      <c r="M366" s="5"/>
      <c r="N366" s="10">
        <v>40</v>
      </c>
      <c r="O366" s="10">
        <v>40</v>
      </c>
      <c r="P366" s="88">
        <v>0</v>
      </c>
      <c r="Q366" s="102">
        <f t="shared" si="16"/>
        <v>0.9375</v>
      </c>
      <c r="R366" s="96">
        <v>0.91249999999999998</v>
      </c>
      <c r="S366" s="16">
        <v>0.9916666666666667</v>
      </c>
      <c r="T366" s="10">
        <v>37</v>
      </c>
      <c r="U366" s="13">
        <v>0.92500000000000004</v>
      </c>
      <c r="V366" s="12">
        <v>37</v>
      </c>
      <c r="W366" s="13">
        <v>0.92500000000000004</v>
      </c>
      <c r="X366" s="12">
        <v>38</v>
      </c>
      <c r="Y366" s="13">
        <v>0.95</v>
      </c>
      <c r="Z366" s="12">
        <v>39</v>
      </c>
      <c r="AA366" s="13">
        <v>0.97499999999999998</v>
      </c>
      <c r="AB366" s="12">
        <v>37</v>
      </c>
      <c r="AC366" s="13">
        <v>0.92500000000000004</v>
      </c>
      <c r="AD366" s="12">
        <v>37</v>
      </c>
      <c r="AE366" s="41">
        <v>0.92500000000000004</v>
      </c>
      <c r="AF366" s="19">
        <v>27.602799999999998</v>
      </c>
      <c r="AG366" s="10">
        <v>-81.509500000000003</v>
      </c>
    </row>
    <row r="367" spans="1:33" ht="12" customHeight="1" x14ac:dyDescent="0.25">
      <c r="A367" s="18">
        <v>2344</v>
      </c>
      <c r="B367" s="40" t="s">
        <v>25</v>
      </c>
      <c r="C367" s="7" t="s">
        <v>1118</v>
      </c>
      <c r="D367" s="7" t="s">
        <v>1411</v>
      </c>
      <c r="E367" s="7" t="s">
        <v>4</v>
      </c>
      <c r="F367" s="7" t="s">
        <v>2</v>
      </c>
      <c r="G367" s="7">
        <v>1</v>
      </c>
      <c r="H367" s="5"/>
      <c r="I367" s="6">
        <v>48</v>
      </c>
      <c r="J367" s="5"/>
      <c r="K367" s="5"/>
      <c r="L367" s="5"/>
      <c r="M367" s="5"/>
      <c r="N367" s="10">
        <v>48</v>
      </c>
      <c r="O367" s="10">
        <v>48</v>
      </c>
      <c r="P367" s="88">
        <v>0</v>
      </c>
      <c r="Q367" s="102">
        <f t="shared" si="16"/>
        <v>0.87152777777777779</v>
      </c>
      <c r="R367" s="96">
        <v>0.8125</v>
      </c>
      <c r="S367" s="16">
        <v>0.41666666666666669</v>
      </c>
      <c r="T367" s="10">
        <v>45</v>
      </c>
      <c r="U367" s="13">
        <v>0.9375</v>
      </c>
      <c r="V367" s="12">
        <v>42</v>
      </c>
      <c r="W367" s="13">
        <v>0.875</v>
      </c>
      <c r="X367" s="12">
        <v>41</v>
      </c>
      <c r="Y367" s="13">
        <v>0.85416666666666696</v>
      </c>
      <c r="Z367" s="12">
        <v>41</v>
      </c>
      <c r="AA367" s="13">
        <v>0.85416666666666696</v>
      </c>
      <c r="AB367" s="12">
        <v>41</v>
      </c>
      <c r="AC367" s="13">
        <v>0.85416666666666696</v>
      </c>
      <c r="AD367" s="12">
        <v>41</v>
      </c>
      <c r="AE367" s="41">
        <v>0.85416666666666696</v>
      </c>
      <c r="AF367" s="19">
        <v>27.4785</v>
      </c>
      <c r="AG367" s="10">
        <v>-81.424199999999999</v>
      </c>
    </row>
    <row r="368" spans="1:33" ht="12" customHeight="1" x14ac:dyDescent="0.25">
      <c r="A368" s="18">
        <v>2385</v>
      </c>
      <c r="B368" s="40" t="s">
        <v>25</v>
      </c>
      <c r="C368" s="7" t="s">
        <v>1125</v>
      </c>
      <c r="D368" s="7" t="s">
        <v>1411</v>
      </c>
      <c r="E368" s="7" t="s">
        <v>4</v>
      </c>
      <c r="F368" s="7" t="s">
        <v>2</v>
      </c>
      <c r="G368" s="7">
        <v>1</v>
      </c>
      <c r="H368" s="5"/>
      <c r="I368" s="6">
        <v>32</v>
      </c>
      <c r="J368" s="5"/>
      <c r="K368" s="5"/>
      <c r="L368" s="5"/>
      <c r="M368" s="5"/>
      <c r="N368" s="10">
        <v>32</v>
      </c>
      <c r="O368" s="10">
        <v>32</v>
      </c>
      <c r="P368" s="88">
        <v>0</v>
      </c>
      <c r="Q368" s="102">
        <f t="shared" si="16"/>
        <v>0.953125</v>
      </c>
      <c r="R368" s="96">
        <v>0.921875</v>
      </c>
      <c r="S368" s="16">
        <v>0.953125</v>
      </c>
      <c r="T368" s="10">
        <v>31</v>
      </c>
      <c r="U368" s="13">
        <v>0.96875</v>
      </c>
      <c r="V368" s="12">
        <v>31</v>
      </c>
      <c r="W368" s="13">
        <v>0.96875</v>
      </c>
      <c r="X368" s="12">
        <v>31</v>
      </c>
      <c r="Y368" s="13">
        <v>0.96875</v>
      </c>
      <c r="Z368" s="12">
        <v>30</v>
      </c>
      <c r="AA368" s="13">
        <v>0.9375</v>
      </c>
      <c r="AB368" s="12">
        <v>30</v>
      </c>
      <c r="AC368" s="13">
        <v>0.9375</v>
      </c>
      <c r="AD368" s="12">
        <v>30</v>
      </c>
      <c r="AE368" s="41">
        <v>0.9375</v>
      </c>
      <c r="AF368" s="19">
        <v>27.602833</v>
      </c>
      <c r="AG368" s="10">
        <v>-81.510310000000004</v>
      </c>
    </row>
    <row r="369" spans="1:33" ht="12" customHeight="1" x14ac:dyDescent="0.25">
      <c r="A369" s="18">
        <v>602</v>
      </c>
      <c r="B369" s="40" t="s">
        <v>25</v>
      </c>
      <c r="C369" s="7" t="s">
        <v>408</v>
      </c>
      <c r="D369" s="7" t="s">
        <v>1513</v>
      </c>
      <c r="E369" s="7" t="s">
        <v>5</v>
      </c>
      <c r="F369" s="7" t="s">
        <v>2</v>
      </c>
      <c r="G369" s="7">
        <v>1</v>
      </c>
      <c r="H369" s="5"/>
      <c r="I369" s="6">
        <v>30</v>
      </c>
      <c r="J369" s="6">
        <v>14</v>
      </c>
      <c r="K369" s="5"/>
      <c r="L369" s="5"/>
      <c r="M369" s="5"/>
      <c r="N369" s="10">
        <v>44</v>
      </c>
      <c r="O369" s="10">
        <v>44</v>
      </c>
      <c r="P369" s="88">
        <v>0</v>
      </c>
      <c r="Q369" s="102">
        <f t="shared" si="16"/>
        <v>0.86363636363636365</v>
      </c>
      <c r="R369" s="96">
        <v>0.73863636363636365</v>
      </c>
      <c r="S369" s="16">
        <v>0.84090909090909094</v>
      </c>
      <c r="T369" s="10">
        <v>37</v>
      </c>
      <c r="U369" s="13">
        <v>0.84090909090909105</v>
      </c>
      <c r="V369" s="12">
        <v>37</v>
      </c>
      <c r="W369" s="13">
        <v>0.84090909090909105</v>
      </c>
      <c r="X369" s="12">
        <v>37</v>
      </c>
      <c r="Y369" s="13">
        <v>0.84090909090909105</v>
      </c>
      <c r="Z369" s="12">
        <v>38</v>
      </c>
      <c r="AA369" s="13">
        <v>0.86363636363636398</v>
      </c>
      <c r="AB369" s="12">
        <v>39</v>
      </c>
      <c r="AC369" s="13">
        <v>0.88636363636363602</v>
      </c>
      <c r="AD369" s="12">
        <v>40</v>
      </c>
      <c r="AE369" s="41">
        <v>0.90909090909090895</v>
      </c>
      <c r="AF369" s="19">
        <v>27.478899999999999</v>
      </c>
      <c r="AG369" s="10">
        <v>-81.428700000000006</v>
      </c>
    </row>
    <row r="370" spans="1:33" ht="12" customHeight="1" x14ac:dyDescent="0.25">
      <c r="A370" s="18">
        <v>1982</v>
      </c>
      <c r="B370" s="40" t="s">
        <v>25</v>
      </c>
      <c r="C370" s="7" t="s">
        <v>1047</v>
      </c>
      <c r="D370" s="7" t="s">
        <v>1680</v>
      </c>
      <c r="E370" s="7" t="s">
        <v>5</v>
      </c>
      <c r="F370" s="7" t="s">
        <v>2</v>
      </c>
      <c r="G370" s="7">
        <v>1</v>
      </c>
      <c r="H370" s="5"/>
      <c r="I370" s="5"/>
      <c r="J370" s="6">
        <v>52</v>
      </c>
      <c r="K370" s="5"/>
      <c r="L370" s="5"/>
      <c r="M370" s="5"/>
      <c r="N370" s="10">
        <v>52</v>
      </c>
      <c r="O370" s="10">
        <v>52</v>
      </c>
      <c r="P370" s="88">
        <v>0</v>
      </c>
      <c r="Q370" s="102">
        <f t="shared" si="16"/>
        <v>0.94551282051282048</v>
      </c>
      <c r="R370" s="96">
        <v>0.93076923076923079</v>
      </c>
      <c r="S370" s="16">
        <v>0.92628205128205132</v>
      </c>
      <c r="T370" s="10">
        <v>47</v>
      </c>
      <c r="U370" s="13">
        <v>0.90384615384615397</v>
      </c>
      <c r="V370" s="12">
        <v>48</v>
      </c>
      <c r="W370" s="13">
        <v>0.92307692307692302</v>
      </c>
      <c r="X370" s="12">
        <v>50</v>
      </c>
      <c r="Y370" s="13">
        <v>0.96153846153846201</v>
      </c>
      <c r="Z370" s="12">
        <v>50</v>
      </c>
      <c r="AA370" s="13">
        <v>0.96153846153846201</v>
      </c>
      <c r="AB370" s="12">
        <v>50</v>
      </c>
      <c r="AC370" s="13">
        <v>0.96153846153846201</v>
      </c>
      <c r="AD370" s="12">
        <v>50</v>
      </c>
      <c r="AE370" s="41">
        <v>0.96153846153846201</v>
      </c>
      <c r="AF370" s="19">
        <v>27.576333000000002</v>
      </c>
      <c r="AG370" s="10">
        <v>-81.511555999999999</v>
      </c>
    </row>
    <row r="371" spans="1:33" ht="12" customHeight="1" x14ac:dyDescent="0.25">
      <c r="A371" s="18">
        <v>2465</v>
      </c>
      <c r="B371" s="40" t="s">
        <v>25</v>
      </c>
      <c r="C371" s="7" t="s">
        <v>1152</v>
      </c>
      <c r="D371" s="7" t="s">
        <v>1644</v>
      </c>
      <c r="E371" s="7" t="s">
        <v>5</v>
      </c>
      <c r="F371" s="7" t="s">
        <v>2</v>
      </c>
      <c r="G371" s="7">
        <v>1</v>
      </c>
      <c r="H371" s="5"/>
      <c r="I371" s="6">
        <v>38</v>
      </c>
      <c r="J371" s="6">
        <v>26</v>
      </c>
      <c r="K371" s="5"/>
      <c r="L371" s="6">
        <v>4</v>
      </c>
      <c r="M371" s="5"/>
      <c r="N371" s="10">
        <v>64</v>
      </c>
      <c r="O371" s="10">
        <v>64</v>
      </c>
      <c r="P371" s="88">
        <v>0</v>
      </c>
      <c r="Q371" s="102">
        <f t="shared" si="16"/>
        <v>0.91666666666666663</v>
      </c>
      <c r="R371" s="96">
        <v>0.94791666666666663</v>
      </c>
      <c r="S371" s="16">
        <v>0.40625</v>
      </c>
      <c r="T371" s="10">
        <v>57</v>
      </c>
      <c r="U371" s="13">
        <v>0.890625</v>
      </c>
      <c r="V371" s="12">
        <v>61</v>
      </c>
      <c r="W371" s="13">
        <v>0.953125</v>
      </c>
      <c r="X371" s="12">
        <v>56</v>
      </c>
      <c r="Y371" s="13">
        <v>0.875</v>
      </c>
      <c r="Z371" s="12">
        <v>60</v>
      </c>
      <c r="AA371" s="13">
        <v>0.9375</v>
      </c>
      <c r="AB371" s="12">
        <v>59</v>
      </c>
      <c r="AC371" s="13">
        <v>0.921875</v>
      </c>
      <c r="AD371" s="12">
        <v>59</v>
      </c>
      <c r="AE371" s="41">
        <v>0.921875</v>
      </c>
      <c r="AF371" s="19">
        <v>27.303000000000001</v>
      </c>
      <c r="AG371" s="10">
        <v>-81.361999999999995</v>
      </c>
    </row>
    <row r="372" spans="1:33" ht="12" customHeight="1" thickBot="1" x14ac:dyDescent="0.3">
      <c r="A372" s="18">
        <v>2431</v>
      </c>
      <c r="B372" s="43" t="s">
        <v>25</v>
      </c>
      <c r="C372" s="44" t="s">
        <v>1137</v>
      </c>
      <c r="D372" s="44" t="s">
        <v>1390</v>
      </c>
      <c r="E372" s="44" t="s">
        <v>6</v>
      </c>
      <c r="F372" s="44" t="s">
        <v>2</v>
      </c>
      <c r="G372" s="44">
        <v>1</v>
      </c>
      <c r="H372" s="46"/>
      <c r="I372" s="45">
        <v>3</v>
      </c>
      <c r="J372" s="46"/>
      <c r="K372" s="45">
        <v>13</v>
      </c>
      <c r="L372" s="46"/>
      <c r="M372" s="46"/>
      <c r="N372" s="47">
        <v>16</v>
      </c>
      <c r="O372" s="47">
        <v>16</v>
      </c>
      <c r="P372" s="90">
        <v>0</v>
      </c>
      <c r="Q372" s="103">
        <f t="shared" si="16"/>
        <v>0.96875</v>
      </c>
      <c r="R372" s="97">
        <v>0.91666666666666663</v>
      </c>
      <c r="S372" s="48"/>
      <c r="T372" s="47">
        <v>15</v>
      </c>
      <c r="U372" s="73">
        <v>0.9375</v>
      </c>
      <c r="V372" s="74">
        <v>16</v>
      </c>
      <c r="W372" s="73">
        <v>1</v>
      </c>
      <c r="X372" s="74">
        <v>16</v>
      </c>
      <c r="Y372" s="73">
        <v>1</v>
      </c>
      <c r="Z372" s="74">
        <v>15</v>
      </c>
      <c r="AA372" s="73">
        <v>0.9375</v>
      </c>
      <c r="AB372" s="74">
        <v>15</v>
      </c>
      <c r="AC372" s="73">
        <v>0.9375</v>
      </c>
      <c r="AD372" s="74">
        <v>16</v>
      </c>
      <c r="AE372" s="75">
        <v>1</v>
      </c>
      <c r="AF372" s="19">
        <v>27.5837</v>
      </c>
      <c r="AG372" s="10">
        <v>-81.499300000000005</v>
      </c>
    </row>
    <row r="373" spans="1:33" ht="6" customHeight="1" thickBot="1" x14ac:dyDescent="0.3">
      <c r="A373" s="15"/>
      <c r="B373" s="22"/>
      <c r="C373" s="22"/>
      <c r="D373" s="22"/>
      <c r="E373" s="22"/>
      <c r="F373" s="22"/>
      <c r="G373" s="22"/>
      <c r="H373" s="23"/>
      <c r="I373" s="24"/>
      <c r="J373" s="23"/>
      <c r="K373" s="24"/>
      <c r="L373" s="23"/>
      <c r="M373" s="23"/>
      <c r="N373" s="25"/>
      <c r="O373" s="25"/>
      <c r="P373" s="83"/>
      <c r="Q373" s="104"/>
      <c r="R373" s="98"/>
      <c r="S373" s="26"/>
      <c r="T373" s="25"/>
      <c r="U373" s="27"/>
      <c r="V373" s="28"/>
      <c r="W373" s="27"/>
      <c r="X373" s="28"/>
      <c r="Y373" s="27"/>
      <c r="Z373" s="28"/>
      <c r="AA373" s="27"/>
      <c r="AB373" s="28"/>
      <c r="AC373" s="27"/>
      <c r="AD373" s="28"/>
      <c r="AE373" s="27"/>
      <c r="AF373" s="10"/>
      <c r="AG373" s="10"/>
    </row>
    <row r="374" spans="1:33" ht="12" customHeight="1" x14ac:dyDescent="0.25">
      <c r="A374" s="18">
        <v>533</v>
      </c>
      <c r="B374" s="31" t="s">
        <v>28</v>
      </c>
      <c r="C374" s="32" t="s">
        <v>364</v>
      </c>
      <c r="D374" s="32" t="s">
        <v>1481</v>
      </c>
      <c r="E374" s="32" t="s">
        <v>3</v>
      </c>
      <c r="F374" s="32" t="s">
        <v>2</v>
      </c>
      <c r="G374" s="32">
        <v>1</v>
      </c>
      <c r="H374" s="34">
        <v>144</v>
      </c>
      <c r="I374" s="34">
        <v>36</v>
      </c>
      <c r="J374" s="33"/>
      <c r="K374" s="33"/>
      <c r="L374" s="33"/>
      <c r="M374" s="33"/>
      <c r="N374" s="35">
        <v>180</v>
      </c>
      <c r="O374" s="35">
        <v>180</v>
      </c>
      <c r="P374" s="87">
        <v>0</v>
      </c>
      <c r="Q374" s="101">
        <f t="shared" ref="Q374:Q382" si="17">(T374+V374+X374+Z374+AB374+AD374)/(N374*COUNTA(T374,V374,X374,Z374,AB374,AD374))</f>
        <v>0.97777777777777775</v>
      </c>
      <c r="R374" s="95">
        <v>0.97777777777777775</v>
      </c>
      <c r="S374" s="36">
        <v>0.96111111111111114</v>
      </c>
      <c r="T374" s="35">
        <v>178</v>
      </c>
      <c r="U374" s="37">
        <v>0.98888888888888904</v>
      </c>
      <c r="V374" s="38">
        <v>173</v>
      </c>
      <c r="W374" s="37">
        <v>0.96111111111111103</v>
      </c>
      <c r="X374" s="38">
        <v>174</v>
      </c>
      <c r="Y374" s="37">
        <v>0.96666666666666701</v>
      </c>
      <c r="Z374" s="38">
        <v>178</v>
      </c>
      <c r="AA374" s="37">
        <v>0.98888888888888904</v>
      </c>
      <c r="AB374" s="38">
        <v>177</v>
      </c>
      <c r="AC374" s="37">
        <v>0.98333333333333295</v>
      </c>
      <c r="AD374" s="38">
        <v>176</v>
      </c>
      <c r="AE374" s="39">
        <v>0.97777777777777797</v>
      </c>
      <c r="AF374" s="19">
        <v>28.057500000000001</v>
      </c>
      <c r="AG374" s="10">
        <v>-82.361999999999995</v>
      </c>
    </row>
    <row r="375" spans="1:33" ht="12" customHeight="1" x14ac:dyDescent="0.25">
      <c r="A375" s="18">
        <v>964</v>
      </c>
      <c r="B375" s="40" t="s">
        <v>28</v>
      </c>
      <c r="C375" s="7" t="s">
        <v>621</v>
      </c>
      <c r="D375" s="7" t="s">
        <v>1559</v>
      </c>
      <c r="E375" s="7" t="s">
        <v>3</v>
      </c>
      <c r="F375" s="7" t="s">
        <v>2</v>
      </c>
      <c r="G375" s="7">
        <v>1</v>
      </c>
      <c r="H375" s="6">
        <v>138</v>
      </c>
      <c r="I375" s="6">
        <v>6</v>
      </c>
      <c r="J375" s="5"/>
      <c r="K375" s="5"/>
      <c r="L375" s="5"/>
      <c r="M375" s="5"/>
      <c r="N375" s="10">
        <v>144</v>
      </c>
      <c r="O375" s="10">
        <v>144</v>
      </c>
      <c r="P375" s="88">
        <v>0</v>
      </c>
      <c r="Q375" s="102">
        <f t="shared" si="17"/>
        <v>0.98032407407407407</v>
      </c>
      <c r="R375" s="96">
        <v>0.96527777777777779</v>
      </c>
      <c r="S375" s="16">
        <v>0.95717592592592593</v>
      </c>
      <c r="T375" s="10">
        <v>143</v>
      </c>
      <c r="U375" s="13">
        <v>0.99305555555555602</v>
      </c>
      <c r="V375" s="12">
        <v>143</v>
      </c>
      <c r="W375" s="13">
        <v>0.99305555555555602</v>
      </c>
      <c r="X375" s="12">
        <v>139</v>
      </c>
      <c r="Y375" s="13">
        <v>0.96527777777777801</v>
      </c>
      <c r="Z375" s="12">
        <v>140</v>
      </c>
      <c r="AA375" s="13">
        <v>0.97222222222222199</v>
      </c>
      <c r="AB375" s="12">
        <v>140</v>
      </c>
      <c r="AC375" s="13">
        <v>0.97222222222222199</v>
      </c>
      <c r="AD375" s="12">
        <v>142</v>
      </c>
      <c r="AE375" s="41">
        <v>0.98611111111111105</v>
      </c>
      <c r="AF375" s="19">
        <v>27.976099999999999</v>
      </c>
      <c r="AG375" s="10">
        <v>-82.319400000000002</v>
      </c>
    </row>
    <row r="376" spans="1:33" ht="12" customHeight="1" x14ac:dyDescent="0.25">
      <c r="A376" s="18">
        <v>1177</v>
      </c>
      <c r="B376" s="40" t="s">
        <v>28</v>
      </c>
      <c r="C376" s="7" t="s">
        <v>759</v>
      </c>
      <c r="D376" s="7" t="s">
        <v>1588</v>
      </c>
      <c r="E376" s="7" t="s">
        <v>3</v>
      </c>
      <c r="F376" s="7" t="s">
        <v>2</v>
      </c>
      <c r="G376" s="7">
        <v>1</v>
      </c>
      <c r="H376" s="6">
        <v>128</v>
      </c>
      <c r="I376" s="6">
        <v>32</v>
      </c>
      <c r="J376" s="5"/>
      <c r="K376" s="5"/>
      <c r="L376" s="5"/>
      <c r="M376" s="5"/>
      <c r="N376" s="10">
        <v>160</v>
      </c>
      <c r="O376" s="10">
        <v>160</v>
      </c>
      <c r="P376" s="88">
        <v>0</v>
      </c>
      <c r="Q376" s="102">
        <f t="shared" si="17"/>
        <v>0.98541666666666672</v>
      </c>
      <c r="R376" s="96">
        <v>0.97395833333333337</v>
      </c>
      <c r="S376" s="16">
        <v>0.95833333333333337</v>
      </c>
      <c r="T376" s="10">
        <v>160</v>
      </c>
      <c r="U376" s="13">
        <v>1</v>
      </c>
      <c r="V376" s="12">
        <v>157</v>
      </c>
      <c r="W376" s="13">
        <v>0.98124999999999996</v>
      </c>
      <c r="X376" s="12">
        <v>158</v>
      </c>
      <c r="Y376" s="13">
        <v>0.98750000000000004</v>
      </c>
      <c r="Z376" s="12">
        <v>158</v>
      </c>
      <c r="AA376" s="13">
        <v>0.98750000000000004</v>
      </c>
      <c r="AB376" s="12">
        <v>159</v>
      </c>
      <c r="AC376" s="13">
        <v>0.99375000000000002</v>
      </c>
      <c r="AD376" s="12">
        <v>154</v>
      </c>
      <c r="AE376" s="41">
        <v>0.96250000000000002</v>
      </c>
      <c r="AF376" s="19">
        <v>28.0564</v>
      </c>
      <c r="AG376" s="10">
        <v>-82.579700000000003</v>
      </c>
    </row>
    <row r="377" spans="1:33" ht="12" customHeight="1" x14ac:dyDescent="0.25">
      <c r="A377" s="18">
        <v>1434</v>
      </c>
      <c r="B377" s="40" t="s">
        <v>28</v>
      </c>
      <c r="C377" s="7" t="s">
        <v>858</v>
      </c>
      <c r="D377" s="7" t="s">
        <v>1361</v>
      </c>
      <c r="E377" s="7" t="s">
        <v>3</v>
      </c>
      <c r="F377" s="7" t="s">
        <v>2</v>
      </c>
      <c r="G377" s="7">
        <v>1</v>
      </c>
      <c r="H377" s="6">
        <v>144</v>
      </c>
      <c r="I377" s="6">
        <v>16</v>
      </c>
      <c r="J377" s="5"/>
      <c r="K377" s="5"/>
      <c r="L377" s="5"/>
      <c r="M377" s="5"/>
      <c r="N377" s="10">
        <v>160</v>
      </c>
      <c r="O377" s="10">
        <v>160</v>
      </c>
      <c r="P377" s="88">
        <v>0</v>
      </c>
      <c r="Q377" s="102">
        <f t="shared" si="17"/>
        <v>0.99687499999999996</v>
      </c>
      <c r="R377" s="96">
        <v>0.98750000000000004</v>
      </c>
      <c r="S377" s="16">
        <v>0.9770833333333333</v>
      </c>
      <c r="T377" s="10">
        <v>160</v>
      </c>
      <c r="U377" s="13">
        <v>1</v>
      </c>
      <c r="V377" s="12">
        <v>159</v>
      </c>
      <c r="W377" s="13">
        <v>0.99375000000000002</v>
      </c>
      <c r="X377" s="12">
        <v>160</v>
      </c>
      <c r="Y377" s="13">
        <v>1</v>
      </c>
      <c r="Z377" s="12">
        <v>160</v>
      </c>
      <c r="AA377" s="13">
        <v>1</v>
      </c>
      <c r="AB377" s="12">
        <v>159</v>
      </c>
      <c r="AC377" s="13">
        <v>0.99375000000000002</v>
      </c>
      <c r="AD377" s="12">
        <v>159</v>
      </c>
      <c r="AE377" s="41">
        <v>0.99375000000000002</v>
      </c>
      <c r="AF377" s="19">
        <v>28.180700000000002</v>
      </c>
      <c r="AG377" s="10">
        <v>-82.407300000000006</v>
      </c>
    </row>
    <row r="378" spans="1:33" ht="12" customHeight="1" x14ac:dyDescent="0.25">
      <c r="A378" s="18">
        <v>2248</v>
      </c>
      <c r="B378" s="40" t="s">
        <v>28</v>
      </c>
      <c r="C378" s="7" t="s">
        <v>1103</v>
      </c>
      <c r="D378" s="7" t="s">
        <v>1705</v>
      </c>
      <c r="E378" s="7" t="s">
        <v>3</v>
      </c>
      <c r="F378" s="7" t="s">
        <v>2</v>
      </c>
      <c r="G378" s="7">
        <v>1</v>
      </c>
      <c r="H378" s="6">
        <v>128</v>
      </c>
      <c r="I378" s="6">
        <v>32</v>
      </c>
      <c r="J378" s="5"/>
      <c r="K378" s="5"/>
      <c r="L378" s="5"/>
      <c r="M378" s="5"/>
      <c r="N378" s="10">
        <v>160</v>
      </c>
      <c r="O378" s="10">
        <v>160</v>
      </c>
      <c r="P378" s="88">
        <v>0</v>
      </c>
      <c r="Q378" s="102">
        <f t="shared" si="17"/>
        <v>0.98333333333333328</v>
      </c>
      <c r="R378" s="96"/>
      <c r="S378" s="16"/>
      <c r="T378" s="10">
        <v>155</v>
      </c>
      <c r="U378" s="13">
        <v>0.96875</v>
      </c>
      <c r="V378" s="12">
        <v>157</v>
      </c>
      <c r="W378" s="13">
        <v>0.98124999999999996</v>
      </c>
      <c r="X378" s="12">
        <v>159</v>
      </c>
      <c r="Y378" s="13">
        <v>0.99375000000000002</v>
      </c>
      <c r="Z378" s="12">
        <v>158</v>
      </c>
      <c r="AA378" s="13">
        <v>0.98750000000000004</v>
      </c>
      <c r="AB378" s="12">
        <v>158</v>
      </c>
      <c r="AC378" s="13">
        <v>0.98750000000000004</v>
      </c>
      <c r="AD378" s="12">
        <v>157</v>
      </c>
      <c r="AE378" s="41">
        <v>0.98124999999999996</v>
      </c>
      <c r="AF378" s="19">
        <v>27.955361</v>
      </c>
      <c r="AG378" s="10">
        <v>-82.453556000000006</v>
      </c>
    </row>
    <row r="379" spans="1:33" ht="12" customHeight="1" x14ac:dyDescent="0.25">
      <c r="A379" s="18">
        <v>2444</v>
      </c>
      <c r="B379" s="40" t="s">
        <v>28</v>
      </c>
      <c r="C379" s="7" t="s">
        <v>1143</v>
      </c>
      <c r="D379" s="7" t="s">
        <v>1713</v>
      </c>
      <c r="E379" s="7" t="s">
        <v>3</v>
      </c>
      <c r="F379" s="7" t="s">
        <v>2</v>
      </c>
      <c r="G379" s="7">
        <v>1</v>
      </c>
      <c r="H379" s="6">
        <v>160</v>
      </c>
      <c r="I379" s="6">
        <v>40</v>
      </c>
      <c r="J379" s="5"/>
      <c r="K379" s="5"/>
      <c r="L379" s="5"/>
      <c r="M379" s="5"/>
      <c r="N379" s="10">
        <v>200</v>
      </c>
      <c r="O379" s="10">
        <v>200</v>
      </c>
      <c r="P379" s="88">
        <v>0</v>
      </c>
      <c r="Q379" s="102">
        <f t="shared" si="17"/>
        <v>0.98583333333333334</v>
      </c>
      <c r="R379" s="96">
        <v>0.97</v>
      </c>
      <c r="S379" s="16">
        <v>0.97099999999999997</v>
      </c>
      <c r="T379" s="10">
        <v>195</v>
      </c>
      <c r="U379" s="13">
        <v>0.97499999999999998</v>
      </c>
      <c r="V379" s="12">
        <v>198</v>
      </c>
      <c r="W379" s="13">
        <v>0.99</v>
      </c>
      <c r="X379" s="12">
        <v>199</v>
      </c>
      <c r="Y379" s="13">
        <v>0.995</v>
      </c>
      <c r="Z379" s="12">
        <v>197</v>
      </c>
      <c r="AA379" s="13">
        <v>0.98499999999999999</v>
      </c>
      <c r="AB379" s="12">
        <v>196</v>
      </c>
      <c r="AC379" s="13">
        <v>0.98</v>
      </c>
      <c r="AD379" s="12">
        <v>198</v>
      </c>
      <c r="AE379" s="41">
        <v>0.99</v>
      </c>
      <c r="AF379" s="19">
        <v>27.953520000000001</v>
      </c>
      <c r="AG379" s="10">
        <v>-82.459028000000004</v>
      </c>
    </row>
    <row r="380" spans="1:33" ht="12" customHeight="1" x14ac:dyDescent="0.25">
      <c r="A380" s="18">
        <v>2556</v>
      </c>
      <c r="B380" s="40" t="s">
        <v>28</v>
      </c>
      <c r="C380" s="7" t="s">
        <v>1217</v>
      </c>
      <c r="D380" s="7" t="s">
        <v>1368</v>
      </c>
      <c r="E380" s="7" t="s">
        <v>3</v>
      </c>
      <c r="F380" s="7" t="s">
        <v>2</v>
      </c>
      <c r="G380" s="7">
        <v>1</v>
      </c>
      <c r="H380" s="6">
        <v>158</v>
      </c>
      <c r="I380" s="6">
        <v>39</v>
      </c>
      <c r="J380" s="5"/>
      <c r="K380" s="5"/>
      <c r="L380" s="6">
        <v>20</v>
      </c>
      <c r="M380" s="5"/>
      <c r="N380" s="10">
        <v>197</v>
      </c>
      <c r="O380" s="10">
        <v>197</v>
      </c>
      <c r="P380" s="88">
        <v>0</v>
      </c>
      <c r="Q380" s="102">
        <f t="shared" si="17"/>
        <v>0.99323181049069376</v>
      </c>
      <c r="R380" s="96">
        <v>0.9043993231810491</v>
      </c>
      <c r="S380" s="16"/>
      <c r="T380" s="10">
        <v>197</v>
      </c>
      <c r="U380" s="13">
        <v>1</v>
      </c>
      <c r="V380" s="12">
        <v>197</v>
      </c>
      <c r="W380" s="13">
        <v>1</v>
      </c>
      <c r="X380" s="12">
        <v>196</v>
      </c>
      <c r="Y380" s="13">
        <v>0.99492385786801996</v>
      </c>
      <c r="Z380" s="12">
        <v>194</v>
      </c>
      <c r="AA380" s="13">
        <v>0.98477157360406098</v>
      </c>
      <c r="AB380" s="12">
        <v>197</v>
      </c>
      <c r="AC380" s="13">
        <v>1</v>
      </c>
      <c r="AD380" s="12">
        <v>193</v>
      </c>
      <c r="AE380" s="41">
        <v>0.97969543147208105</v>
      </c>
      <c r="AF380" s="19">
        <v>27.981777777777801</v>
      </c>
      <c r="AG380" s="10">
        <v>-82.475805555555596</v>
      </c>
    </row>
    <row r="381" spans="1:33" ht="12" customHeight="1" x14ac:dyDescent="0.25">
      <c r="A381" s="18">
        <v>1322</v>
      </c>
      <c r="B381" s="40" t="s">
        <v>28</v>
      </c>
      <c r="C381" s="7" t="s">
        <v>819</v>
      </c>
      <c r="D381" s="7" t="s">
        <v>1360</v>
      </c>
      <c r="E381" s="7" t="s">
        <v>1739</v>
      </c>
      <c r="F381" s="7" t="s">
        <v>2</v>
      </c>
      <c r="G381" s="7">
        <v>1</v>
      </c>
      <c r="H381" s="6">
        <v>128</v>
      </c>
      <c r="I381" s="6">
        <v>32</v>
      </c>
      <c r="J381" s="5"/>
      <c r="K381" s="5"/>
      <c r="L381" s="5"/>
      <c r="M381" s="5"/>
      <c r="N381" s="10">
        <v>160</v>
      </c>
      <c r="O381" s="10">
        <v>128</v>
      </c>
      <c r="P381" s="88">
        <v>32</v>
      </c>
      <c r="Q381" s="102">
        <f t="shared" si="17"/>
        <v>0.98958333333333337</v>
      </c>
      <c r="R381" s="96">
        <v>0.9375</v>
      </c>
      <c r="S381" s="16">
        <v>0.98750000000000004</v>
      </c>
      <c r="T381" s="10">
        <v>159</v>
      </c>
      <c r="U381" s="13">
        <v>0.99375000000000002</v>
      </c>
      <c r="V381" s="12">
        <v>157</v>
      </c>
      <c r="W381" s="13">
        <v>0.98124999999999996</v>
      </c>
      <c r="X381" s="12">
        <v>158</v>
      </c>
      <c r="Y381" s="13">
        <v>0.98750000000000004</v>
      </c>
      <c r="Z381" s="12">
        <v>159</v>
      </c>
      <c r="AA381" s="13">
        <v>0.99375000000000002</v>
      </c>
      <c r="AB381" s="12">
        <v>159</v>
      </c>
      <c r="AC381" s="13">
        <v>0.99375000000000002</v>
      </c>
      <c r="AD381" s="12">
        <v>158</v>
      </c>
      <c r="AE381" s="41">
        <v>0.98750000000000004</v>
      </c>
      <c r="AF381" s="19">
        <v>27.970600000000001</v>
      </c>
      <c r="AG381" s="10">
        <v>-82.4452</v>
      </c>
    </row>
    <row r="382" spans="1:33" ht="12" customHeight="1" x14ac:dyDescent="0.25">
      <c r="A382" s="18">
        <v>1960</v>
      </c>
      <c r="B382" s="40" t="s">
        <v>28</v>
      </c>
      <c r="C382" s="7" t="s">
        <v>1043</v>
      </c>
      <c r="D382" s="7" t="s">
        <v>1634</v>
      </c>
      <c r="E382" s="7" t="s">
        <v>1739</v>
      </c>
      <c r="F382" s="7" t="s">
        <v>2</v>
      </c>
      <c r="G382" s="7">
        <v>1</v>
      </c>
      <c r="H382" s="6">
        <v>122</v>
      </c>
      <c r="I382" s="6">
        <v>30</v>
      </c>
      <c r="J382" s="5"/>
      <c r="K382" s="5"/>
      <c r="L382" s="5"/>
      <c r="M382" s="5"/>
      <c r="N382" s="10">
        <v>152</v>
      </c>
      <c r="O382" s="10">
        <v>118</v>
      </c>
      <c r="P382" s="88">
        <v>34</v>
      </c>
      <c r="Q382" s="102">
        <f t="shared" si="17"/>
        <v>0.97697368421052633</v>
      </c>
      <c r="R382" s="96">
        <v>0.98574561403508776</v>
      </c>
      <c r="S382" s="16">
        <v>0.98848684210526316</v>
      </c>
      <c r="T382" s="10">
        <v>149</v>
      </c>
      <c r="U382" s="13">
        <v>0.98026315789473695</v>
      </c>
      <c r="V382" s="12">
        <v>148</v>
      </c>
      <c r="W382" s="13">
        <v>0.97368421052631604</v>
      </c>
      <c r="X382" s="12">
        <v>151</v>
      </c>
      <c r="Y382" s="13">
        <v>0.99342105263157898</v>
      </c>
      <c r="Z382" s="12">
        <v>149</v>
      </c>
      <c r="AA382" s="13">
        <v>0.98026315789473695</v>
      </c>
      <c r="AB382" s="12">
        <v>148</v>
      </c>
      <c r="AC382" s="13">
        <v>0.97368421052631604</v>
      </c>
      <c r="AD382" s="12">
        <v>146</v>
      </c>
      <c r="AE382" s="41">
        <v>0.96052631578947401</v>
      </c>
      <c r="AF382" s="19">
        <v>27.907889000000001</v>
      </c>
      <c r="AG382" s="10">
        <v>-82.358971999999994</v>
      </c>
    </row>
    <row r="383" spans="1:33" ht="12" customHeight="1" x14ac:dyDescent="0.25">
      <c r="A383" s="18">
        <v>39</v>
      </c>
      <c r="B383" s="40" t="s">
        <v>28</v>
      </c>
      <c r="C383" s="7" t="s">
        <v>36</v>
      </c>
      <c r="D383" s="7" t="s">
        <v>1424</v>
      </c>
      <c r="E383" s="7" t="s">
        <v>4</v>
      </c>
      <c r="F383" s="7" t="s">
        <v>2</v>
      </c>
      <c r="G383" s="7">
        <v>1</v>
      </c>
      <c r="H383" s="5"/>
      <c r="I383" s="6">
        <v>260</v>
      </c>
      <c r="J383" s="5"/>
      <c r="K383" s="5"/>
      <c r="L383" s="5"/>
      <c r="M383" s="5"/>
      <c r="N383" s="10">
        <v>260</v>
      </c>
      <c r="O383" s="10">
        <v>260</v>
      </c>
      <c r="P383" s="88">
        <v>0</v>
      </c>
      <c r="Q383" s="102"/>
      <c r="R383" s="96"/>
      <c r="S383" s="16"/>
      <c r="T383" s="5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42"/>
      <c r="AF383" s="19">
        <v>28.010899999999999</v>
      </c>
      <c r="AG383" s="10">
        <v>-82.4114</v>
      </c>
    </row>
    <row r="384" spans="1:33" ht="12" customHeight="1" x14ac:dyDescent="0.25">
      <c r="A384" s="18">
        <v>40</v>
      </c>
      <c r="B384" s="40" t="s">
        <v>28</v>
      </c>
      <c r="C384" s="7" t="s">
        <v>37</v>
      </c>
      <c r="D384" s="7" t="s">
        <v>1425</v>
      </c>
      <c r="E384" s="7" t="s">
        <v>4</v>
      </c>
      <c r="F384" s="7" t="s">
        <v>2</v>
      </c>
      <c r="G384" s="7">
        <v>1</v>
      </c>
      <c r="H384" s="5"/>
      <c r="I384" s="6">
        <v>22</v>
      </c>
      <c r="J384" s="5"/>
      <c r="K384" s="5"/>
      <c r="L384" s="5"/>
      <c r="M384" s="6">
        <v>10</v>
      </c>
      <c r="N384" s="10">
        <v>32</v>
      </c>
      <c r="O384" s="10">
        <v>32</v>
      </c>
      <c r="P384" s="88">
        <v>0</v>
      </c>
      <c r="Q384" s="102">
        <f t="shared" ref="Q384:Q394" si="18">(T384+V384+X384+Z384+AB384+AD384)/(N384*COUNTA(T384,V384,X384,Z384,AB384,AD384))</f>
        <v>0.42708333333333331</v>
      </c>
      <c r="R384" s="96">
        <v>0.38541666666666669</v>
      </c>
      <c r="S384" s="16">
        <v>0.5625</v>
      </c>
      <c r="T384" s="10">
        <v>14</v>
      </c>
      <c r="U384" s="13">
        <v>0.4375</v>
      </c>
      <c r="V384" s="12">
        <v>13</v>
      </c>
      <c r="W384" s="13">
        <v>0.40625</v>
      </c>
      <c r="X384" s="12">
        <v>14</v>
      </c>
      <c r="Y384" s="13">
        <v>0.4375</v>
      </c>
      <c r="Z384" s="12">
        <v>14</v>
      </c>
      <c r="AA384" s="13">
        <v>0.4375</v>
      </c>
      <c r="AB384" s="12">
        <v>14</v>
      </c>
      <c r="AC384" s="13">
        <v>0.4375</v>
      </c>
      <c r="AD384" s="12">
        <v>13</v>
      </c>
      <c r="AE384" s="41">
        <v>0.40625</v>
      </c>
      <c r="AF384" s="19">
        <v>28.0655</v>
      </c>
      <c r="AG384" s="10">
        <v>-82.437700000000007</v>
      </c>
    </row>
    <row r="385" spans="1:33" ht="12" customHeight="1" x14ac:dyDescent="0.25">
      <c r="A385" s="18">
        <v>64</v>
      </c>
      <c r="B385" s="40" t="s">
        <v>28</v>
      </c>
      <c r="C385" s="7" t="s">
        <v>61</v>
      </c>
      <c r="D385" s="7" t="s">
        <v>1430</v>
      </c>
      <c r="E385" s="7" t="s">
        <v>4</v>
      </c>
      <c r="F385" s="7" t="s">
        <v>2</v>
      </c>
      <c r="G385" s="7">
        <v>1</v>
      </c>
      <c r="H385" s="5"/>
      <c r="I385" s="6">
        <v>290</v>
      </c>
      <c r="J385" s="5"/>
      <c r="K385" s="5"/>
      <c r="L385" s="5"/>
      <c r="M385" s="5"/>
      <c r="N385" s="10">
        <v>290</v>
      </c>
      <c r="O385" s="10">
        <v>290</v>
      </c>
      <c r="P385" s="88">
        <v>0</v>
      </c>
      <c r="Q385" s="102">
        <f t="shared" si="18"/>
        <v>0.9022988505747126</v>
      </c>
      <c r="R385" s="96">
        <v>0.86436781609195401</v>
      </c>
      <c r="S385" s="16">
        <v>0.74195402298850577</v>
      </c>
      <c r="T385" s="10">
        <v>267</v>
      </c>
      <c r="U385" s="13">
        <v>0.92068965517241397</v>
      </c>
      <c r="V385" s="12">
        <v>266</v>
      </c>
      <c r="W385" s="13">
        <v>0.917241379310345</v>
      </c>
      <c r="X385" s="12">
        <v>260</v>
      </c>
      <c r="Y385" s="13">
        <v>0.89655172413793105</v>
      </c>
      <c r="Z385" s="12">
        <v>262</v>
      </c>
      <c r="AA385" s="13">
        <v>0.90344827586206899</v>
      </c>
      <c r="AB385" s="12">
        <v>259</v>
      </c>
      <c r="AC385" s="13">
        <v>0.89310344827586197</v>
      </c>
      <c r="AD385" s="12">
        <v>256</v>
      </c>
      <c r="AE385" s="41">
        <v>0.88275862068965505</v>
      </c>
      <c r="AF385" s="19">
        <v>27.888500000000001</v>
      </c>
      <c r="AG385" s="10">
        <v>-82.33</v>
      </c>
    </row>
    <row r="386" spans="1:33" ht="12" customHeight="1" x14ac:dyDescent="0.25">
      <c r="A386" s="18">
        <v>95</v>
      </c>
      <c r="B386" s="40" t="s">
        <v>28</v>
      </c>
      <c r="C386" s="7" t="s">
        <v>78</v>
      </c>
      <c r="D386" s="7" t="s">
        <v>1382</v>
      </c>
      <c r="E386" s="7" t="s">
        <v>4</v>
      </c>
      <c r="F386" s="7" t="s">
        <v>2</v>
      </c>
      <c r="G386" s="7">
        <v>1</v>
      </c>
      <c r="H386" s="5"/>
      <c r="I386" s="6">
        <v>200</v>
      </c>
      <c r="J386" s="5"/>
      <c r="K386" s="5"/>
      <c r="L386" s="5"/>
      <c r="M386" s="5"/>
      <c r="N386" s="10">
        <v>200</v>
      </c>
      <c r="O386" s="10">
        <v>200</v>
      </c>
      <c r="P386" s="88">
        <v>0</v>
      </c>
      <c r="Q386" s="102">
        <f t="shared" si="18"/>
        <v>0.95250000000000001</v>
      </c>
      <c r="R386" s="96">
        <v>0.92500000000000004</v>
      </c>
      <c r="S386" s="16">
        <v>0.93666666666666665</v>
      </c>
      <c r="T386" s="10">
        <v>195</v>
      </c>
      <c r="U386" s="13">
        <v>0.97499999999999998</v>
      </c>
      <c r="V386" s="12">
        <v>192</v>
      </c>
      <c r="W386" s="13">
        <v>0.96</v>
      </c>
      <c r="X386" s="12">
        <v>188</v>
      </c>
      <c r="Y386" s="13">
        <v>0.94</v>
      </c>
      <c r="Z386" s="12">
        <v>187</v>
      </c>
      <c r="AA386" s="13">
        <v>0.93500000000000005</v>
      </c>
      <c r="AB386" s="12">
        <v>192</v>
      </c>
      <c r="AC386" s="13">
        <v>0.96</v>
      </c>
      <c r="AD386" s="12">
        <v>189</v>
      </c>
      <c r="AE386" s="41">
        <v>0.94499999999999995</v>
      </c>
      <c r="AF386" s="19">
        <v>27.9299</v>
      </c>
      <c r="AG386" s="10">
        <v>-82.314499999999995</v>
      </c>
    </row>
    <row r="387" spans="1:33" ht="12" customHeight="1" x14ac:dyDescent="0.25">
      <c r="A387" s="18">
        <v>134</v>
      </c>
      <c r="B387" s="40" t="s">
        <v>28</v>
      </c>
      <c r="C387" s="7" t="s">
        <v>106</v>
      </c>
      <c r="D387" s="7" t="s">
        <v>1354</v>
      </c>
      <c r="E387" s="7" t="s">
        <v>4</v>
      </c>
      <c r="F387" s="7" t="s">
        <v>2</v>
      </c>
      <c r="G387" s="7">
        <v>1</v>
      </c>
      <c r="H387" s="5"/>
      <c r="I387" s="6">
        <v>172</v>
      </c>
      <c r="J387" s="5"/>
      <c r="K387" s="5"/>
      <c r="L387" s="5"/>
      <c r="M387" s="5"/>
      <c r="N387" s="10">
        <v>172</v>
      </c>
      <c r="O387" s="10">
        <v>172</v>
      </c>
      <c r="P387" s="88">
        <v>0</v>
      </c>
      <c r="Q387" s="102">
        <f t="shared" si="18"/>
        <v>0.91860465116279066</v>
      </c>
      <c r="R387" s="96">
        <v>0.91666666666666663</v>
      </c>
      <c r="S387" s="16">
        <v>0.90581395348837213</v>
      </c>
      <c r="T387" s="10">
        <v>163</v>
      </c>
      <c r="U387" s="13">
        <v>0.94767441860465096</v>
      </c>
      <c r="V387" s="11"/>
      <c r="W387" s="11"/>
      <c r="X387" s="12">
        <v>159</v>
      </c>
      <c r="Y387" s="13">
        <v>0.92441860465116299</v>
      </c>
      <c r="Z387" s="12">
        <v>154</v>
      </c>
      <c r="AA387" s="13">
        <v>0.89534883720930203</v>
      </c>
      <c r="AB387" s="12">
        <v>156</v>
      </c>
      <c r="AC387" s="13">
        <v>0.90697674418604601</v>
      </c>
      <c r="AD387" s="12">
        <v>158</v>
      </c>
      <c r="AE387" s="41">
        <v>0.918604651162791</v>
      </c>
      <c r="AF387" s="19">
        <v>28.059799999999999</v>
      </c>
      <c r="AG387" s="10">
        <v>-82.440700000000007</v>
      </c>
    </row>
    <row r="388" spans="1:33" ht="12" customHeight="1" x14ac:dyDescent="0.25">
      <c r="A388" s="18">
        <v>143</v>
      </c>
      <c r="B388" s="40" t="s">
        <v>28</v>
      </c>
      <c r="C388" s="7" t="s">
        <v>115</v>
      </c>
      <c r="D388" s="7" t="s">
        <v>1442</v>
      </c>
      <c r="E388" s="7" t="s">
        <v>4</v>
      </c>
      <c r="F388" s="7" t="s">
        <v>2</v>
      </c>
      <c r="G388" s="7">
        <v>1</v>
      </c>
      <c r="H388" s="5"/>
      <c r="I388" s="6">
        <v>200</v>
      </c>
      <c r="J388" s="5"/>
      <c r="K388" s="5"/>
      <c r="L388" s="5"/>
      <c r="M388" s="5"/>
      <c r="N388" s="10">
        <v>200</v>
      </c>
      <c r="O388" s="10">
        <v>200</v>
      </c>
      <c r="P388" s="88">
        <v>0</v>
      </c>
      <c r="Q388" s="102">
        <f t="shared" si="18"/>
        <v>0.97499999999999998</v>
      </c>
      <c r="R388" s="96">
        <v>0.98166666666666669</v>
      </c>
      <c r="S388" s="16">
        <v>0.97666666666666668</v>
      </c>
      <c r="T388" s="10">
        <v>197</v>
      </c>
      <c r="U388" s="13">
        <v>0.98499999999999999</v>
      </c>
      <c r="V388" s="12">
        <v>196</v>
      </c>
      <c r="W388" s="13">
        <v>0.98</v>
      </c>
      <c r="X388" s="12">
        <v>195</v>
      </c>
      <c r="Y388" s="13">
        <v>0.97499999999999998</v>
      </c>
      <c r="Z388" s="12">
        <v>200</v>
      </c>
      <c r="AA388" s="13">
        <v>0.952380952380952</v>
      </c>
      <c r="AB388" s="12">
        <v>192</v>
      </c>
      <c r="AC388" s="13">
        <v>0.96</v>
      </c>
      <c r="AD388" s="12">
        <v>190</v>
      </c>
      <c r="AE388" s="41">
        <v>0.95</v>
      </c>
      <c r="AF388" s="19">
        <v>28.063600000000001</v>
      </c>
      <c r="AG388" s="10">
        <v>-82.560400000000001</v>
      </c>
    </row>
    <row r="389" spans="1:33" ht="12" customHeight="1" x14ac:dyDescent="0.25">
      <c r="A389" s="18">
        <v>165</v>
      </c>
      <c r="B389" s="40" t="s">
        <v>28</v>
      </c>
      <c r="C389" s="7" t="s">
        <v>125</v>
      </c>
      <c r="D389" s="7" t="s">
        <v>1349</v>
      </c>
      <c r="E389" s="7" t="s">
        <v>4</v>
      </c>
      <c r="F389" s="7" t="s">
        <v>2</v>
      </c>
      <c r="G389" s="7">
        <v>1</v>
      </c>
      <c r="H389" s="5"/>
      <c r="I389" s="6">
        <v>314</v>
      </c>
      <c r="J389" s="5"/>
      <c r="K389" s="5"/>
      <c r="L389" s="5"/>
      <c r="M389" s="5"/>
      <c r="N389" s="10">
        <v>314</v>
      </c>
      <c r="O389" s="10">
        <v>314</v>
      </c>
      <c r="P389" s="88">
        <v>0</v>
      </c>
      <c r="Q389" s="102">
        <f t="shared" si="18"/>
        <v>0.90127388535031849</v>
      </c>
      <c r="R389" s="96">
        <v>0.91719745222929938</v>
      </c>
      <c r="S389" s="16">
        <v>0.83917197452229297</v>
      </c>
      <c r="T389" s="10">
        <v>297</v>
      </c>
      <c r="U389" s="13">
        <v>0.94585987261146498</v>
      </c>
      <c r="V389" s="12">
        <v>287</v>
      </c>
      <c r="W389" s="13">
        <v>0.91401273885350298</v>
      </c>
      <c r="X389" s="12">
        <v>282</v>
      </c>
      <c r="Y389" s="13">
        <v>0.89808917197452198</v>
      </c>
      <c r="Z389" s="12">
        <v>274</v>
      </c>
      <c r="AA389" s="13">
        <v>0.87261146496815301</v>
      </c>
      <c r="AB389" s="12">
        <v>284</v>
      </c>
      <c r="AC389" s="13">
        <v>0.904458598726115</v>
      </c>
      <c r="AD389" s="12">
        <v>274</v>
      </c>
      <c r="AE389" s="41">
        <v>0.87261146496815301</v>
      </c>
      <c r="AF389" s="19">
        <v>28.060500000000001</v>
      </c>
      <c r="AG389" s="10">
        <v>-82.442800000000005</v>
      </c>
    </row>
    <row r="390" spans="1:33" ht="12" customHeight="1" x14ac:dyDescent="0.25">
      <c r="A390" s="18">
        <v>174</v>
      </c>
      <c r="B390" s="40" t="s">
        <v>28</v>
      </c>
      <c r="C390" s="7" t="s">
        <v>129</v>
      </c>
      <c r="D390" s="7" t="s">
        <v>1444</v>
      </c>
      <c r="E390" s="7" t="s">
        <v>4</v>
      </c>
      <c r="F390" s="7" t="s">
        <v>2</v>
      </c>
      <c r="G390" s="7">
        <v>1</v>
      </c>
      <c r="H390" s="5"/>
      <c r="I390" s="6">
        <v>176</v>
      </c>
      <c r="J390" s="5"/>
      <c r="K390" s="5"/>
      <c r="L390" s="5"/>
      <c r="M390" s="5"/>
      <c r="N390" s="10">
        <v>176</v>
      </c>
      <c r="O390" s="10">
        <v>176</v>
      </c>
      <c r="P390" s="88">
        <v>0</v>
      </c>
      <c r="Q390" s="102">
        <f t="shared" si="18"/>
        <v>0.99147727272727271</v>
      </c>
      <c r="R390" s="96">
        <v>0.99053030303030298</v>
      </c>
      <c r="S390" s="16">
        <v>0.98768939393939392</v>
      </c>
      <c r="T390" s="10">
        <v>175</v>
      </c>
      <c r="U390" s="13">
        <v>0.99431818181818199</v>
      </c>
      <c r="V390" s="12">
        <v>175</v>
      </c>
      <c r="W390" s="13">
        <v>0.99431818181818199</v>
      </c>
      <c r="X390" s="12">
        <v>176</v>
      </c>
      <c r="Y390" s="13">
        <v>1</v>
      </c>
      <c r="Z390" s="12">
        <v>174</v>
      </c>
      <c r="AA390" s="13">
        <v>0.98863636363636398</v>
      </c>
      <c r="AB390" s="12">
        <v>173</v>
      </c>
      <c r="AC390" s="13">
        <v>0.98295454545454497</v>
      </c>
      <c r="AD390" s="12">
        <v>174</v>
      </c>
      <c r="AE390" s="41">
        <v>0.98863636363636398</v>
      </c>
      <c r="AF390" s="19">
        <v>27.868200000000002</v>
      </c>
      <c r="AG390" s="10">
        <v>-82.513300000000001</v>
      </c>
    </row>
    <row r="391" spans="1:33" ht="12" customHeight="1" x14ac:dyDescent="0.25">
      <c r="A391" s="18">
        <v>222</v>
      </c>
      <c r="B391" s="40" t="s">
        <v>28</v>
      </c>
      <c r="C391" s="7" t="s">
        <v>165</v>
      </c>
      <c r="D391" s="7" t="s">
        <v>1396</v>
      </c>
      <c r="E391" s="7" t="s">
        <v>4</v>
      </c>
      <c r="F391" s="7" t="s">
        <v>2</v>
      </c>
      <c r="G391" s="7">
        <v>1</v>
      </c>
      <c r="H391" s="5"/>
      <c r="I391" s="6">
        <v>236</v>
      </c>
      <c r="J391" s="5"/>
      <c r="K391" s="5"/>
      <c r="L391" s="5"/>
      <c r="M391" s="5"/>
      <c r="N391" s="10">
        <v>236</v>
      </c>
      <c r="O391" s="10">
        <v>236</v>
      </c>
      <c r="P391" s="88">
        <v>0</v>
      </c>
      <c r="Q391" s="102">
        <f t="shared" si="18"/>
        <v>0.97457627118644063</v>
      </c>
      <c r="R391" s="96">
        <v>0.95197740112994356</v>
      </c>
      <c r="S391" s="16">
        <v>0.93432203389830504</v>
      </c>
      <c r="T391" s="10">
        <v>233</v>
      </c>
      <c r="U391" s="13">
        <v>0.98728813559322004</v>
      </c>
      <c r="V391" s="12">
        <v>229</v>
      </c>
      <c r="W391" s="13">
        <v>0.97033898305084698</v>
      </c>
      <c r="X391" s="12">
        <v>231</v>
      </c>
      <c r="Y391" s="13">
        <v>0.97881355932203395</v>
      </c>
      <c r="Z391" s="12">
        <v>231</v>
      </c>
      <c r="AA391" s="13">
        <v>0.97881355932203395</v>
      </c>
      <c r="AB391" s="12">
        <v>228</v>
      </c>
      <c r="AC391" s="13">
        <v>0.96610169491525399</v>
      </c>
      <c r="AD391" s="12">
        <v>228</v>
      </c>
      <c r="AE391" s="41">
        <v>0.96610169491525399</v>
      </c>
      <c r="AF391" s="19">
        <v>28.025600000000001</v>
      </c>
      <c r="AG391" s="10">
        <v>-82.521699999999996</v>
      </c>
    </row>
    <row r="392" spans="1:33" ht="12" customHeight="1" x14ac:dyDescent="0.25">
      <c r="A392" s="18">
        <v>225</v>
      </c>
      <c r="B392" s="40" t="s">
        <v>28</v>
      </c>
      <c r="C392" s="7" t="s">
        <v>166</v>
      </c>
      <c r="D392" s="7" t="s">
        <v>1431</v>
      </c>
      <c r="E392" s="7" t="s">
        <v>4</v>
      </c>
      <c r="F392" s="7" t="s">
        <v>2</v>
      </c>
      <c r="G392" s="7">
        <v>1</v>
      </c>
      <c r="H392" s="5"/>
      <c r="I392" s="6">
        <v>348</v>
      </c>
      <c r="J392" s="5"/>
      <c r="K392" s="5"/>
      <c r="L392" s="5"/>
      <c r="M392" s="5"/>
      <c r="N392" s="10">
        <v>348</v>
      </c>
      <c r="O392" s="10">
        <v>348</v>
      </c>
      <c r="P392" s="88">
        <v>0</v>
      </c>
      <c r="Q392" s="102">
        <f t="shared" si="18"/>
        <v>0.95067049808429116</v>
      </c>
      <c r="R392" s="96">
        <v>0.95737547892720309</v>
      </c>
      <c r="S392" s="16">
        <v>0.93151340996168586</v>
      </c>
      <c r="T392" s="10">
        <v>336</v>
      </c>
      <c r="U392" s="13">
        <v>0.96551724137931005</v>
      </c>
      <c r="V392" s="12">
        <v>331</v>
      </c>
      <c r="W392" s="13">
        <v>0.95114942528735602</v>
      </c>
      <c r="X392" s="12">
        <v>330</v>
      </c>
      <c r="Y392" s="13">
        <v>0.94827586206896597</v>
      </c>
      <c r="Z392" s="12">
        <v>327</v>
      </c>
      <c r="AA392" s="13">
        <v>0.93965517241379304</v>
      </c>
      <c r="AB392" s="12">
        <v>331</v>
      </c>
      <c r="AC392" s="13">
        <v>0.95114942528735602</v>
      </c>
      <c r="AD392" s="12">
        <v>330</v>
      </c>
      <c r="AE392" s="41">
        <v>0.94827586206896597</v>
      </c>
      <c r="AF392" s="19">
        <v>27.900200000000002</v>
      </c>
      <c r="AG392" s="10">
        <v>-82.295400000000001</v>
      </c>
    </row>
    <row r="393" spans="1:33" ht="12" customHeight="1" x14ac:dyDescent="0.25">
      <c r="A393" s="18">
        <v>335</v>
      </c>
      <c r="B393" s="40" t="s">
        <v>28</v>
      </c>
      <c r="C393" s="7" t="s">
        <v>236</v>
      </c>
      <c r="D393" s="7" t="s">
        <v>1348</v>
      </c>
      <c r="E393" s="7" t="s">
        <v>4</v>
      </c>
      <c r="F393" s="7" t="s">
        <v>2</v>
      </c>
      <c r="G393" s="7">
        <v>1</v>
      </c>
      <c r="H393" s="5"/>
      <c r="I393" s="6">
        <v>2</v>
      </c>
      <c r="J393" s="5"/>
      <c r="K393" s="5"/>
      <c r="L393" s="5"/>
      <c r="M393" s="5"/>
      <c r="N393" s="10">
        <v>2</v>
      </c>
      <c r="O393" s="10">
        <v>2</v>
      </c>
      <c r="P393" s="88">
        <v>0</v>
      </c>
      <c r="Q393" s="102">
        <f t="shared" si="18"/>
        <v>1</v>
      </c>
      <c r="R393" s="96"/>
      <c r="S393" s="16">
        <v>1</v>
      </c>
      <c r="T393" s="10">
        <v>2</v>
      </c>
      <c r="U393" s="13">
        <v>1</v>
      </c>
      <c r="V393" s="12">
        <v>2</v>
      </c>
      <c r="W393" s="13">
        <v>1</v>
      </c>
      <c r="X393" s="12">
        <v>2</v>
      </c>
      <c r="Y393" s="13">
        <v>1</v>
      </c>
      <c r="Z393" s="12">
        <v>2</v>
      </c>
      <c r="AA393" s="13">
        <v>1</v>
      </c>
      <c r="AB393" s="12">
        <v>2</v>
      </c>
      <c r="AC393" s="13">
        <v>1</v>
      </c>
      <c r="AD393" s="12">
        <v>2</v>
      </c>
      <c r="AE393" s="41">
        <v>1</v>
      </c>
      <c r="AF393" s="19">
        <v>28.071200000000001</v>
      </c>
      <c r="AG393" s="10">
        <v>-82.4375</v>
      </c>
    </row>
    <row r="394" spans="1:33" ht="12" customHeight="1" x14ac:dyDescent="0.25">
      <c r="A394" s="18">
        <v>336</v>
      </c>
      <c r="B394" s="40" t="s">
        <v>28</v>
      </c>
      <c r="C394" s="7" t="s">
        <v>237</v>
      </c>
      <c r="D394" s="7" t="s">
        <v>1348</v>
      </c>
      <c r="E394" s="7" t="s">
        <v>4</v>
      </c>
      <c r="F394" s="7" t="s">
        <v>2</v>
      </c>
      <c r="G394" s="7">
        <v>1</v>
      </c>
      <c r="H394" s="5"/>
      <c r="I394" s="6">
        <v>2</v>
      </c>
      <c r="J394" s="5"/>
      <c r="K394" s="5"/>
      <c r="L394" s="5"/>
      <c r="M394" s="5"/>
      <c r="N394" s="10">
        <v>2</v>
      </c>
      <c r="O394" s="10">
        <v>2</v>
      </c>
      <c r="P394" s="88">
        <v>0</v>
      </c>
      <c r="Q394" s="102">
        <f t="shared" si="18"/>
        <v>0.5</v>
      </c>
      <c r="R394" s="96"/>
      <c r="S394" s="16">
        <v>0.5</v>
      </c>
      <c r="T394" s="10">
        <v>1</v>
      </c>
      <c r="U394" s="13">
        <v>0.5</v>
      </c>
      <c r="V394" s="12">
        <v>1</v>
      </c>
      <c r="W394" s="13">
        <v>0.5</v>
      </c>
      <c r="X394" s="12">
        <v>1</v>
      </c>
      <c r="Y394" s="13">
        <v>0.5</v>
      </c>
      <c r="Z394" s="12">
        <v>1</v>
      </c>
      <c r="AA394" s="13">
        <v>0.5</v>
      </c>
      <c r="AB394" s="12">
        <v>1</v>
      </c>
      <c r="AC394" s="13">
        <v>0.5</v>
      </c>
      <c r="AD394" s="12">
        <v>1</v>
      </c>
      <c r="AE394" s="41">
        <v>0.5</v>
      </c>
      <c r="AF394" s="19">
        <v>28.071200000000001</v>
      </c>
      <c r="AG394" s="10">
        <v>-82.437399999999997</v>
      </c>
    </row>
    <row r="395" spans="1:33" ht="12" customHeight="1" x14ac:dyDescent="0.25">
      <c r="A395" s="18">
        <v>337</v>
      </c>
      <c r="B395" s="40" t="s">
        <v>28</v>
      </c>
      <c r="C395" s="7" t="s">
        <v>238</v>
      </c>
      <c r="D395" s="7" t="s">
        <v>1349</v>
      </c>
      <c r="E395" s="7" t="s">
        <v>4</v>
      </c>
      <c r="F395" s="7" t="s">
        <v>2</v>
      </c>
      <c r="G395" s="7">
        <v>1</v>
      </c>
      <c r="H395" s="5"/>
      <c r="I395" s="6">
        <v>2</v>
      </c>
      <c r="J395" s="5"/>
      <c r="K395" s="5"/>
      <c r="L395" s="5"/>
      <c r="M395" s="5"/>
      <c r="N395" s="10">
        <v>2</v>
      </c>
      <c r="O395" s="10">
        <v>2</v>
      </c>
      <c r="P395" s="88">
        <v>0</v>
      </c>
      <c r="Q395" s="102"/>
      <c r="R395" s="96"/>
      <c r="S395" s="16"/>
      <c r="T395" s="5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42"/>
      <c r="AF395" s="19">
        <v>28.0412</v>
      </c>
      <c r="AG395" s="10">
        <v>-82.444400000000002</v>
      </c>
    </row>
    <row r="396" spans="1:33" ht="12" customHeight="1" x14ac:dyDescent="0.25">
      <c r="A396" s="18">
        <v>347</v>
      </c>
      <c r="B396" s="40" t="s">
        <v>28</v>
      </c>
      <c r="C396" s="7" t="s">
        <v>244</v>
      </c>
      <c r="D396" s="7" t="s">
        <v>1476</v>
      </c>
      <c r="E396" s="7" t="s">
        <v>4</v>
      </c>
      <c r="F396" s="7" t="s">
        <v>2</v>
      </c>
      <c r="G396" s="7">
        <v>1</v>
      </c>
      <c r="H396" s="5"/>
      <c r="I396" s="6">
        <v>340</v>
      </c>
      <c r="J396" s="5"/>
      <c r="K396" s="5"/>
      <c r="L396" s="5"/>
      <c r="M396" s="5"/>
      <c r="N396" s="10">
        <v>340</v>
      </c>
      <c r="O396" s="10">
        <v>340</v>
      </c>
      <c r="P396" s="88">
        <v>0</v>
      </c>
      <c r="Q396" s="102">
        <f>(T396+V396+X396+Z396+AB396+AD396)/(N396*COUNTA(T396,V396,X396,Z396,AB396,AD396))</f>
        <v>0.9696078431372549</v>
      </c>
      <c r="R396" s="96">
        <v>0.95882352941176474</v>
      </c>
      <c r="S396" s="16">
        <v>0.97</v>
      </c>
      <c r="T396" s="10">
        <v>329</v>
      </c>
      <c r="U396" s="13">
        <v>0.96764705882352897</v>
      </c>
      <c r="V396" s="12">
        <v>331</v>
      </c>
      <c r="W396" s="13">
        <v>0.97352941176470598</v>
      </c>
      <c r="X396" s="12">
        <v>327</v>
      </c>
      <c r="Y396" s="13">
        <v>0.96176470588235297</v>
      </c>
      <c r="Z396" s="12">
        <v>329</v>
      </c>
      <c r="AA396" s="13">
        <v>0.96764705882352897</v>
      </c>
      <c r="AB396" s="12">
        <v>330</v>
      </c>
      <c r="AC396" s="13">
        <v>0.97058823529411797</v>
      </c>
      <c r="AD396" s="12">
        <v>332</v>
      </c>
      <c r="AE396" s="41">
        <v>0.97647058823529398</v>
      </c>
      <c r="AF396" s="19">
        <v>28.146899999999999</v>
      </c>
      <c r="AG396" s="10">
        <v>-82.307699999999997</v>
      </c>
    </row>
    <row r="397" spans="1:33" ht="12" customHeight="1" x14ac:dyDescent="0.25">
      <c r="A397" s="18">
        <v>375</v>
      </c>
      <c r="B397" s="40" t="s">
        <v>28</v>
      </c>
      <c r="C397" s="7" t="s">
        <v>263</v>
      </c>
      <c r="D397" s="7" t="s">
        <v>1395</v>
      </c>
      <c r="E397" s="7" t="s">
        <v>4</v>
      </c>
      <c r="F397" s="7" t="s">
        <v>2</v>
      </c>
      <c r="G397" s="7">
        <v>1</v>
      </c>
      <c r="H397" s="5"/>
      <c r="I397" s="6">
        <v>304</v>
      </c>
      <c r="J397" s="5"/>
      <c r="K397" s="5"/>
      <c r="L397" s="5"/>
      <c r="M397" s="5"/>
      <c r="N397" s="10">
        <v>304</v>
      </c>
      <c r="O397" s="10">
        <v>304</v>
      </c>
      <c r="P397" s="88">
        <v>0</v>
      </c>
      <c r="Q397" s="102">
        <f>(T397+V397+X397+Z397+AB397+AD397)/(N397*COUNTA(T397,V397,X397,Z397,AB397,AD397))</f>
        <v>0.92269736842105265</v>
      </c>
      <c r="R397" s="96"/>
      <c r="S397" s="16">
        <v>0.92982456140350878</v>
      </c>
      <c r="T397" s="10">
        <v>277</v>
      </c>
      <c r="U397" s="13">
        <v>0.91118421052631604</v>
      </c>
      <c r="V397" s="12">
        <v>270</v>
      </c>
      <c r="W397" s="13">
        <v>0.88815789473684204</v>
      </c>
      <c r="X397" s="12">
        <v>283</v>
      </c>
      <c r="Y397" s="13">
        <v>0.93092105263157898</v>
      </c>
      <c r="Z397" s="12">
        <v>282</v>
      </c>
      <c r="AA397" s="13">
        <v>0.92763157894736803</v>
      </c>
      <c r="AB397" s="12">
        <v>284</v>
      </c>
      <c r="AC397" s="13">
        <v>0.93421052631578905</v>
      </c>
      <c r="AD397" s="12">
        <v>287</v>
      </c>
      <c r="AE397" s="41">
        <v>0.94407894736842102</v>
      </c>
      <c r="AF397" s="19">
        <v>27.995899999999999</v>
      </c>
      <c r="AG397" s="10">
        <v>-82.498000000000005</v>
      </c>
    </row>
    <row r="398" spans="1:33" ht="12" customHeight="1" x14ac:dyDescent="0.25">
      <c r="A398" s="18">
        <v>401</v>
      </c>
      <c r="B398" s="40" t="s">
        <v>28</v>
      </c>
      <c r="C398" s="7" t="s">
        <v>279</v>
      </c>
      <c r="D398" s="7" t="s">
        <v>1347</v>
      </c>
      <c r="E398" s="7" t="s">
        <v>4</v>
      </c>
      <c r="F398" s="7" t="s">
        <v>2</v>
      </c>
      <c r="G398" s="7">
        <v>1</v>
      </c>
      <c r="H398" s="5"/>
      <c r="I398" s="6">
        <v>8</v>
      </c>
      <c r="J398" s="5"/>
      <c r="K398" s="5"/>
      <c r="L398" s="5"/>
      <c r="M398" s="5"/>
      <c r="N398" s="10">
        <v>8</v>
      </c>
      <c r="O398" s="10">
        <v>8</v>
      </c>
      <c r="P398" s="88">
        <v>0</v>
      </c>
      <c r="Q398" s="102"/>
      <c r="R398" s="96"/>
      <c r="S398" s="16"/>
      <c r="T398" s="5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42"/>
      <c r="AF398" s="19">
        <v>28.067399999999999</v>
      </c>
      <c r="AG398" s="10">
        <v>-82.433700000000002</v>
      </c>
    </row>
    <row r="399" spans="1:33" ht="12" customHeight="1" x14ac:dyDescent="0.25">
      <c r="A399" s="18">
        <v>433</v>
      </c>
      <c r="B399" s="40" t="s">
        <v>28</v>
      </c>
      <c r="C399" s="7" t="s">
        <v>298</v>
      </c>
      <c r="D399" s="7" t="s">
        <v>1354</v>
      </c>
      <c r="E399" s="7" t="s">
        <v>4</v>
      </c>
      <c r="F399" s="7" t="s">
        <v>2</v>
      </c>
      <c r="G399" s="7">
        <v>1</v>
      </c>
      <c r="H399" s="5"/>
      <c r="I399" s="6">
        <v>182</v>
      </c>
      <c r="J399" s="5"/>
      <c r="K399" s="5"/>
      <c r="L399" s="5"/>
      <c r="M399" s="5"/>
      <c r="N399" s="10">
        <v>182</v>
      </c>
      <c r="O399" s="10">
        <v>182</v>
      </c>
      <c r="P399" s="88">
        <v>0</v>
      </c>
      <c r="Q399" s="102">
        <f t="shared" ref="Q399:Q404" si="19">(T399+V399+X399+Z399+AB399+AD399)/(N399*COUNTA(T399,V399,X399,Z399,AB399,AD399))</f>
        <v>0.9853479853479854</v>
      </c>
      <c r="R399" s="96">
        <v>0.96886446886446886</v>
      </c>
      <c r="S399" s="16">
        <v>0.96978021978021978</v>
      </c>
      <c r="T399" s="10">
        <v>181</v>
      </c>
      <c r="U399" s="13">
        <v>0.99450549450549497</v>
      </c>
      <c r="V399" s="12">
        <v>180</v>
      </c>
      <c r="W399" s="13">
        <v>0.98901098901098905</v>
      </c>
      <c r="X399" s="12">
        <v>179</v>
      </c>
      <c r="Y399" s="13">
        <v>0.98351648351648302</v>
      </c>
      <c r="Z399" s="12">
        <v>178</v>
      </c>
      <c r="AA399" s="13">
        <v>0.97802197802197799</v>
      </c>
      <c r="AB399" s="12">
        <v>180</v>
      </c>
      <c r="AC399" s="13">
        <v>0.98901098901098905</v>
      </c>
      <c r="AD399" s="12">
        <v>178</v>
      </c>
      <c r="AE399" s="41">
        <v>0.97802197802197799</v>
      </c>
      <c r="AF399" s="19">
        <v>28.014700000000001</v>
      </c>
      <c r="AG399" s="10">
        <v>-82.517300000000006</v>
      </c>
    </row>
    <row r="400" spans="1:33" ht="12" customHeight="1" x14ac:dyDescent="0.25">
      <c r="A400" s="18">
        <v>447</v>
      </c>
      <c r="B400" s="40" t="s">
        <v>28</v>
      </c>
      <c r="C400" s="7" t="s">
        <v>303</v>
      </c>
      <c r="D400" s="7" t="s">
        <v>1460</v>
      </c>
      <c r="E400" s="7" t="s">
        <v>4</v>
      </c>
      <c r="F400" s="7" t="s">
        <v>2</v>
      </c>
      <c r="G400" s="7">
        <v>1</v>
      </c>
      <c r="H400" s="5"/>
      <c r="I400" s="6">
        <v>184</v>
      </c>
      <c r="J400" s="5"/>
      <c r="K400" s="5"/>
      <c r="L400" s="5"/>
      <c r="M400" s="5"/>
      <c r="N400" s="10">
        <v>184</v>
      </c>
      <c r="O400" s="10">
        <v>184</v>
      </c>
      <c r="P400" s="88">
        <v>0</v>
      </c>
      <c r="Q400" s="102">
        <f t="shared" si="19"/>
        <v>0.96739130434782605</v>
      </c>
      <c r="R400" s="96">
        <v>0.97499999999999998</v>
      </c>
      <c r="S400" s="16">
        <v>0.97644927536231885</v>
      </c>
      <c r="T400" s="10">
        <v>180</v>
      </c>
      <c r="U400" s="13">
        <v>0.97826086956521696</v>
      </c>
      <c r="V400" s="12">
        <v>179</v>
      </c>
      <c r="W400" s="13">
        <v>0.97282608695652195</v>
      </c>
      <c r="X400" s="12">
        <v>177</v>
      </c>
      <c r="Y400" s="13">
        <v>0.96195652173913004</v>
      </c>
      <c r="Z400" s="12">
        <v>178</v>
      </c>
      <c r="AA400" s="13">
        <v>0.96739130434782605</v>
      </c>
      <c r="AB400" s="12">
        <v>178</v>
      </c>
      <c r="AC400" s="13">
        <v>0.96739130434782605</v>
      </c>
      <c r="AD400" s="12">
        <v>176</v>
      </c>
      <c r="AE400" s="41">
        <v>0.95652173913043503</v>
      </c>
      <c r="AF400" s="19">
        <v>27.939800000000002</v>
      </c>
      <c r="AG400" s="10">
        <v>-82.311199999999999</v>
      </c>
    </row>
    <row r="401" spans="1:33" ht="12" customHeight="1" x14ac:dyDescent="0.25">
      <c r="A401" s="18">
        <v>540</v>
      </c>
      <c r="B401" s="40" t="s">
        <v>28</v>
      </c>
      <c r="C401" s="7" t="s">
        <v>369</v>
      </c>
      <c r="D401" s="7" t="s">
        <v>1505</v>
      </c>
      <c r="E401" s="7" t="s">
        <v>4</v>
      </c>
      <c r="F401" s="7" t="s">
        <v>2</v>
      </c>
      <c r="G401" s="7">
        <v>1</v>
      </c>
      <c r="H401" s="5"/>
      <c r="I401" s="6">
        <v>122</v>
      </c>
      <c r="J401" s="5"/>
      <c r="K401" s="5"/>
      <c r="L401" s="5"/>
      <c r="M401" s="5"/>
      <c r="N401" s="10">
        <v>122</v>
      </c>
      <c r="O401" s="10">
        <v>122</v>
      </c>
      <c r="P401" s="88">
        <v>0</v>
      </c>
      <c r="Q401" s="102">
        <f t="shared" si="19"/>
        <v>0.99453551912568305</v>
      </c>
      <c r="R401" s="96">
        <v>0.98633879781420764</v>
      </c>
      <c r="S401" s="16">
        <v>0.98360655737704916</v>
      </c>
      <c r="T401" s="10">
        <v>121</v>
      </c>
      <c r="U401" s="13">
        <v>0.99180327868852503</v>
      </c>
      <c r="V401" s="12">
        <v>120</v>
      </c>
      <c r="W401" s="13">
        <v>0.98360655737704905</v>
      </c>
      <c r="X401" s="12">
        <v>122</v>
      </c>
      <c r="Y401" s="13">
        <v>1</v>
      </c>
      <c r="Z401" s="12">
        <v>122</v>
      </c>
      <c r="AA401" s="13">
        <v>1</v>
      </c>
      <c r="AB401" s="12">
        <v>122</v>
      </c>
      <c r="AC401" s="13">
        <v>1</v>
      </c>
      <c r="AD401" s="12">
        <v>121</v>
      </c>
      <c r="AE401" s="41">
        <v>0.99180327868852503</v>
      </c>
      <c r="AF401" s="19">
        <v>28.052900000000001</v>
      </c>
      <c r="AG401" s="10">
        <v>-82.547600000000003</v>
      </c>
    </row>
    <row r="402" spans="1:33" ht="12" customHeight="1" x14ac:dyDescent="0.25">
      <c r="A402" s="18">
        <v>581</v>
      </c>
      <c r="B402" s="40" t="s">
        <v>28</v>
      </c>
      <c r="C402" s="7" t="s">
        <v>396</v>
      </c>
      <c r="D402" s="7" t="s">
        <v>1356</v>
      </c>
      <c r="E402" s="7" t="s">
        <v>4</v>
      </c>
      <c r="F402" s="7" t="s">
        <v>2</v>
      </c>
      <c r="G402" s="7">
        <v>1</v>
      </c>
      <c r="H402" s="5"/>
      <c r="I402" s="6">
        <v>43</v>
      </c>
      <c r="J402" s="5"/>
      <c r="K402" s="5"/>
      <c r="L402" s="5"/>
      <c r="M402" s="5"/>
      <c r="N402" s="10">
        <v>43</v>
      </c>
      <c r="O402" s="10">
        <v>43</v>
      </c>
      <c r="P402" s="88">
        <v>0</v>
      </c>
      <c r="Q402" s="102">
        <f t="shared" si="19"/>
        <v>0.92248062015503873</v>
      </c>
      <c r="R402" s="96">
        <v>0.95348837209302328</v>
      </c>
      <c r="S402" s="16">
        <v>0.98837209302325579</v>
      </c>
      <c r="T402" s="10">
        <v>42</v>
      </c>
      <c r="U402" s="13">
        <v>0.97674418604651203</v>
      </c>
      <c r="V402" s="12">
        <v>42</v>
      </c>
      <c r="W402" s="13">
        <v>0.97674418604651203</v>
      </c>
      <c r="X402" s="12">
        <v>40</v>
      </c>
      <c r="Y402" s="13">
        <v>0.93023255813953498</v>
      </c>
      <c r="Z402" s="12">
        <v>40</v>
      </c>
      <c r="AA402" s="13">
        <v>0.93023255813953498</v>
      </c>
      <c r="AB402" s="12">
        <v>36</v>
      </c>
      <c r="AC402" s="13">
        <v>0.837209302325581</v>
      </c>
      <c r="AD402" s="12">
        <v>38</v>
      </c>
      <c r="AE402" s="41">
        <v>0.88372093023255804</v>
      </c>
      <c r="AF402" s="19">
        <v>27.988800000000001</v>
      </c>
      <c r="AG402" s="10">
        <v>-82.420900000000003</v>
      </c>
    </row>
    <row r="403" spans="1:33" ht="12" customHeight="1" x14ac:dyDescent="0.25">
      <c r="A403" s="18">
        <v>612</v>
      </c>
      <c r="B403" s="40" t="s">
        <v>28</v>
      </c>
      <c r="C403" s="7" t="s">
        <v>413</v>
      </c>
      <c r="D403" s="7" t="s">
        <v>1514</v>
      </c>
      <c r="E403" s="7" t="s">
        <v>4</v>
      </c>
      <c r="F403" s="7" t="s">
        <v>2</v>
      </c>
      <c r="G403" s="7">
        <v>1</v>
      </c>
      <c r="H403" s="5"/>
      <c r="I403" s="6">
        <v>200</v>
      </c>
      <c r="J403" s="5"/>
      <c r="K403" s="5"/>
      <c r="L403" s="5"/>
      <c r="M403" s="5"/>
      <c r="N403" s="10">
        <v>200</v>
      </c>
      <c r="O403" s="10">
        <v>200</v>
      </c>
      <c r="P403" s="88">
        <v>0</v>
      </c>
      <c r="Q403" s="102">
        <f t="shared" si="19"/>
        <v>0.93666666666666665</v>
      </c>
      <c r="R403" s="96">
        <v>0.9375</v>
      </c>
      <c r="S403" s="16">
        <v>0.88916666666666666</v>
      </c>
      <c r="T403" s="10">
        <v>191</v>
      </c>
      <c r="U403" s="13">
        <v>0.95499999999999996</v>
      </c>
      <c r="V403" s="12">
        <v>189</v>
      </c>
      <c r="W403" s="13">
        <v>0.94499999999999995</v>
      </c>
      <c r="X403" s="12">
        <v>184</v>
      </c>
      <c r="Y403" s="13">
        <v>0.92</v>
      </c>
      <c r="Z403" s="12">
        <v>186</v>
      </c>
      <c r="AA403" s="13">
        <v>0.92537313432835799</v>
      </c>
      <c r="AB403" s="12">
        <v>186</v>
      </c>
      <c r="AC403" s="13">
        <v>0.92537313432835799</v>
      </c>
      <c r="AD403" s="12">
        <v>188</v>
      </c>
      <c r="AE403" s="41">
        <v>0.93532338308457696</v>
      </c>
      <c r="AF403" s="19">
        <v>27.984000000000002</v>
      </c>
      <c r="AG403" s="10">
        <v>-82.125200000000007</v>
      </c>
    </row>
    <row r="404" spans="1:33" ht="12" customHeight="1" x14ac:dyDescent="0.25">
      <c r="A404" s="18">
        <v>780</v>
      </c>
      <c r="B404" s="40" t="s">
        <v>28</v>
      </c>
      <c r="C404" s="7" t="s">
        <v>514</v>
      </c>
      <c r="D404" s="7" t="s">
        <v>1400</v>
      </c>
      <c r="E404" s="7" t="s">
        <v>4</v>
      </c>
      <c r="F404" s="7" t="s">
        <v>2</v>
      </c>
      <c r="G404" s="7">
        <v>1</v>
      </c>
      <c r="H404" s="5"/>
      <c r="I404" s="6">
        <v>112</v>
      </c>
      <c r="J404" s="5"/>
      <c r="K404" s="5"/>
      <c r="L404" s="5"/>
      <c r="M404" s="5"/>
      <c r="N404" s="10">
        <v>112</v>
      </c>
      <c r="O404" s="10">
        <v>112</v>
      </c>
      <c r="P404" s="88">
        <v>0</v>
      </c>
      <c r="Q404" s="102">
        <f t="shared" si="19"/>
        <v>0.93601190476190477</v>
      </c>
      <c r="R404" s="96">
        <v>0.92678571428571432</v>
      </c>
      <c r="S404" s="16">
        <v>0.92708333333333337</v>
      </c>
      <c r="T404" s="10">
        <v>109</v>
      </c>
      <c r="U404" s="13">
        <v>0.97321428571428603</v>
      </c>
      <c r="V404" s="12">
        <v>107</v>
      </c>
      <c r="W404" s="13">
        <v>0.95535714285714302</v>
      </c>
      <c r="X404" s="12">
        <v>106</v>
      </c>
      <c r="Y404" s="13">
        <v>0.94642857142857095</v>
      </c>
      <c r="Z404" s="12">
        <v>104</v>
      </c>
      <c r="AA404" s="13">
        <v>0.92857142857142905</v>
      </c>
      <c r="AB404" s="12">
        <v>100</v>
      </c>
      <c r="AC404" s="13">
        <v>0.89285714285714302</v>
      </c>
      <c r="AD404" s="12">
        <v>103</v>
      </c>
      <c r="AE404" s="41">
        <v>0.91964285714285698</v>
      </c>
      <c r="AF404" s="19">
        <v>27.892600000000002</v>
      </c>
      <c r="AG404" s="10">
        <v>-82.501999999999995</v>
      </c>
    </row>
    <row r="405" spans="1:33" ht="12" customHeight="1" x14ac:dyDescent="0.25">
      <c r="A405" s="18">
        <v>910</v>
      </c>
      <c r="B405" s="40" t="s">
        <v>28</v>
      </c>
      <c r="C405" s="7" t="s">
        <v>585</v>
      </c>
      <c r="D405" s="7" t="s">
        <v>1413</v>
      </c>
      <c r="E405" s="7" t="s">
        <v>4</v>
      </c>
      <c r="F405" s="7" t="s">
        <v>2</v>
      </c>
      <c r="G405" s="7">
        <v>1</v>
      </c>
      <c r="H405" s="5"/>
      <c r="I405" s="6">
        <v>4</v>
      </c>
      <c r="J405" s="5"/>
      <c r="K405" s="5"/>
      <c r="L405" s="5"/>
      <c r="M405" s="5"/>
      <c r="N405" s="10">
        <v>4</v>
      </c>
      <c r="O405" s="10">
        <v>4</v>
      </c>
      <c r="P405" s="88">
        <v>0</v>
      </c>
      <c r="Q405" s="102"/>
      <c r="R405" s="96"/>
      <c r="S405" s="16"/>
      <c r="T405" s="5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42"/>
      <c r="AF405" s="19">
        <v>28.033899999999999</v>
      </c>
      <c r="AG405" s="10">
        <v>-82.401700000000005</v>
      </c>
    </row>
    <row r="406" spans="1:33" ht="12" customHeight="1" x14ac:dyDescent="0.25">
      <c r="A406" s="18">
        <v>911</v>
      </c>
      <c r="B406" s="40" t="s">
        <v>28</v>
      </c>
      <c r="C406" s="7" t="s">
        <v>586</v>
      </c>
      <c r="D406" s="7" t="s">
        <v>1413</v>
      </c>
      <c r="E406" s="7" t="s">
        <v>4</v>
      </c>
      <c r="F406" s="7" t="s">
        <v>2</v>
      </c>
      <c r="G406" s="7">
        <v>1</v>
      </c>
      <c r="H406" s="5"/>
      <c r="I406" s="6">
        <v>4</v>
      </c>
      <c r="J406" s="5"/>
      <c r="K406" s="5"/>
      <c r="L406" s="5"/>
      <c r="M406" s="5"/>
      <c r="N406" s="10">
        <v>4</v>
      </c>
      <c r="O406" s="10">
        <v>4</v>
      </c>
      <c r="P406" s="88">
        <v>0</v>
      </c>
      <c r="Q406" s="102"/>
      <c r="R406" s="96"/>
      <c r="S406" s="16"/>
      <c r="T406" s="5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42"/>
      <c r="AF406" s="19">
        <v>28.051500000000001</v>
      </c>
      <c r="AG406" s="10">
        <v>-82.442899999999995</v>
      </c>
    </row>
    <row r="407" spans="1:33" ht="12" customHeight="1" x14ac:dyDescent="0.25">
      <c r="A407" s="18">
        <v>912</v>
      </c>
      <c r="B407" s="40" t="s">
        <v>28</v>
      </c>
      <c r="C407" s="7" t="s">
        <v>587</v>
      </c>
      <c r="D407" s="7" t="s">
        <v>1413</v>
      </c>
      <c r="E407" s="7" t="s">
        <v>4</v>
      </c>
      <c r="F407" s="7" t="s">
        <v>2</v>
      </c>
      <c r="G407" s="7">
        <v>1</v>
      </c>
      <c r="H407" s="5"/>
      <c r="I407" s="6">
        <v>4</v>
      </c>
      <c r="J407" s="5"/>
      <c r="K407" s="5"/>
      <c r="L407" s="5"/>
      <c r="M407" s="5"/>
      <c r="N407" s="10">
        <v>4</v>
      </c>
      <c r="O407" s="10">
        <v>4</v>
      </c>
      <c r="P407" s="88">
        <v>0</v>
      </c>
      <c r="Q407" s="102"/>
      <c r="R407" s="96"/>
      <c r="S407" s="16"/>
      <c r="T407" s="5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42"/>
      <c r="AF407" s="19">
        <v>28.022300000000001</v>
      </c>
      <c r="AG407" s="10">
        <v>-82.414599999999993</v>
      </c>
    </row>
    <row r="408" spans="1:33" ht="12" customHeight="1" x14ac:dyDescent="0.25">
      <c r="A408" s="18">
        <v>923</v>
      </c>
      <c r="B408" s="40" t="s">
        <v>28</v>
      </c>
      <c r="C408" s="7" t="s">
        <v>594</v>
      </c>
      <c r="D408" s="7" t="s">
        <v>1350</v>
      </c>
      <c r="E408" s="7" t="s">
        <v>4</v>
      </c>
      <c r="F408" s="7" t="s">
        <v>2</v>
      </c>
      <c r="G408" s="7">
        <v>1</v>
      </c>
      <c r="H408" s="5"/>
      <c r="I408" s="6">
        <v>450</v>
      </c>
      <c r="J408" s="5"/>
      <c r="K408" s="5"/>
      <c r="L408" s="5"/>
      <c r="M408" s="5"/>
      <c r="N408" s="10">
        <v>450</v>
      </c>
      <c r="O408" s="10">
        <v>450</v>
      </c>
      <c r="P408" s="88">
        <v>0</v>
      </c>
      <c r="Q408" s="102">
        <f t="shared" ref="Q408:Q439" si="20">(T408+V408+X408+Z408+AB408+AD408)/(N408*COUNTA(T408,V408,X408,Z408,AB408,AD408))</f>
        <v>0.99703703703703705</v>
      </c>
      <c r="R408" s="96">
        <v>0.99296296296296294</v>
      </c>
      <c r="S408" s="16">
        <v>0.98355555555555552</v>
      </c>
      <c r="T408" s="10">
        <v>449</v>
      </c>
      <c r="U408" s="13">
        <v>0.99777777777777799</v>
      </c>
      <c r="V408" s="12">
        <v>448</v>
      </c>
      <c r="W408" s="13">
        <v>0.99555555555555597</v>
      </c>
      <c r="X408" s="12">
        <v>447</v>
      </c>
      <c r="Y408" s="13">
        <v>0.99333333333333296</v>
      </c>
      <c r="Z408" s="12">
        <v>450</v>
      </c>
      <c r="AA408" s="13">
        <v>1</v>
      </c>
      <c r="AB408" s="12">
        <v>448</v>
      </c>
      <c r="AC408" s="13">
        <v>0.99555555555555597</v>
      </c>
      <c r="AD408" s="12">
        <v>450</v>
      </c>
      <c r="AE408" s="41">
        <v>1</v>
      </c>
      <c r="AF408" s="19">
        <v>28.025600000000001</v>
      </c>
      <c r="AG408" s="10">
        <v>-82.522599999999997</v>
      </c>
    </row>
    <row r="409" spans="1:33" ht="12" customHeight="1" x14ac:dyDescent="0.25">
      <c r="A409" s="18">
        <v>946</v>
      </c>
      <c r="B409" s="40" t="s">
        <v>28</v>
      </c>
      <c r="C409" s="7" t="s">
        <v>608</v>
      </c>
      <c r="D409" s="7" t="s">
        <v>1505</v>
      </c>
      <c r="E409" s="7" t="s">
        <v>4</v>
      </c>
      <c r="F409" s="7" t="s">
        <v>2</v>
      </c>
      <c r="G409" s="7">
        <v>1</v>
      </c>
      <c r="H409" s="5"/>
      <c r="I409" s="6">
        <v>376</v>
      </c>
      <c r="J409" s="5"/>
      <c r="K409" s="5"/>
      <c r="L409" s="5"/>
      <c r="M409" s="5"/>
      <c r="N409" s="10">
        <v>376</v>
      </c>
      <c r="O409" s="10">
        <v>376</v>
      </c>
      <c r="P409" s="88">
        <v>0</v>
      </c>
      <c r="Q409" s="102">
        <f t="shared" si="20"/>
        <v>0.97517730496453903</v>
      </c>
      <c r="R409" s="96">
        <v>0.97606382978723405</v>
      </c>
      <c r="S409" s="16">
        <v>0.91400709219858156</v>
      </c>
      <c r="T409" s="10">
        <v>372</v>
      </c>
      <c r="U409" s="13">
        <v>0.98936170212765995</v>
      </c>
      <c r="V409" s="12">
        <v>369</v>
      </c>
      <c r="W409" s="13">
        <v>0.98138297872340396</v>
      </c>
      <c r="X409" s="12">
        <v>361</v>
      </c>
      <c r="Y409" s="13">
        <v>0.96010638297872297</v>
      </c>
      <c r="Z409" s="12">
        <v>362</v>
      </c>
      <c r="AA409" s="13">
        <v>0.96276595744680804</v>
      </c>
      <c r="AB409" s="12">
        <v>367</v>
      </c>
      <c r="AC409" s="13">
        <v>0.97606382978723405</v>
      </c>
      <c r="AD409" s="12">
        <v>369</v>
      </c>
      <c r="AE409" s="41">
        <v>0.98138297872340396</v>
      </c>
      <c r="AF409" s="19">
        <v>27.937999999999999</v>
      </c>
      <c r="AG409" s="10">
        <v>-82.269800000000004</v>
      </c>
    </row>
    <row r="410" spans="1:33" ht="12" customHeight="1" x14ac:dyDescent="0.25">
      <c r="A410" s="18">
        <v>979</v>
      </c>
      <c r="B410" s="40" t="s">
        <v>28</v>
      </c>
      <c r="C410" s="7" t="s">
        <v>631</v>
      </c>
      <c r="D410" s="7" t="s">
        <v>1356</v>
      </c>
      <c r="E410" s="7" t="s">
        <v>4</v>
      </c>
      <c r="F410" s="7" t="s">
        <v>2</v>
      </c>
      <c r="G410" s="7">
        <v>1</v>
      </c>
      <c r="H410" s="5"/>
      <c r="I410" s="6">
        <v>252</v>
      </c>
      <c r="J410" s="5"/>
      <c r="K410" s="5"/>
      <c r="L410" s="5"/>
      <c r="M410" s="5"/>
      <c r="N410" s="10">
        <v>252</v>
      </c>
      <c r="O410" s="10">
        <v>252</v>
      </c>
      <c r="P410" s="88">
        <v>0</v>
      </c>
      <c r="Q410" s="102">
        <f t="shared" si="20"/>
        <v>0.94682539682539679</v>
      </c>
      <c r="R410" s="96">
        <v>0.96891534391534395</v>
      </c>
      <c r="S410" s="16">
        <v>0.92619047619047623</v>
      </c>
      <c r="T410" s="5"/>
      <c r="U410" s="11"/>
      <c r="V410" s="12">
        <v>244</v>
      </c>
      <c r="W410" s="13">
        <v>0.96825396825396803</v>
      </c>
      <c r="X410" s="12">
        <v>237</v>
      </c>
      <c r="Y410" s="13">
        <v>0.94047619047619002</v>
      </c>
      <c r="Z410" s="12">
        <v>239</v>
      </c>
      <c r="AA410" s="13">
        <v>0.94841269841269804</v>
      </c>
      <c r="AB410" s="12">
        <v>235</v>
      </c>
      <c r="AC410" s="13">
        <v>0.932539682539683</v>
      </c>
      <c r="AD410" s="12">
        <v>238</v>
      </c>
      <c r="AE410" s="41">
        <v>0.94444444444444398</v>
      </c>
      <c r="AF410" s="19">
        <v>27.920141999999998</v>
      </c>
      <c r="AG410" s="10">
        <v>-82.354031000000006</v>
      </c>
    </row>
    <row r="411" spans="1:33" ht="12" customHeight="1" x14ac:dyDescent="0.25">
      <c r="A411" s="18">
        <v>993</v>
      </c>
      <c r="B411" s="40" t="s">
        <v>28</v>
      </c>
      <c r="C411" s="7" t="s">
        <v>639</v>
      </c>
      <c r="D411" s="7" t="s">
        <v>1352</v>
      </c>
      <c r="E411" s="7" t="s">
        <v>4</v>
      </c>
      <c r="F411" s="7" t="s">
        <v>2</v>
      </c>
      <c r="G411" s="7">
        <v>1</v>
      </c>
      <c r="H411" s="5"/>
      <c r="I411" s="6">
        <v>348</v>
      </c>
      <c r="J411" s="5"/>
      <c r="K411" s="5"/>
      <c r="L411" s="5"/>
      <c r="M411" s="5"/>
      <c r="N411" s="10">
        <v>348</v>
      </c>
      <c r="O411" s="10">
        <v>348</v>
      </c>
      <c r="P411" s="88">
        <v>0</v>
      </c>
      <c r="Q411" s="102">
        <f t="shared" si="20"/>
        <v>0.94109195402298851</v>
      </c>
      <c r="R411" s="96">
        <v>0.94588122605363989</v>
      </c>
      <c r="S411" s="16">
        <v>0.94109195402298851</v>
      </c>
      <c r="T411" s="10">
        <v>326</v>
      </c>
      <c r="U411" s="13">
        <v>0.93678160919540199</v>
      </c>
      <c r="V411" s="12">
        <v>326</v>
      </c>
      <c r="W411" s="13">
        <v>0.93678160919540199</v>
      </c>
      <c r="X411" s="12">
        <v>323</v>
      </c>
      <c r="Y411" s="13">
        <v>0.92816091954022995</v>
      </c>
      <c r="Z411" s="12">
        <v>323</v>
      </c>
      <c r="AA411" s="13">
        <v>0.92816091954022995</v>
      </c>
      <c r="AB411" s="12">
        <v>330</v>
      </c>
      <c r="AC411" s="13">
        <v>0.94827586206896597</v>
      </c>
      <c r="AD411" s="12">
        <v>337</v>
      </c>
      <c r="AE411" s="41">
        <v>0.96839080459770099</v>
      </c>
      <c r="AF411" s="19">
        <v>27.951499999999999</v>
      </c>
      <c r="AG411" s="10">
        <v>-82.3249</v>
      </c>
    </row>
    <row r="412" spans="1:33" ht="12" customHeight="1" x14ac:dyDescent="0.25">
      <c r="A412" s="18">
        <v>1121</v>
      </c>
      <c r="B412" s="40" t="s">
        <v>28</v>
      </c>
      <c r="C412" s="7" t="s">
        <v>719</v>
      </c>
      <c r="D412" s="7" t="s">
        <v>1594</v>
      </c>
      <c r="E412" s="7" t="s">
        <v>4</v>
      </c>
      <c r="F412" s="7" t="s">
        <v>2</v>
      </c>
      <c r="G412" s="7">
        <v>1</v>
      </c>
      <c r="H412" s="5"/>
      <c r="I412" s="6">
        <v>192</v>
      </c>
      <c r="J412" s="5"/>
      <c r="K412" s="5"/>
      <c r="L412" s="5"/>
      <c r="M412" s="5"/>
      <c r="N412" s="10">
        <v>192</v>
      </c>
      <c r="O412" s="10">
        <v>192</v>
      </c>
      <c r="P412" s="88">
        <v>0</v>
      </c>
      <c r="Q412" s="102">
        <f t="shared" si="20"/>
        <v>0.98784722222222221</v>
      </c>
      <c r="R412" s="96">
        <v>0.98750000000000004</v>
      </c>
      <c r="S412" s="16">
        <v>0.98697916666666663</v>
      </c>
      <c r="T412" s="10">
        <v>191</v>
      </c>
      <c r="U412" s="13">
        <v>0.99479166666666696</v>
      </c>
      <c r="V412" s="12">
        <v>190</v>
      </c>
      <c r="W412" s="13">
        <v>0.98958333333333304</v>
      </c>
      <c r="X412" s="12">
        <v>190</v>
      </c>
      <c r="Y412" s="13">
        <v>0.98958333333333304</v>
      </c>
      <c r="Z412" s="12">
        <v>189</v>
      </c>
      <c r="AA412" s="13">
        <v>0.984375</v>
      </c>
      <c r="AB412" s="12">
        <v>187</v>
      </c>
      <c r="AC412" s="13">
        <v>0.97395833333333304</v>
      </c>
      <c r="AD412" s="12">
        <v>191</v>
      </c>
      <c r="AE412" s="41">
        <v>0.99479166666666696</v>
      </c>
      <c r="AF412" s="19">
        <v>28.060500000000001</v>
      </c>
      <c r="AG412" s="10">
        <v>-82.5501</v>
      </c>
    </row>
    <row r="413" spans="1:33" ht="12" customHeight="1" x14ac:dyDescent="0.25">
      <c r="A413" s="18">
        <v>1184</v>
      </c>
      <c r="B413" s="40" t="s">
        <v>28</v>
      </c>
      <c r="C413" s="7" t="s">
        <v>764</v>
      </c>
      <c r="D413" s="7" t="s">
        <v>1610</v>
      </c>
      <c r="E413" s="7" t="s">
        <v>4</v>
      </c>
      <c r="F413" s="7" t="s">
        <v>2</v>
      </c>
      <c r="G413" s="7">
        <v>1</v>
      </c>
      <c r="H413" s="5"/>
      <c r="I413" s="6">
        <v>208</v>
      </c>
      <c r="J413" s="5"/>
      <c r="K413" s="5"/>
      <c r="L413" s="6">
        <v>17</v>
      </c>
      <c r="M413" s="5"/>
      <c r="N413" s="10">
        <v>208</v>
      </c>
      <c r="O413" s="10">
        <v>208</v>
      </c>
      <c r="P413" s="88">
        <v>0</v>
      </c>
      <c r="Q413" s="102">
        <f t="shared" si="20"/>
        <v>0.9671474358974359</v>
      </c>
      <c r="R413" s="96">
        <v>0.96875</v>
      </c>
      <c r="S413" s="16">
        <v>0.96314102564102566</v>
      </c>
      <c r="T413" s="10">
        <v>202</v>
      </c>
      <c r="U413" s="13">
        <v>0.97115384615384603</v>
      </c>
      <c r="V413" s="12">
        <v>200</v>
      </c>
      <c r="W413" s="13">
        <v>0.96153846153846201</v>
      </c>
      <c r="X413" s="12">
        <v>202</v>
      </c>
      <c r="Y413" s="13">
        <v>0.97115384615384603</v>
      </c>
      <c r="Z413" s="12">
        <v>201</v>
      </c>
      <c r="AA413" s="13">
        <v>0.96634615384615397</v>
      </c>
      <c r="AB413" s="12">
        <v>204</v>
      </c>
      <c r="AC413" s="13">
        <v>0.98076923076923095</v>
      </c>
      <c r="AD413" s="12">
        <v>198</v>
      </c>
      <c r="AE413" s="41">
        <v>0.95192307692307698</v>
      </c>
      <c r="AF413" s="19">
        <v>27.9832</v>
      </c>
      <c r="AG413" s="10">
        <v>-82.345600000000005</v>
      </c>
    </row>
    <row r="414" spans="1:33" ht="12" customHeight="1" x14ac:dyDescent="0.25">
      <c r="A414" s="18">
        <v>1198</v>
      </c>
      <c r="B414" s="40" t="s">
        <v>28</v>
      </c>
      <c r="C414" s="7" t="s">
        <v>775</v>
      </c>
      <c r="D414" s="7" t="s">
        <v>1588</v>
      </c>
      <c r="E414" s="7" t="s">
        <v>4</v>
      </c>
      <c r="F414" s="7" t="s">
        <v>2</v>
      </c>
      <c r="G414" s="7">
        <v>1</v>
      </c>
      <c r="H414" s="5"/>
      <c r="I414" s="6">
        <v>324</v>
      </c>
      <c r="J414" s="5"/>
      <c r="K414" s="5"/>
      <c r="L414" s="5"/>
      <c r="M414" s="5"/>
      <c r="N414" s="10">
        <v>324</v>
      </c>
      <c r="O414" s="10">
        <v>324</v>
      </c>
      <c r="P414" s="88">
        <v>0</v>
      </c>
      <c r="Q414" s="102">
        <f t="shared" si="20"/>
        <v>0.98816872427983538</v>
      </c>
      <c r="R414" s="96">
        <v>0.95679012345679015</v>
      </c>
      <c r="S414" s="16">
        <v>0.94341563786008231</v>
      </c>
      <c r="T414" s="10">
        <v>317</v>
      </c>
      <c r="U414" s="13">
        <v>0.97839506172839497</v>
      </c>
      <c r="V414" s="12">
        <v>320</v>
      </c>
      <c r="W414" s="13">
        <v>0.98765432098765404</v>
      </c>
      <c r="X414" s="12">
        <v>322</v>
      </c>
      <c r="Y414" s="13">
        <v>0.99382716049382702</v>
      </c>
      <c r="Z414" s="12">
        <v>323</v>
      </c>
      <c r="AA414" s="13">
        <v>0.99691358024691401</v>
      </c>
      <c r="AB414" s="12">
        <v>321</v>
      </c>
      <c r="AC414" s="13">
        <v>0.99074074074074103</v>
      </c>
      <c r="AD414" s="12">
        <v>318</v>
      </c>
      <c r="AE414" s="41">
        <v>0.98148148148148195</v>
      </c>
      <c r="AF414" s="19">
        <v>27.999099999999999</v>
      </c>
      <c r="AG414" s="10">
        <v>-82.368799999999993</v>
      </c>
    </row>
    <row r="415" spans="1:33" ht="12" customHeight="1" x14ac:dyDescent="0.25">
      <c r="A415" s="18">
        <v>1212</v>
      </c>
      <c r="B415" s="40" t="s">
        <v>28</v>
      </c>
      <c r="C415" s="7" t="s">
        <v>782</v>
      </c>
      <c r="D415" s="7" t="s">
        <v>1614</v>
      </c>
      <c r="E415" s="7" t="s">
        <v>4</v>
      </c>
      <c r="F415" s="7" t="s">
        <v>2</v>
      </c>
      <c r="G415" s="7">
        <v>1</v>
      </c>
      <c r="H415" s="5"/>
      <c r="I415" s="6">
        <v>276</v>
      </c>
      <c r="J415" s="5"/>
      <c r="K415" s="5"/>
      <c r="L415" s="6">
        <v>7</v>
      </c>
      <c r="M415" s="5"/>
      <c r="N415" s="10">
        <v>276</v>
      </c>
      <c r="O415" s="10">
        <v>276</v>
      </c>
      <c r="P415" s="88">
        <v>0</v>
      </c>
      <c r="Q415" s="102">
        <f t="shared" si="20"/>
        <v>0.97161835748792269</v>
      </c>
      <c r="R415" s="96">
        <v>0.97826086956521741</v>
      </c>
      <c r="S415" s="16">
        <v>0.95772946859903385</v>
      </c>
      <c r="T415" s="10">
        <v>270</v>
      </c>
      <c r="U415" s="13">
        <v>0.97826086956521696</v>
      </c>
      <c r="V415" s="12">
        <v>271</v>
      </c>
      <c r="W415" s="13">
        <v>0.98188405797101497</v>
      </c>
      <c r="X415" s="12">
        <v>270</v>
      </c>
      <c r="Y415" s="13">
        <v>0.97826086956521696</v>
      </c>
      <c r="Z415" s="12">
        <v>269</v>
      </c>
      <c r="AA415" s="13">
        <v>0.97463768115941996</v>
      </c>
      <c r="AB415" s="12">
        <v>267</v>
      </c>
      <c r="AC415" s="13">
        <v>0.96739130434782605</v>
      </c>
      <c r="AD415" s="12">
        <v>262</v>
      </c>
      <c r="AE415" s="41">
        <v>0.94927536231884102</v>
      </c>
      <c r="AF415" s="19">
        <v>27.8706</v>
      </c>
      <c r="AG415" s="10">
        <v>-82.514499999999998</v>
      </c>
    </row>
    <row r="416" spans="1:33" ht="12" customHeight="1" x14ac:dyDescent="0.25">
      <c r="A416" s="18">
        <v>1229</v>
      </c>
      <c r="B416" s="40" t="s">
        <v>28</v>
      </c>
      <c r="C416" s="7" t="s">
        <v>790</v>
      </c>
      <c r="D416" s="7" t="s">
        <v>1358</v>
      </c>
      <c r="E416" s="7" t="s">
        <v>4</v>
      </c>
      <c r="F416" s="7" t="s">
        <v>2</v>
      </c>
      <c r="G416" s="7">
        <v>1</v>
      </c>
      <c r="H416" s="5"/>
      <c r="I416" s="6">
        <v>160</v>
      </c>
      <c r="J416" s="5"/>
      <c r="K416" s="5"/>
      <c r="L416" s="5"/>
      <c r="M416" s="5"/>
      <c r="N416" s="10">
        <v>160</v>
      </c>
      <c r="O416" s="10">
        <v>160</v>
      </c>
      <c r="P416" s="88">
        <v>0</v>
      </c>
      <c r="Q416" s="102">
        <f t="shared" si="20"/>
        <v>0.984375</v>
      </c>
      <c r="R416" s="96">
        <v>0.92749999999999999</v>
      </c>
      <c r="S416" s="16">
        <v>0.9145833333333333</v>
      </c>
      <c r="T416" s="10">
        <v>160</v>
      </c>
      <c r="U416" s="13">
        <v>1</v>
      </c>
      <c r="V416" s="12">
        <v>159</v>
      </c>
      <c r="W416" s="13">
        <v>0.99375000000000002</v>
      </c>
      <c r="X416" s="12">
        <v>158</v>
      </c>
      <c r="Y416" s="13">
        <v>0.98750000000000004</v>
      </c>
      <c r="Z416" s="12">
        <v>156</v>
      </c>
      <c r="AA416" s="13">
        <v>0.97499999999999998</v>
      </c>
      <c r="AB416" s="12">
        <v>156</v>
      </c>
      <c r="AC416" s="13">
        <v>0.97499999999999998</v>
      </c>
      <c r="AD416" s="12">
        <v>156</v>
      </c>
      <c r="AE416" s="41">
        <v>0.97499999999999998</v>
      </c>
      <c r="AF416" s="19">
        <v>27.734300000000001</v>
      </c>
      <c r="AG416" s="10">
        <v>-82.415700000000001</v>
      </c>
    </row>
    <row r="417" spans="1:33" ht="12" customHeight="1" x14ac:dyDescent="0.25">
      <c r="A417" s="18">
        <v>1236</v>
      </c>
      <c r="B417" s="40" t="s">
        <v>28</v>
      </c>
      <c r="C417" s="7" t="s">
        <v>796</v>
      </c>
      <c r="D417" s="7" t="s">
        <v>1358</v>
      </c>
      <c r="E417" s="7" t="s">
        <v>4</v>
      </c>
      <c r="F417" s="7" t="s">
        <v>2</v>
      </c>
      <c r="G417" s="7">
        <v>1</v>
      </c>
      <c r="H417" s="5"/>
      <c r="I417" s="6">
        <v>78</v>
      </c>
      <c r="J417" s="5"/>
      <c r="K417" s="5"/>
      <c r="L417" s="5"/>
      <c r="M417" s="5"/>
      <c r="N417" s="10">
        <v>78</v>
      </c>
      <c r="O417" s="10">
        <v>78</v>
      </c>
      <c r="P417" s="88">
        <v>0</v>
      </c>
      <c r="Q417" s="102">
        <f t="shared" si="20"/>
        <v>0.97222222222222221</v>
      </c>
      <c r="R417" s="96">
        <v>0.96581196581196582</v>
      </c>
      <c r="S417" s="16">
        <v>0.94444444444444442</v>
      </c>
      <c r="T417" s="10">
        <v>74</v>
      </c>
      <c r="U417" s="13">
        <v>0.94871794871794901</v>
      </c>
      <c r="V417" s="12">
        <v>77</v>
      </c>
      <c r="W417" s="13">
        <v>0.987179487179487</v>
      </c>
      <c r="X417" s="12">
        <v>76</v>
      </c>
      <c r="Y417" s="13">
        <v>0.97435897435897401</v>
      </c>
      <c r="Z417" s="12">
        <v>75</v>
      </c>
      <c r="AA417" s="13">
        <v>0.96153846153846201</v>
      </c>
      <c r="AB417" s="12">
        <v>76</v>
      </c>
      <c r="AC417" s="13">
        <v>0.97435897435897401</v>
      </c>
      <c r="AD417" s="12">
        <v>77</v>
      </c>
      <c r="AE417" s="41">
        <v>0.987179487179487</v>
      </c>
      <c r="AF417" s="19">
        <v>27.978300000000001</v>
      </c>
      <c r="AG417" s="10">
        <v>-82.318799999999996</v>
      </c>
    </row>
    <row r="418" spans="1:33" ht="12" customHeight="1" x14ac:dyDescent="0.25">
      <c r="A418" s="18">
        <v>1241</v>
      </c>
      <c r="B418" s="40" t="s">
        <v>28</v>
      </c>
      <c r="C418" s="7" t="s">
        <v>797</v>
      </c>
      <c r="D418" s="7" t="s">
        <v>1345</v>
      </c>
      <c r="E418" s="7" t="s">
        <v>4</v>
      </c>
      <c r="F418" s="7" t="s">
        <v>2</v>
      </c>
      <c r="G418" s="7">
        <v>1</v>
      </c>
      <c r="H418" s="5"/>
      <c r="I418" s="6">
        <v>240</v>
      </c>
      <c r="J418" s="5"/>
      <c r="K418" s="5"/>
      <c r="L418" s="5"/>
      <c r="M418" s="5"/>
      <c r="N418" s="10">
        <v>240</v>
      </c>
      <c r="O418" s="10">
        <v>240</v>
      </c>
      <c r="P418" s="88">
        <v>0</v>
      </c>
      <c r="Q418" s="102">
        <f t="shared" si="20"/>
        <v>0.98263888888888884</v>
      </c>
      <c r="R418" s="96">
        <v>0.92569444444444449</v>
      </c>
      <c r="S418" s="16">
        <v>0.90277777777777779</v>
      </c>
      <c r="T418" s="10">
        <v>235</v>
      </c>
      <c r="U418" s="13">
        <v>0.97916666666666696</v>
      </c>
      <c r="V418" s="12">
        <v>238</v>
      </c>
      <c r="W418" s="13">
        <v>0.99166666666666703</v>
      </c>
      <c r="X418" s="12">
        <v>236</v>
      </c>
      <c r="Y418" s="13">
        <v>0.98333333333333295</v>
      </c>
      <c r="Z418" s="12">
        <v>234</v>
      </c>
      <c r="AA418" s="13">
        <v>0.97499999999999998</v>
      </c>
      <c r="AB418" s="12">
        <v>238</v>
      </c>
      <c r="AC418" s="13">
        <v>0.99166666666666703</v>
      </c>
      <c r="AD418" s="12">
        <v>234</v>
      </c>
      <c r="AE418" s="41">
        <v>0.97499999999999998</v>
      </c>
      <c r="AF418" s="19">
        <v>28.069099999999999</v>
      </c>
      <c r="AG418" s="10">
        <v>-82.446700000000007</v>
      </c>
    </row>
    <row r="419" spans="1:33" ht="12" customHeight="1" x14ac:dyDescent="0.25">
      <c r="A419" s="18">
        <v>1306</v>
      </c>
      <c r="B419" s="40" t="s">
        <v>28</v>
      </c>
      <c r="C419" s="7" t="s">
        <v>809</v>
      </c>
      <c r="D419" s="7" t="s">
        <v>1621</v>
      </c>
      <c r="E419" s="7" t="s">
        <v>4</v>
      </c>
      <c r="F419" s="7" t="s">
        <v>2</v>
      </c>
      <c r="G419" s="7">
        <v>1</v>
      </c>
      <c r="H419" s="5"/>
      <c r="I419" s="6">
        <v>216</v>
      </c>
      <c r="J419" s="5"/>
      <c r="K419" s="5"/>
      <c r="L419" s="5"/>
      <c r="M419" s="5"/>
      <c r="N419" s="10">
        <v>216</v>
      </c>
      <c r="O419" s="10">
        <v>216</v>
      </c>
      <c r="P419" s="88">
        <v>0</v>
      </c>
      <c r="Q419" s="102">
        <f t="shared" si="20"/>
        <v>0.99537037037037035</v>
      </c>
      <c r="R419" s="96">
        <v>0.98611111111111116</v>
      </c>
      <c r="S419" s="16">
        <v>0.99228395061728392</v>
      </c>
      <c r="T419" s="10">
        <v>213</v>
      </c>
      <c r="U419" s="13">
        <v>0.98611111111111105</v>
      </c>
      <c r="V419" s="12">
        <v>215</v>
      </c>
      <c r="W419" s="13">
        <v>0.99537037037037002</v>
      </c>
      <c r="X419" s="12">
        <v>216</v>
      </c>
      <c r="Y419" s="13">
        <v>1</v>
      </c>
      <c r="Z419" s="12">
        <v>216</v>
      </c>
      <c r="AA419" s="13">
        <v>1</v>
      </c>
      <c r="AB419" s="12">
        <v>215</v>
      </c>
      <c r="AC419" s="13">
        <v>0.99537037037037002</v>
      </c>
      <c r="AD419" s="12">
        <v>215</v>
      </c>
      <c r="AE419" s="41">
        <v>0.99537037037037002</v>
      </c>
      <c r="AF419" s="19">
        <v>28.060500000000001</v>
      </c>
      <c r="AG419" s="10">
        <v>-82.5501</v>
      </c>
    </row>
    <row r="420" spans="1:33" ht="12" customHeight="1" x14ac:dyDescent="0.25">
      <c r="A420" s="18">
        <v>1330</v>
      </c>
      <c r="B420" s="40" t="s">
        <v>28</v>
      </c>
      <c r="C420" s="7" t="s">
        <v>825</v>
      </c>
      <c r="D420" s="7" t="s">
        <v>1360</v>
      </c>
      <c r="E420" s="7" t="s">
        <v>4</v>
      </c>
      <c r="F420" s="7" t="s">
        <v>2</v>
      </c>
      <c r="G420" s="7">
        <v>1</v>
      </c>
      <c r="H420" s="5"/>
      <c r="I420" s="6">
        <v>266</v>
      </c>
      <c r="J420" s="5"/>
      <c r="K420" s="5"/>
      <c r="L420" s="5"/>
      <c r="M420" s="5"/>
      <c r="N420" s="10">
        <v>266</v>
      </c>
      <c r="O420" s="10">
        <v>266</v>
      </c>
      <c r="P420" s="88">
        <v>0</v>
      </c>
      <c r="Q420" s="102">
        <f t="shared" si="20"/>
        <v>0.96115288220551376</v>
      </c>
      <c r="R420" s="96">
        <v>0.97994987468671679</v>
      </c>
      <c r="S420" s="16">
        <v>0.93734335839598992</v>
      </c>
      <c r="T420" s="10">
        <v>253</v>
      </c>
      <c r="U420" s="13">
        <v>0.95112781954887204</v>
      </c>
      <c r="V420" s="12">
        <v>251</v>
      </c>
      <c r="W420" s="13">
        <v>0.94360902255639101</v>
      </c>
      <c r="X420" s="12">
        <v>254</v>
      </c>
      <c r="Y420" s="13">
        <v>0.95488721804511301</v>
      </c>
      <c r="Z420" s="12">
        <v>255</v>
      </c>
      <c r="AA420" s="13">
        <v>0.95864661654135297</v>
      </c>
      <c r="AB420" s="12">
        <v>261</v>
      </c>
      <c r="AC420" s="13">
        <v>0.98120300751879697</v>
      </c>
      <c r="AD420" s="12">
        <v>260</v>
      </c>
      <c r="AE420" s="41">
        <v>0.977443609022556</v>
      </c>
      <c r="AF420" s="19">
        <v>27.9785</v>
      </c>
      <c r="AG420" s="10">
        <v>-82.432699999999997</v>
      </c>
    </row>
    <row r="421" spans="1:33" ht="12" customHeight="1" x14ac:dyDescent="0.25">
      <c r="A421" s="18">
        <v>1345</v>
      </c>
      <c r="B421" s="40" t="s">
        <v>28</v>
      </c>
      <c r="C421" s="7" t="s">
        <v>834</v>
      </c>
      <c r="D421" s="7" t="s">
        <v>1628</v>
      </c>
      <c r="E421" s="7" t="s">
        <v>4</v>
      </c>
      <c r="F421" s="7" t="s">
        <v>2</v>
      </c>
      <c r="G421" s="7">
        <v>1</v>
      </c>
      <c r="H421" s="5"/>
      <c r="I421" s="6">
        <v>250</v>
      </c>
      <c r="J421" s="5"/>
      <c r="K421" s="5"/>
      <c r="L421" s="5"/>
      <c r="M421" s="5"/>
      <c r="N421" s="10">
        <v>250</v>
      </c>
      <c r="O421" s="10">
        <v>250</v>
      </c>
      <c r="P421" s="88">
        <v>0</v>
      </c>
      <c r="Q421" s="102">
        <f t="shared" si="20"/>
        <v>0.98266666666666669</v>
      </c>
      <c r="R421" s="96">
        <v>0.98</v>
      </c>
      <c r="S421" s="16">
        <v>0.98399999999999999</v>
      </c>
      <c r="T421" s="10">
        <v>241</v>
      </c>
      <c r="U421" s="13">
        <v>0.96399999999999997</v>
      </c>
      <c r="V421" s="12">
        <v>245</v>
      </c>
      <c r="W421" s="13">
        <v>0.98</v>
      </c>
      <c r="X421" s="12">
        <v>247</v>
      </c>
      <c r="Y421" s="13">
        <v>0.98799999999999999</v>
      </c>
      <c r="Z421" s="12">
        <v>247</v>
      </c>
      <c r="AA421" s="13">
        <v>0.98799999999999999</v>
      </c>
      <c r="AB421" s="12">
        <v>247</v>
      </c>
      <c r="AC421" s="13">
        <v>0.98799999999999999</v>
      </c>
      <c r="AD421" s="12">
        <v>247</v>
      </c>
      <c r="AE421" s="41">
        <v>0.98799999999999999</v>
      </c>
      <c r="AF421" s="19">
        <v>28.016200000000001</v>
      </c>
      <c r="AG421" s="10">
        <v>-82.457400000000007</v>
      </c>
    </row>
    <row r="422" spans="1:33" ht="12" customHeight="1" x14ac:dyDescent="0.25">
      <c r="A422" s="18">
        <v>1356</v>
      </c>
      <c r="B422" s="40" t="s">
        <v>28</v>
      </c>
      <c r="C422" s="7" t="s">
        <v>844</v>
      </c>
      <c r="D422" s="7" t="s">
        <v>1623</v>
      </c>
      <c r="E422" s="7" t="s">
        <v>4</v>
      </c>
      <c r="F422" s="7" t="s">
        <v>2</v>
      </c>
      <c r="G422" s="7">
        <v>1</v>
      </c>
      <c r="H422" s="5"/>
      <c r="I422" s="6">
        <v>336</v>
      </c>
      <c r="J422" s="5"/>
      <c r="K422" s="5"/>
      <c r="L422" s="5"/>
      <c r="M422" s="5"/>
      <c r="N422" s="10">
        <v>336</v>
      </c>
      <c r="O422" s="10">
        <v>336</v>
      </c>
      <c r="P422" s="88">
        <v>0</v>
      </c>
      <c r="Q422" s="102">
        <f t="shared" si="20"/>
        <v>0.98511904761904767</v>
      </c>
      <c r="R422" s="96">
        <v>0.97668650793650791</v>
      </c>
      <c r="S422" s="16">
        <v>0.86954365079365081</v>
      </c>
      <c r="T422" s="10">
        <v>336</v>
      </c>
      <c r="U422" s="13">
        <v>1</v>
      </c>
      <c r="V422" s="12">
        <v>334</v>
      </c>
      <c r="W422" s="13">
        <v>0.99404761904761896</v>
      </c>
      <c r="X422" s="12">
        <v>331</v>
      </c>
      <c r="Y422" s="13">
        <v>0.985119047619048</v>
      </c>
      <c r="Z422" s="12">
        <v>333</v>
      </c>
      <c r="AA422" s="13">
        <v>0.99107142857142905</v>
      </c>
      <c r="AB422" s="12">
        <v>325</v>
      </c>
      <c r="AC422" s="13">
        <v>0.96726190476190499</v>
      </c>
      <c r="AD422" s="12">
        <v>327</v>
      </c>
      <c r="AE422" s="41">
        <v>0.97321428571428603</v>
      </c>
      <c r="AF422" s="19">
        <v>28.121400000000001</v>
      </c>
      <c r="AG422" s="10">
        <v>-82.372</v>
      </c>
    </row>
    <row r="423" spans="1:33" ht="12" customHeight="1" x14ac:dyDescent="0.25">
      <c r="A423" s="18">
        <v>1451</v>
      </c>
      <c r="B423" s="40" t="s">
        <v>28</v>
      </c>
      <c r="C423" s="7" t="s">
        <v>870</v>
      </c>
      <c r="D423" s="7" t="s">
        <v>1632</v>
      </c>
      <c r="E423" s="7" t="s">
        <v>4</v>
      </c>
      <c r="F423" s="7" t="s">
        <v>2</v>
      </c>
      <c r="G423" s="7">
        <v>1</v>
      </c>
      <c r="H423" s="5"/>
      <c r="I423" s="6">
        <v>168</v>
      </c>
      <c r="J423" s="5"/>
      <c r="K423" s="5"/>
      <c r="L423" s="5"/>
      <c r="M423" s="5"/>
      <c r="N423" s="10">
        <v>168</v>
      </c>
      <c r="O423" s="10">
        <v>168</v>
      </c>
      <c r="P423" s="88">
        <v>0</v>
      </c>
      <c r="Q423" s="102">
        <f t="shared" si="20"/>
        <v>0.96130952380952384</v>
      </c>
      <c r="R423" s="96">
        <v>0.93948412698412698</v>
      </c>
      <c r="S423" s="16">
        <v>0.71031746031746035</v>
      </c>
      <c r="T423" s="10">
        <v>161</v>
      </c>
      <c r="U423" s="13">
        <v>0.95833333333333304</v>
      </c>
      <c r="V423" s="12">
        <v>163</v>
      </c>
      <c r="W423" s="13">
        <v>0.97023809523809501</v>
      </c>
      <c r="X423" s="12">
        <v>163</v>
      </c>
      <c r="Y423" s="13">
        <v>0.97023809523809501</v>
      </c>
      <c r="Z423" s="12">
        <v>162</v>
      </c>
      <c r="AA423" s="13">
        <v>0.96428571428571397</v>
      </c>
      <c r="AB423" s="12">
        <v>159</v>
      </c>
      <c r="AC423" s="13">
        <v>0.94642857142857095</v>
      </c>
      <c r="AD423" s="12">
        <v>161</v>
      </c>
      <c r="AE423" s="41">
        <v>0.95833333333333304</v>
      </c>
      <c r="AF423" s="19">
        <v>28.003399999999999</v>
      </c>
      <c r="AG423" s="10">
        <v>-82.430300000000003</v>
      </c>
    </row>
    <row r="424" spans="1:33" ht="12" customHeight="1" x14ac:dyDescent="0.25">
      <c r="A424" s="18">
        <v>1481</v>
      </c>
      <c r="B424" s="40" t="s">
        <v>28</v>
      </c>
      <c r="C424" s="7" t="s">
        <v>885</v>
      </c>
      <c r="D424" s="7" t="s">
        <v>1640</v>
      </c>
      <c r="E424" s="7" t="s">
        <v>4</v>
      </c>
      <c r="F424" s="7" t="s">
        <v>2</v>
      </c>
      <c r="G424" s="7">
        <v>1</v>
      </c>
      <c r="H424" s="5"/>
      <c r="I424" s="6">
        <v>300</v>
      </c>
      <c r="J424" s="5"/>
      <c r="K424" s="5"/>
      <c r="L424" s="6">
        <v>8</v>
      </c>
      <c r="M424" s="5"/>
      <c r="N424" s="10">
        <v>300</v>
      </c>
      <c r="O424" s="10">
        <v>300</v>
      </c>
      <c r="P424" s="88">
        <v>0</v>
      </c>
      <c r="Q424" s="102">
        <f t="shared" si="20"/>
        <v>0.95333333333333337</v>
      </c>
      <c r="R424" s="96">
        <v>0.95499999999999996</v>
      </c>
      <c r="S424" s="16">
        <v>0.92666666666666664</v>
      </c>
      <c r="T424" s="10">
        <v>291</v>
      </c>
      <c r="U424" s="13">
        <v>0.97</v>
      </c>
      <c r="V424" s="12">
        <v>286</v>
      </c>
      <c r="W424" s="13">
        <v>0.95333333333333303</v>
      </c>
      <c r="X424" s="12">
        <v>283</v>
      </c>
      <c r="Y424" s="13">
        <v>0.94333333333333302</v>
      </c>
      <c r="Z424" s="12">
        <v>284</v>
      </c>
      <c r="AA424" s="13">
        <v>0.94666666666666699</v>
      </c>
      <c r="AB424" s="12">
        <v>285</v>
      </c>
      <c r="AC424" s="13">
        <v>0.95</v>
      </c>
      <c r="AD424" s="12">
        <v>287</v>
      </c>
      <c r="AE424" s="41">
        <v>0.956666666666667</v>
      </c>
      <c r="AF424" s="19">
        <v>27.9358</v>
      </c>
      <c r="AG424" s="10">
        <v>-82.402000000000001</v>
      </c>
    </row>
    <row r="425" spans="1:33" ht="12" customHeight="1" x14ac:dyDescent="0.25">
      <c r="A425" s="18">
        <v>1485</v>
      </c>
      <c r="B425" s="40" t="s">
        <v>28</v>
      </c>
      <c r="C425" s="7" t="s">
        <v>888</v>
      </c>
      <c r="D425" s="7" t="s">
        <v>1361</v>
      </c>
      <c r="E425" s="7" t="s">
        <v>4</v>
      </c>
      <c r="F425" s="7" t="s">
        <v>2</v>
      </c>
      <c r="G425" s="7">
        <v>1</v>
      </c>
      <c r="H425" s="5"/>
      <c r="I425" s="6">
        <v>132</v>
      </c>
      <c r="J425" s="5"/>
      <c r="K425" s="5"/>
      <c r="L425" s="5"/>
      <c r="M425" s="5"/>
      <c r="N425" s="10">
        <v>132</v>
      </c>
      <c r="O425" s="10">
        <v>132</v>
      </c>
      <c r="P425" s="88">
        <v>0</v>
      </c>
      <c r="Q425" s="102">
        <f t="shared" si="20"/>
        <v>0.93181818181818177</v>
      </c>
      <c r="R425" s="96">
        <v>0.95757575757575752</v>
      </c>
      <c r="S425" s="16">
        <v>0.95328282828282829</v>
      </c>
      <c r="T425" s="5"/>
      <c r="U425" s="11"/>
      <c r="V425" s="12">
        <v>120</v>
      </c>
      <c r="W425" s="13">
        <v>0.90909090909090895</v>
      </c>
      <c r="X425" s="12">
        <v>125</v>
      </c>
      <c r="Y425" s="13">
        <v>0.94696969696969702</v>
      </c>
      <c r="Z425" s="12">
        <v>122</v>
      </c>
      <c r="AA425" s="13">
        <v>0.92424242424242398</v>
      </c>
      <c r="AB425" s="12">
        <v>124</v>
      </c>
      <c r="AC425" s="13">
        <v>0.939393939393939</v>
      </c>
      <c r="AD425" s="12">
        <v>124</v>
      </c>
      <c r="AE425" s="41">
        <v>0.939393939393939</v>
      </c>
      <c r="AF425" s="19">
        <v>28.059899999999999</v>
      </c>
      <c r="AG425" s="10">
        <v>-82.444999999999993</v>
      </c>
    </row>
    <row r="426" spans="1:33" ht="12" customHeight="1" x14ac:dyDescent="0.25">
      <c r="A426" s="18">
        <v>1571</v>
      </c>
      <c r="B426" s="40" t="s">
        <v>28</v>
      </c>
      <c r="C426" s="7" t="s">
        <v>914</v>
      </c>
      <c r="D426" s="7" t="s">
        <v>1362</v>
      </c>
      <c r="E426" s="7" t="s">
        <v>4</v>
      </c>
      <c r="F426" s="7" t="s">
        <v>2</v>
      </c>
      <c r="G426" s="7">
        <v>1</v>
      </c>
      <c r="H426" s="5"/>
      <c r="I426" s="6">
        <v>80</v>
      </c>
      <c r="J426" s="5"/>
      <c r="K426" s="5"/>
      <c r="L426" s="5"/>
      <c r="M426" s="5"/>
      <c r="N426" s="10">
        <v>80</v>
      </c>
      <c r="O426" s="10">
        <v>80</v>
      </c>
      <c r="P426" s="88">
        <v>0</v>
      </c>
      <c r="Q426" s="102">
        <f t="shared" si="20"/>
        <v>0.9458333333333333</v>
      </c>
      <c r="R426" s="96">
        <v>0.9604166666666667</v>
      </c>
      <c r="S426" s="16">
        <v>0.96458333333333335</v>
      </c>
      <c r="T426" s="10">
        <v>77</v>
      </c>
      <c r="U426" s="13">
        <v>0.96250000000000002</v>
      </c>
      <c r="V426" s="12">
        <v>79</v>
      </c>
      <c r="W426" s="13">
        <v>0.98750000000000004</v>
      </c>
      <c r="X426" s="12">
        <v>75</v>
      </c>
      <c r="Y426" s="13">
        <v>0.9375</v>
      </c>
      <c r="Z426" s="12">
        <v>73</v>
      </c>
      <c r="AA426" s="13">
        <v>0.91249999999999998</v>
      </c>
      <c r="AB426" s="12">
        <v>75</v>
      </c>
      <c r="AC426" s="13">
        <v>0.9375</v>
      </c>
      <c r="AD426" s="12">
        <v>75</v>
      </c>
      <c r="AE426" s="41">
        <v>0.9375</v>
      </c>
      <c r="AF426" s="19">
        <v>28.066299999999998</v>
      </c>
      <c r="AG426" s="10">
        <v>-82.436700000000002</v>
      </c>
    </row>
    <row r="427" spans="1:33" ht="12" customHeight="1" x14ac:dyDescent="0.25">
      <c r="A427" s="18">
        <v>1587</v>
      </c>
      <c r="B427" s="40" t="s">
        <v>28</v>
      </c>
      <c r="C427" s="7" t="s">
        <v>924</v>
      </c>
      <c r="D427" s="7" t="s">
        <v>1651</v>
      </c>
      <c r="E427" s="7" t="s">
        <v>4</v>
      </c>
      <c r="F427" s="7" t="s">
        <v>2</v>
      </c>
      <c r="G427" s="7">
        <v>1</v>
      </c>
      <c r="H427" s="5"/>
      <c r="I427" s="6">
        <v>120</v>
      </c>
      <c r="J427" s="5"/>
      <c r="K427" s="5"/>
      <c r="L427" s="5"/>
      <c r="M427" s="5"/>
      <c r="N427" s="10">
        <v>120</v>
      </c>
      <c r="O427" s="10">
        <v>120</v>
      </c>
      <c r="P427" s="88">
        <v>0</v>
      </c>
      <c r="Q427" s="102">
        <f t="shared" si="20"/>
        <v>0.97083333333333333</v>
      </c>
      <c r="R427" s="96">
        <v>0.9375</v>
      </c>
      <c r="S427" s="16">
        <v>0.86527777777777781</v>
      </c>
      <c r="T427" s="10">
        <v>116</v>
      </c>
      <c r="U427" s="13">
        <v>0.96666666666666701</v>
      </c>
      <c r="V427" s="12">
        <v>120</v>
      </c>
      <c r="W427" s="13">
        <v>1</v>
      </c>
      <c r="X427" s="12">
        <v>118</v>
      </c>
      <c r="Y427" s="13">
        <v>0.98333333333333295</v>
      </c>
      <c r="Z427" s="12">
        <v>116</v>
      </c>
      <c r="AA427" s="13">
        <v>0.96666666666666701</v>
      </c>
      <c r="AB427" s="12">
        <v>114</v>
      </c>
      <c r="AC427" s="13">
        <v>0.95</v>
      </c>
      <c r="AD427" s="12">
        <v>115</v>
      </c>
      <c r="AE427" s="41">
        <v>0.95833333333333304</v>
      </c>
      <c r="AF427" s="19">
        <v>28.063199999999998</v>
      </c>
      <c r="AG427" s="10">
        <v>-82.443100000000001</v>
      </c>
    </row>
    <row r="428" spans="1:33" ht="12" customHeight="1" x14ac:dyDescent="0.25">
      <c r="A428" s="18">
        <v>1592</v>
      </c>
      <c r="B428" s="40" t="s">
        <v>28</v>
      </c>
      <c r="C428" s="7" t="s">
        <v>927</v>
      </c>
      <c r="D428" s="7" t="s">
        <v>1650</v>
      </c>
      <c r="E428" s="7" t="s">
        <v>4</v>
      </c>
      <c r="F428" s="7" t="s">
        <v>2</v>
      </c>
      <c r="G428" s="7">
        <v>1</v>
      </c>
      <c r="H428" s="5"/>
      <c r="I428" s="6">
        <v>360</v>
      </c>
      <c r="J428" s="5"/>
      <c r="K428" s="5"/>
      <c r="L428" s="5"/>
      <c r="M428" s="5"/>
      <c r="N428" s="10">
        <v>360</v>
      </c>
      <c r="O428" s="10">
        <v>360</v>
      </c>
      <c r="P428" s="88">
        <v>0</v>
      </c>
      <c r="Q428" s="102">
        <f t="shared" si="20"/>
        <v>0.97037037037037033</v>
      </c>
      <c r="R428" s="96">
        <v>0.97453703703703709</v>
      </c>
      <c r="S428" s="16">
        <v>0.9287037037037037</v>
      </c>
      <c r="T428" s="10">
        <v>358</v>
      </c>
      <c r="U428" s="13">
        <v>0.99444444444444402</v>
      </c>
      <c r="V428" s="12">
        <v>359</v>
      </c>
      <c r="W428" s="13">
        <v>0.99722222222222201</v>
      </c>
      <c r="X428" s="12">
        <v>351</v>
      </c>
      <c r="Y428" s="13">
        <v>0.97499999999999998</v>
      </c>
      <c r="Z428" s="12">
        <v>340</v>
      </c>
      <c r="AA428" s="13">
        <v>0.94444444444444398</v>
      </c>
      <c r="AB428" s="12">
        <v>344</v>
      </c>
      <c r="AC428" s="13">
        <v>0.95555555555555605</v>
      </c>
      <c r="AD428" s="12">
        <v>344</v>
      </c>
      <c r="AE428" s="41">
        <v>0.95555555555555605</v>
      </c>
      <c r="AF428" s="19">
        <v>27.946400000000001</v>
      </c>
      <c r="AG428" s="10">
        <v>-82.321899999999999</v>
      </c>
    </row>
    <row r="429" spans="1:33" ht="12" customHeight="1" x14ac:dyDescent="0.25">
      <c r="A429" s="18">
        <v>1593</v>
      </c>
      <c r="B429" s="40" t="s">
        <v>28</v>
      </c>
      <c r="C429" s="7" t="s">
        <v>928</v>
      </c>
      <c r="D429" s="7" t="s">
        <v>1650</v>
      </c>
      <c r="E429" s="7" t="s">
        <v>4</v>
      </c>
      <c r="F429" s="7" t="s">
        <v>2</v>
      </c>
      <c r="G429" s="7">
        <v>1</v>
      </c>
      <c r="H429" s="5"/>
      <c r="I429" s="6">
        <v>360</v>
      </c>
      <c r="J429" s="5"/>
      <c r="K429" s="5"/>
      <c r="L429" s="5"/>
      <c r="M429" s="5"/>
      <c r="N429" s="10">
        <v>360</v>
      </c>
      <c r="O429" s="10">
        <v>360</v>
      </c>
      <c r="P429" s="88">
        <v>0</v>
      </c>
      <c r="Q429" s="102">
        <f t="shared" si="20"/>
        <v>0.96157407407407403</v>
      </c>
      <c r="R429" s="96">
        <v>0.93722222222222218</v>
      </c>
      <c r="S429" s="16">
        <v>0.88666666666666671</v>
      </c>
      <c r="T429" s="10">
        <v>351</v>
      </c>
      <c r="U429" s="13">
        <v>0.97499999999999998</v>
      </c>
      <c r="V429" s="12">
        <v>357</v>
      </c>
      <c r="W429" s="13">
        <v>0.99166666666666703</v>
      </c>
      <c r="X429" s="12">
        <v>352</v>
      </c>
      <c r="Y429" s="13">
        <v>0.97777777777777797</v>
      </c>
      <c r="Z429" s="12">
        <v>342</v>
      </c>
      <c r="AA429" s="13">
        <v>0.95</v>
      </c>
      <c r="AB429" s="12">
        <v>338</v>
      </c>
      <c r="AC429" s="13">
        <v>0.93888888888888899</v>
      </c>
      <c r="AD429" s="12">
        <v>337</v>
      </c>
      <c r="AE429" s="41">
        <v>0.93611111111111101</v>
      </c>
      <c r="AF429" s="19">
        <v>27.996200000000002</v>
      </c>
      <c r="AG429" s="10">
        <v>-82.430899999999994</v>
      </c>
    </row>
    <row r="430" spans="1:33" ht="12" customHeight="1" x14ac:dyDescent="0.25">
      <c r="A430" s="18">
        <v>1595</v>
      </c>
      <c r="B430" s="40" t="s">
        <v>28</v>
      </c>
      <c r="C430" s="7" t="s">
        <v>930</v>
      </c>
      <c r="D430" s="7" t="s">
        <v>1650</v>
      </c>
      <c r="E430" s="7" t="s">
        <v>4</v>
      </c>
      <c r="F430" s="7" t="s">
        <v>2</v>
      </c>
      <c r="G430" s="7">
        <v>1</v>
      </c>
      <c r="H430" s="5"/>
      <c r="I430" s="6">
        <v>260</v>
      </c>
      <c r="J430" s="5"/>
      <c r="K430" s="5"/>
      <c r="L430" s="5"/>
      <c r="M430" s="5"/>
      <c r="N430" s="10">
        <v>260</v>
      </c>
      <c r="O430" s="10">
        <v>260</v>
      </c>
      <c r="P430" s="88">
        <v>0</v>
      </c>
      <c r="Q430" s="102">
        <f t="shared" si="20"/>
        <v>0.98269230769230764</v>
      </c>
      <c r="R430" s="96">
        <v>0.92628205128205132</v>
      </c>
      <c r="S430" s="16">
        <v>0.86538461538461542</v>
      </c>
      <c r="T430" s="10">
        <v>260</v>
      </c>
      <c r="U430" s="13">
        <v>1</v>
      </c>
      <c r="V430" s="12">
        <v>260</v>
      </c>
      <c r="W430" s="13">
        <v>1</v>
      </c>
      <c r="X430" s="12">
        <v>260</v>
      </c>
      <c r="Y430" s="13">
        <v>1</v>
      </c>
      <c r="Z430" s="12">
        <v>253</v>
      </c>
      <c r="AA430" s="13">
        <v>0.97307692307692295</v>
      </c>
      <c r="AB430" s="12">
        <v>248</v>
      </c>
      <c r="AC430" s="13">
        <v>0.95384615384615401</v>
      </c>
      <c r="AD430" s="12">
        <v>252</v>
      </c>
      <c r="AE430" s="41">
        <v>0.96923076923076901</v>
      </c>
      <c r="AF430" s="19">
        <v>27.988900000000001</v>
      </c>
      <c r="AG430" s="10">
        <v>-82.318799999999996</v>
      </c>
    </row>
    <row r="431" spans="1:33" ht="12" customHeight="1" x14ac:dyDescent="0.25">
      <c r="A431" s="18">
        <v>1597</v>
      </c>
      <c r="B431" s="40" t="s">
        <v>28</v>
      </c>
      <c r="C431" s="7" t="s">
        <v>932</v>
      </c>
      <c r="D431" s="7" t="s">
        <v>1362</v>
      </c>
      <c r="E431" s="7" t="s">
        <v>4</v>
      </c>
      <c r="F431" s="7" t="s">
        <v>2</v>
      </c>
      <c r="G431" s="7">
        <v>1</v>
      </c>
      <c r="H431" s="5"/>
      <c r="I431" s="6">
        <v>40</v>
      </c>
      <c r="J431" s="5"/>
      <c r="K431" s="5"/>
      <c r="L431" s="5"/>
      <c r="M431" s="5"/>
      <c r="N431" s="10">
        <v>40</v>
      </c>
      <c r="O431" s="10">
        <v>40</v>
      </c>
      <c r="P431" s="88">
        <v>0</v>
      </c>
      <c r="Q431" s="102">
        <f t="shared" si="20"/>
        <v>0.9291666666666667</v>
      </c>
      <c r="R431" s="96">
        <v>0.92500000000000004</v>
      </c>
      <c r="S431" s="16">
        <v>0.90416666666666667</v>
      </c>
      <c r="T431" s="10">
        <v>38</v>
      </c>
      <c r="U431" s="13">
        <v>0.95</v>
      </c>
      <c r="V431" s="12">
        <v>37</v>
      </c>
      <c r="W431" s="13">
        <v>0.92500000000000004</v>
      </c>
      <c r="X431" s="12">
        <v>36</v>
      </c>
      <c r="Y431" s="13">
        <v>0.9</v>
      </c>
      <c r="Z431" s="12">
        <v>36</v>
      </c>
      <c r="AA431" s="13">
        <v>0.9</v>
      </c>
      <c r="AB431" s="12">
        <v>38</v>
      </c>
      <c r="AC431" s="13">
        <v>0.95</v>
      </c>
      <c r="AD431" s="12">
        <v>38</v>
      </c>
      <c r="AE431" s="41">
        <v>0.95</v>
      </c>
      <c r="AF431" s="19">
        <v>28.064800000000002</v>
      </c>
      <c r="AG431" s="10">
        <v>-82.439099999999996</v>
      </c>
    </row>
    <row r="432" spans="1:33" ht="12" customHeight="1" x14ac:dyDescent="0.25">
      <c r="A432" s="18">
        <v>1620</v>
      </c>
      <c r="B432" s="40" t="s">
        <v>28</v>
      </c>
      <c r="C432" s="7" t="s">
        <v>944</v>
      </c>
      <c r="D432" s="7" t="s">
        <v>1362</v>
      </c>
      <c r="E432" s="7" t="s">
        <v>4</v>
      </c>
      <c r="F432" s="7" t="s">
        <v>2</v>
      </c>
      <c r="G432" s="7">
        <v>1</v>
      </c>
      <c r="H432" s="5"/>
      <c r="I432" s="6">
        <v>216</v>
      </c>
      <c r="J432" s="5"/>
      <c r="K432" s="5"/>
      <c r="L432" s="5"/>
      <c r="M432" s="5"/>
      <c r="N432" s="10">
        <v>216</v>
      </c>
      <c r="O432" s="10">
        <v>216</v>
      </c>
      <c r="P432" s="88">
        <v>0</v>
      </c>
      <c r="Q432" s="102">
        <f t="shared" si="20"/>
        <v>0.94907407407407407</v>
      </c>
      <c r="R432" s="96">
        <v>0.92901234567901236</v>
      </c>
      <c r="S432" s="16">
        <v>0.9555555555555556</v>
      </c>
      <c r="T432" s="5"/>
      <c r="U432" s="11"/>
      <c r="V432" s="12">
        <v>213</v>
      </c>
      <c r="W432" s="13">
        <v>0.98611111111111105</v>
      </c>
      <c r="X432" s="12">
        <v>206</v>
      </c>
      <c r="Y432" s="13">
        <v>0.95370370370370405</v>
      </c>
      <c r="Z432" s="12">
        <v>200</v>
      </c>
      <c r="AA432" s="13">
        <v>0.92592592592592604</v>
      </c>
      <c r="AB432" s="12">
        <v>207</v>
      </c>
      <c r="AC432" s="13">
        <v>0.95833333333333304</v>
      </c>
      <c r="AD432" s="12">
        <v>199</v>
      </c>
      <c r="AE432" s="41">
        <v>0.92129629629629595</v>
      </c>
      <c r="AF432" s="19">
        <v>28.0594</v>
      </c>
      <c r="AG432" s="10">
        <v>-82.401799999999994</v>
      </c>
    </row>
    <row r="433" spans="1:33" ht="12" customHeight="1" x14ac:dyDescent="0.25">
      <c r="A433" s="18">
        <v>1809</v>
      </c>
      <c r="B433" s="40" t="s">
        <v>28</v>
      </c>
      <c r="C433" s="7" t="s">
        <v>993</v>
      </c>
      <c r="D433" s="7" t="s">
        <v>1669</v>
      </c>
      <c r="E433" s="7" t="s">
        <v>4</v>
      </c>
      <c r="F433" s="7" t="s">
        <v>2</v>
      </c>
      <c r="G433" s="7">
        <v>1</v>
      </c>
      <c r="H433" s="5"/>
      <c r="I433" s="6">
        <v>144</v>
      </c>
      <c r="J433" s="5"/>
      <c r="K433" s="5"/>
      <c r="L433" s="5"/>
      <c r="M433" s="5"/>
      <c r="N433" s="10">
        <v>144</v>
      </c>
      <c r="O433" s="10">
        <v>144</v>
      </c>
      <c r="P433" s="88">
        <v>0</v>
      </c>
      <c r="Q433" s="102">
        <f t="shared" si="20"/>
        <v>0.98611111111111116</v>
      </c>
      <c r="R433" s="96">
        <v>0.93865740740740744</v>
      </c>
      <c r="S433" s="16">
        <v>0.93402777777777779</v>
      </c>
      <c r="T433" s="10">
        <v>144</v>
      </c>
      <c r="U433" s="13">
        <v>1</v>
      </c>
      <c r="V433" s="12">
        <v>144</v>
      </c>
      <c r="W433" s="13">
        <v>1</v>
      </c>
      <c r="X433" s="12">
        <v>144</v>
      </c>
      <c r="Y433" s="13">
        <v>1</v>
      </c>
      <c r="Z433" s="12">
        <v>139</v>
      </c>
      <c r="AA433" s="13">
        <v>0.96527777777777801</v>
      </c>
      <c r="AB433" s="12">
        <v>139</v>
      </c>
      <c r="AC433" s="13">
        <v>0.96527777777777801</v>
      </c>
      <c r="AD433" s="12">
        <v>142</v>
      </c>
      <c r="AE433" s="41">
        <v>0.98611111111111105</v>
      </c>
      <c r="AF433" s="19">
        <v>27.991800000000001</v>
      </c>
      <c r="AG433" s="10">
        <v>-82.413899999999998</v>
      </c>
    </row>
    <row r="434" spans="1:33" ht="12" customHeight="1" x14ac:dyDescent="0.25">
      <c r="A434" s="18">
        <v>1898</v>
      </c>
      <c r="B434" s="40" t="s">
        <v>28</v>
      </c>
      <c r="C434" s="7" t="s">
        <v>1026</v>
      </c>
      <c r="D434" s="7" t="s">
        <v>1675</v>
      </c>
      <c r="E434" s="7" t="s">
        <v>4</v>
      </c>
      <c r="F434" s="7" t="s">
        <v>2</v>
      </c>
      <c r="G434" s="7">
        <v>1</v>
      </c>
      <c r="H434" s="5"/>
      <c r="I434" s="6">
        <v>120</v>
      </c>
      <c r="J434" s="5"/>
      <c r="K434" s="5"/>
      <c r="L434" s="5"/>
      <c r="M434" s="5"/>
      <c r="N434" s="10">
        <v>120</v>
      </c>
      <c r="O434" s="10">
        <v>120</v>
      </c>
      <c r="P434" s="88">
        <v>0</v>
      </c>
      <c r="Q434" s="102">
        <f t="shared" si="20"/>
        <v>1</v>
      </c>
      <c r="R434" s="96">
        <v>0.99861111111111112</v>
      </c>
      <c r="S434" s="16">
        <v>0.96527777777777779</v>
      </c>
      <c r="T434" s="10">
        <v>120</v>
      </c>
      <c r="U434" s="13">
        <v>1</v>
      </c>
      <c r="V434" s="12">
        <v>120</v>
      </c>
      <c r="W434" s="13">
        <v>1</v>
      </c>
      <c r="X434" s="12">
        <v>120</v>
      </c>
      <c r="Y434" s="13">
        <v>1</v>
      </c>
      <c r="Z434" s="12">
        <v>120</v>
      </c>
      <c r="AA434" s="13">
        <v>1</v>
      </c>
      <c r="AB434" s="12">
        <v>120</v>
      </c>
      <c r="AC434" s="13">
        <v>1</v>
      </c>
      <c r="AD434" s="12">
        <v>120</v>
      </c>
      <c r="AE434" s="41">
        <v>1</v>
      </c>
      <c r="AF434" s="19">
        <v>28.044699999999999</v>
      </c>
      <c r="AG434" s="10">
        <v>-82.356499999999997</v>
      </c>
    </row>
    <row r="435" spans="1:33" ht="12" customHeight="1" x14ac:dyDescent="0.25">
      <c r="A435" s="18">
        <v>1916</v>
      </c>
      <c r="B435" s="40" t="s">
        <v>28</v>
      </c>
      <c r="C435" s="7" t="s">
        <v>1031</v>
      </c>
      <c r="D435" s="7" t="s">
        <v>1364</v>
      </c>
      <c r="E435" s="7" t="s">
        <v>4</v>
      </c>
      <c r="F435" s="7" t="s">
        <v>2</v>
      </c>
      <c r="G435" s="7">
        <v>1</v>
      </c>
      <c r="H435" s="5"/>
      <c r="I435" s="6">
        <v>148</v>
      </c>
      <c r="J435" s="5"/>
      <c r="K435" s="5"/>
      <c r="L435" s="5"/>
      <c r="M435" s="5"/>
      <c r="N435" s="10">
        <v>148</v>
      </c>
      <c r="O435" s="10">
        <v>148</v>
      </c>
      <c r="P435" s="88">
        <v>0</v>
      </c>
      <c r="Q435" s="102">
        <f t="shared" si="20"/>
        <v>0.99774774774774777</v>
      </c>
      <c r="R435" s="96">
        <v>0.99099099099099097</v>
      </c>
      <c r="S435" s="16">
        <v>0.98085585585585588</v>
      </c>
      <c r="T435" s="10">
        <v>147</v>
      </c>
      <c r="U435" s="13">
        <v>0.99324324324324298</v>
      </c>
      <c r="V435" s="12">
        <v>148</v>
      </c>
      <c r="W435" s="13">
        <v>1</v>
      </c>
      <c r="X435" s="12">
        <v>148</v>
      </c>
      <c r="Y435" s="13">
        <v>1</v>
      </c>
      <c r="Z435" s="12">
        <v>147</v>
      </c>
      <c r="AA435" s="13">
        <v>0.99324324324324298</v>
      </c>
      <c r="AB435" s="12">
        <v>148</v>
      </c>
      <c r="AC435" s="13">
        <v>1</v>
      </c>
      <c r="AD435" s="12">
        <v>148</v>
      </c>
      <c r="AE435" s="41">
        <v>1</v>
      </c>
      <c r="AF435" s="19">
        <v>28.078399999999998</v>
      </c>
      <c r="AG435" s="10">
        <v>-82.442300000000003</v>
      </c>
    </row>
    <row r="436" spans="1:33" ht="12" customHeight="1" x14ac:dyDescent="0.25">
      <c r="A436" s="18">
        <v>1919</v>
      </c>
      <c r="B436" s="40" t="s">
        <v>28</v>
      </c>
      <c r="C436" s="7" t="s">
        <v>1033</v>
      </c>
      <c r="D436" s="7" t="s">
        <v>1366</v>
      </c>
      <c r="E436" s="7" t="s">
        <v>4</v>
      </c>
      <c r="F436" s="7" t="s">
        <v>2</v>
      </c>
      <c r="G436" s="7">
        <v>1</v>
      </c>
      <c r="H436" s="5"/>
      <c r="I436" s="6">
        <v>192</v>
      </c>
      <c r="J436" s="5"/>
      <c r="K436" s="5"/>
      <c r="L436" s="5"/>
      <c r="M436" s="5"/>
      <c r="N436" s="10">
        <v>192</v>
      </c>
      <c r="O436" s="10">
        <v>192</v>
      </c>
      <c r="P436" s="88">
        <v>0</v>
      </c>
      <c r="Q436" s="102">
        <f t="shared" si="20"/>
        <v>0.99045138888888884</v>
      </c>
      <c r="R436" s="96">
        <v>0.98958333333333337</v>
      </c>
      <c r="S436" s="16">
        <v>0.90277777777777779</v>
      </c>
      <c r="T436" s="10">
        <v>190</v>
      </c>
      <c r="U436" s="13">
        <v>0.98958333333333304</v>
      </c>
      <c r="V436" s="12">
        <v>191</v>
      </c>
      <c r="W436" s="13">
        <v>0.99479166666666696</v>
      </c>
      <c r="X436" s="12">
        <v>191</v>
      </c>
      <c r="Y436" s="13">
        <v>0.99479166666666696</v>
      </c>
      <c r="Z436" s="12">
        <v>192</v>
      </c>
      <c r="AA436" s="13">
        <v>1</v>
      </c>
      <c r="AB436" s="12">
        <v>189</v>
      </c>
      <c r="AC436" s="13">
        <v>0.984375</v>
      </c>
      <c r="AD436" s="12">
        <v>188</v>
      </c>
      <c r="AE436" s="41">
        <v>0.97916666666666696</v>
      </c>
      <c r="AF436" s="19">
        <v>28.012028000000001</v>
      </c>
      <c r="AG436" s="10">
        <v>-82.362416999999994</v>
      </c>
    </row>
    <row r="437" spans="1:33" ht="12" customHeight="1" x14ac:dyDescent="0.25">
      <c r="A437" s="18">
        <v>1928</v>
      </c>
      <c r="B437" s="40" t="s">
        <v>28</v>
      </c>
      <c r="C437" s="7" t="s">
        <v>1036</v>
      </c>
      <c r="D437" s="7" t="s">
        <v>1675</v>
      </c>
      <c r="E437" s="7" t="s">
        <v>4</v>
      </c>
      <c r="F437" s="7" t="s">
        <v>2</v>
      </c>
      <c r="G437" s="7">
        <v>1</v>
      </c>
      <c r="H437" s="5"/>
      <c r="I437" s="6">
        <v>88</v>
      </c>
      <c r="J437" s="5"/>
      <c r="K437" s="5"/>
      <c r="L437" s="5"/>
      <c r="M437" s="5"/>
      <c r="N437" s="10">
        <v>88</v>
      </c>
      <c r="O437" s="10">
        <v>88</v>
      </c>
      <c r="P437" s="88">
        <v>0</v>
      </c>
      <c r="Q437" s="102">
        <f t="shared" si="20"/>
        <v>0.96780303030303028</v>
      </c>
      <c r="R437" s="96">
        <v>0.97272727272727277</v>
      </c>
      <c r="S437" s="16">
        <v>0.97348484848484851</v>
      </c>
      <c r="T437" s="10">
        <v>88</v>
      </c>
      <c r="U437" s="13">
        <v>1</v>
      </c>
      <c r="V437" s="12">
        <v>86</v>
      </c>
      <c r="W437" s="13">
        <v>0.97727272727272696</v>
      </c>
      <c r="X437" s="12">
        <v>86</v>
      </c>
      <c r="Y437" s="13">
        <v>0.97727272727272696</v>
      </c>
      <c r="Z437" s="12">
        <v>82</v>
      </c>
      <c r="AA437" s="13">
        <v>0.93181818181818199</v>
      </c>
      <c r="AB437" s="12">
        <v>83</v>
      </c>
      <c r="AC437" s="13">
        <v>0.94318181818181801</v>
      </c>
      <c r="AD437" s="12">
        <v>86</v>
      </c>
      <c r="AE437" s="41">
        <v>0.97727272727272696</v>
      </c>
      <c r="AF437" s="19">
        <v>27.978959</v>
      </c>
      <c r="AG437" s="10">
        <v>-82.372472999999999</v>
      </c>
    </row>
    <row r="438" spans="1:33" ht="12" customHeight="1" x14ac:dyDescent="0.25">
      <c r="A438" s="18">
        <v>1985</v>
      </c>
      <c r="B438" s="40" t="s">
        <v>28</v>
      </c>
      <c r="C438" s="7" t="s">
        <v>1049</v>
      </c>
      <c r="D438" s="7" t="s">
        <v>1682</v>
      </c>
      <c r="E438" s="7" t="s">
        <v>4</v>
      </c>
      <c r="F438" s="7" t="s">
        <v>2</v>
      </c>
      <c r="G438" s="7">
        <v>1</v>
      </c>
      <c r="H438" s="5"/>
      <c r="I438" s="6">
        <v>96</v>
      </c>
      <c r="J438" s="5"/>
      <c r="K438" s="5"/>
      <c r="L438" s="5"/>
      <c r="M438" s="5"/>
      <c r="N438" s="10">
        <v>96</v>
      </c>
      <c r="O438" s="10">
        <v>96</v>
      </c>
      <c r="P438" s="88">
        <v>0</v>
      </c>
      <c r="Q438" s="102">
        <f t="shared" si="20"/>
        <v>0.98958333333333337</v>
      </c>
      <c r="R438" s="96">
        <v>0.99131944444444442</v>
      </c>
      <c r="S438" s="16">
        <v>0.97743055555555558</v>
      </c>
      <c r="T438" s="10">
        <v>96</v>
      </c>
      <c r="U438" s="13">
        <v>1</v>
      </c>
      <c r="V438" s="12">
        <v>96</v>
      </c>
      <c r="W438" s="13">
        <v>1</v>
      </c>
      <c r="X438" s="12">
        <v>96</v>
      </c>
      <c r="Y438" s="13">
        <v>1</v>
      </c>
      <c r="Z438" s="12">
        <v>94</v>
      </c>
      <c r="AA438" s="13">
        <v>0.97916666666666696</v>
      </c>
      <c r="AB438" s="12">
        <v>93</v>
      </c>
      <c r="AC438" s="13">
        <v>0.96875</v>
      </c>
      <c r="AD438" s="12">
        <v>95</v>
      </c>
      <c r="AE438" s="41">
        <v>0.98958333333333304</v>
      </c>
      <c r="AF438" s="19">
        <v>28.036300000000001</v>
      </c>
      <c r="AG438" s="10">
        <v>-82.510900000000007</v>
      </c>
    </row>
    <row r="439" spans="1:33" ht="12" customHeight="1" x14ac:dyDescent="0.25">
      <c r="A439" s="18">
        <v>2024</v>
      </c>
      <c r="B439" s="40" t="s">
        <v>28</v>
      </c>
      <c r="C439" s="7" t="s">
        <v>1057</v>
      </c>
      <c r="D439" s="7" t="s">
        <v>1366</v>
      </c>
      <c r="E439" s="7" t="s">
        <v>4</v>
      </c>
      <c r="F439" s="7" t="s">
        <v>2</v>
      </c>
      <c r="G439" s="7">
        <v>1</v>
      </c>
      <c r="H439" s="5"/>
      <c r="I439" s="6">
        <v>108</v>
      </c>
      <c r="J439" s="5"/>
      <c r="K439" s="5"/>
      <c r="L439" s="5"/>
      <c r="M439" s="5"/>
      <c r="N439" s="10">
        <v>108</v>
      </c>
      <c r="O439" s="10">
        <v>108</v>
      </c>
      <c r="P439" s="88">
        <v>0</v>
      </c>
      <c r="Q439" s="102">
        <f t="shared" si="20"/>
        <v>0.99382716049382713</v>
      </c>
      <c r="R439" s="96">
        <v>0.98148148148148151</v>
      </c>
      <c r="S439" s="16">
        <v>0.99537037037037035</v>
      </c>
      <c r="T439" s="10">
        <v>108</v>
      </c>
      <c r="U439" s="13">
        <v>1</v>
      </c>
      <c r="V439" s="12">
        <v>107</v>
      </c>
      <c r="W439" s="13">
        <v>0.99074074074074103</v>
      </c>
      <c r="X439" s="12">
        <v>108</v>
      </c>
      <c r="Y439" s="13">
        <v>1</v>
      </c>
      <c r="Z439" s="12">
        <v>107</v>
      </c>
      <c r="AA439" s="13">
        <v>0.99074074074074103</v>
      </c>
      <c r="AB439" s="12">
        <v>107</v>
      </c>
      <c r="AC439" s="13">
        <v>0.99074074074074103</v>
      </c>
      <c r="AD439" s="12">
        <v>107</v>
      </c>
      <c r="AE439" s="41">
        <v>0.99074074074074103</v>
      </c>
      <c r="AF439" s="19">
        <v>27.982306000000001</v>
      </c>
      <c r="AG439" s="10">
        <v>-82.351167000000004</v>
      </c>
    </row>
    <row r="440" spans="1:33" ht="12" customHeight="1" x14ac:dyDescent="0.25">
      <c r="A440" s="18">
        <v>2038</v>
      </c>
      <c r="B440" s="40" t="s">
        <v>28</v>
      </c>
      <c r="C440" s="7" t="s">
        <v>1060</v>
      </c>
      <c r="D440" s="7" t="s">
        <v>1675</v>
      </c>
      <c r="E440" s="7" t="s">
        <v>4</v>
      </c>
      <c r="F440" s="7" t="s">
        <v>2</v>
      </c>
      <c r="G440" s="7">
        <v>1</v>
      </c>
      <c r="H440" s="5"/>
      <c r="I440" s="6">
        <v>126</v>
      </c>
      <c r="J440" s="5"/>
      <c r="K440" s="5"/>
      <c r="L440" s="5"/>
      <c r="M440" s="5"/>
      <c r="N440" s="10">
        <v>126</v>
      </c>
      <c r="O440" s="10">
        <v>126</v>
      </c>
      <c r="P440" s="88">
        <v>0</v>
      </c>
      <c r="Q440" s="102">
        <f t="shared" ref="Q440:Q463" si="21">(T440+V440+X440+Z440+AB440+AD440)/(N440*COUNTA(T440,V440,X440,Z440,AB440,AD440))</f>
        <v>0.8756613756613757</v>
      </c>
      <c r="R440" s="96">
        <v>0.93333333333333335</v>
      </c>
      <c r="S440" s="16">
        <v>0.84788359788359791</v>
      </c>
      <c r="T440" s="10">
        <v>108</v>
      </c>
      <c r="U440" s="13">
        <v>0.85714285714285698</v>
      </c>
      <c r="V440" s="12">
        <v>109</v>
      </c>
      <c r="W440" s="13">
        <v>0.865079365079365</v>
      </c>
      <c r="X440" s="12">
        <v>110</v>
      </c>
      <c r="Y440" s="13">
        <v>0.87301587301587302</v>
      </c>
      <c r="Z440" s="12">
        <v>113</v>
      </c>
      <c r="AA440" s="13">
        <v>0.89682539682539697</v>
      </c>
      <c r="AB440" s="12">
        <v>111</v>
      </c>
      <c r="AC440" s="13">
        <v>0.88095238095238104</v>
      </c>
      <c r="AD440" s="12">
        <v>111</v>
      </c>
      <c r="AE440" s="41">
        <v>0.88095238095238104</v>
      </c>
      <c r="AF440" s="19">
        <v>28.062100000000001</v>
      </c>
      <c r="AG440" s="10">
        <v>-82.446600000000004</v>
      </c>
    </row>
    <row r="441" spans="1:33" ht="12" customHeight="1" x14ac:dyDescent="0.25">
      <c r="A441" s="18">
        <v>2103</v>
      </c>
      <c r="B441" s="40" t="s">
        <v>28</v>
      </c>
      <c r="C441" s="7" t="s">
        <v>1070</v>
      </c>
      <c r="D441" s="7" t="s">
        <v>1692</v>
      </c>
      <c r="E441" s="7" t="s">
        <v>4</v>
      </c>
      <c r="F441" s="7" t="s">
        <v>2</v>
      </c>
      <c r="G441" s="7">
        <v>1</v>
      </c>
      <c r="H441" s="5"/>
      <c r="I441" s="6">
        <v>66</v>
      </c>
      <c r="J441" s="5"/>
      <c r="K441" s="5"/>
      <c r="L441" s="5"/>
      <c r="M441" s="5"/>
      <c r="N441" s="10">
        <v>66</v>
      </c>
      <c r="O441" s="10">
        <v>66</v>
      </c>
      <c r="P441" s="88">
        <v>0</v>
      </c>
      <c r="Q441" s="102">
        <f t="shared" si="21"/>
        <v>0.96717171717171713</v>
      </c>
      <c r="R441" s="96">
        <v>0.97575757575757571</v>
      </c>
      <c r="S441" s="16">
        <v>0.9747474747474747</v>
      </c>
      <c r="T441" s="10">
        <v>65</v>
      </c>
      <c r="U441" s="13">
        <v>0.98484848484848497</v>
      </c>
      <c r="V441" s="12">
        <v>63</v>
      </c>
      <c r="W441" s="13">
        <v>0.95454545454545503</v>
      </c>
      <c r="X441" s="12">
        <v>63</v>
      </c>
      <c r="Y441" s="13">
        <v>0.95454545454545503</v>
      </c>
      <c r="Z441" s="12">
        <v>65</v>
      </c>
      <c r="AA441" s="13">
        <v>0.98484848484848497</v>
      </c>
      <c r="AB441" s="12">
        <v>64</v>
      </c>
      <c r="AC441" s="13">
        <v>0.96969696969696995</v>
      </c>
      <c r="AD441" s="12">
        <v>63</v>
      </c>
      <c r="AE441" s="41">
        <v>0.95454545454545503</v>
      </c>
      <c r="AF441" s="19">
        <v>27.979091</v>
      </c>
      <c r="AG441" s="10">
        <v>-82.371926000000002</v>
      </c>
    </row>
    <row r="442" spans="1:33" ht="12" customHeight="1" x14ac:dyDescent="0.25">
      <c r="A442" s="18">
        <v>2156</v>
      </c>
      <c r="B442" s="40" t="s">
        <v>28</v>
      </c>
      <c r="C442" s="7" t="s">
        <v>1083</v>
      </c>
      <c r="D442" s="7" t="s">
        <v>1700</v>
      </c>
      <c r="E442" s="7" t="s">
        <v>4</v>
      </c>
      <c r="F442" s="7" t="s">
        <v>2</v>
      </c>
      <c r="G442" s="7">
        <v>1</v>
      </c>
      <c r="H442" s="5"/>
      <c r="I442" s="6">
        <v>108</v>
      </c>
      <c r="J442" s="5"/>
      <c r="K442" s="5"/>
      <c r="L442" s="5"/>
      <c r="M442" s="5"/>
      <c r="N442" s="10">
        <v>108</v>
      </c>
      <c r="O442" s="10">
        <v>108</v>
      </c>
      <c r="P442" s="88">
        <v>0</v>
      </c>
      <c r="Q442" s="102">
        <f t="shared" si="21"/>
        <v>0.98919753086419748</v>
      </c>
      <c r="R442" s="96">
        <v>0.99228395061728392</v>
      </c>
      <c r="S442" s="16">
        <v>0.5679012345679012</v>
      </c>
      <c r="T442" s="10">
        <v>108</v>
      </c>
      <c r="U442" s="13">
        <v>1</v>
      </c>
      <c r="V442" s="12">
        <v>108</v>
      </c>
      <c r="W442" s="13">
        <v>1</v>
      </c>
      <c r="X442" s="12">
        <v>108</v>
      </c>
      <c r="Y442" s="13">
        <v>1</v>
      </c>
      <c r="Z442" s="12">
        <v>101</v>
      </c>
      <c r="AA442" s="13">
        <v>0.93518518518518501</v>
      </c>
      <c r="AB442" s="12">
        <v>108</v>
      </c>
      <c r="AC442" s="13">
        <v>1</v>
      </c>
      <c r="AD442" s="12">
        <v>108</v>
      </c>
      <c r="AE442" s="41">
        <v>1</v>
      </c>
      <c r="AF442" s="19">
        <v>27.856455</v>
      </c>
      <c r="AG442" s="10">
        <v>-82.318034999999995</v>
      </c>
    </row>
    <row r="443" spans="1:33" ht="12" customHeight="1" x14ac:dyDescent="0.25">
      <c r="A443" s="18">
        <v>2262</v>
      </c>
      <c r="B443" s="40" t="s">
        <v>28</v>
      </c>
      <c r="C443" s="7" t="s">
        <v>1107</v>
      </c>
      <c r="D443" s="7" t="s">
        <v>1366</v>
      </c>
      <c r="E443" s="7" t="s">
        <v>4</v>
      </c>
      <c r="F443" s="7" t="s">
        <v>2</v>
      </c>
      <c r="G443" s="7">
        <v>1</v>
      </c>
      <c r="H443" s="5"/>
      <c r="I443" s="6">
        <v>180</v>
      </c>
      <c r="J443" s="5"/>
      <c r="K443" s="5"/>
      <c r="L443" s="5"/>
      <c r="M443" s="5"/>
      <c r="N443" s="10">
        <v>180</v>
      </c>
      <c r="O443" s="10">
        <v>180</v>
      </c>
      <c r="P443" s="88">
        <v>0</v>
      </c>
      <c r="Q443" s="102">
        <f t="shared" si="21"/>
        <v>0.99814814814814812</v>
      </c>
      <c r="R443" s="96">
        <v>0.99259259259259258</v>
      </c>
      <c r="S443" s="16">
        <v>0.98611111111111116</v>
      </c>
      <c r="T443" s="10">
        <v>180</v>
      </c>
      <c r="U443" s="13">
        <v>1</v>
      </c>
      <c r="V443" s="12">
        <v>180</v>
      </c>
      <c r="W443" s="13">
        <v>1</v>
      </c>
      <c r="X443" s="12">
        <v>180</v>
      </c>
      <c r="Y443" s="13">
        <v>1</v>
      </c>
      <c r="Z443" s="12">
        <v>180</v>
      </c>
      <c r="AA443" s="13">
        <v>1</v>
      </c>
      <c r="AB443" s="12">
        <v>178</v>
      </c>
      <c r="AC443" s="13">
        <v>0.98888888888888904</v>
      </c>
      <c r="AD443" s="12">
        <v>180</v>
      </c>
      <c r="AE443" s="41">
        <v>1</v>
      </c>
      <c r="AF443" s="19">
        <v>27.892056</v>
      </c>
      <c r="AG443" s="10">
        <v>-82.342472000000001</v>
      </c>
    </row>
    <row r="444" spans="1:33" ht="12" customHeight="1" x14ac:dyDescent="0.25">
      <c r="A444" s="18">
        <v>2461</v>
      </c>
      <c r="B444" s="40" t="s">
        <v>28</v>
      </c>
      <c r="C444" s="7" t="s">
        <v>1148</v>
      </c>
      <c r="D444" s="7" t="s">
        <v>1644</v>
      </c>
      <c r="E444" s="7" t="s">
        <v>4</v>
      </c>
      <c r="F444" s="7" t="s">
        <v>2</v>
      </c>
      <c r="G444" s="7">
        <v>1</v>
      </c>
      <c r="H444" s="5"/>
      <c r="I444" s="6">
        <v>200</v>
      </c>
      <c r="J444" s="5"/>
      <c r="K444" s="5"/>
      <c r="L444" s="6">
        <v>10</v>
      </c>
      <c r="M444" s="5"/>
      <c r="N444" s="10">
        <v>200</v>
      </c>
      <c r="O444" s="10">
        <v>200</v>
      </c>
      <c r="P444" s="88">
        <v>0</v>
      </c>
      <c r="Q444" s="102">
        <f t="shared" si="21"/>
        <v>0.98166666666666669</v>
      </c>
      <c r="R444" s="96">
        <v>0.97916666666666663</v>
      </c>
      <c r="S444" s="16">
        <v>0.99583333333333335</v>
      </c>
      <c r="T444" s="10">
        <v>196</v>
      </c>
      <c r="U444" s="13">
        <v>0.98</v>
      </c>
      <c r="V444" s="12">
        <v>199</v>
      </c>
      <c r="W444" s="13">
        <v>0.995</v>
      </c>
      <c r="X444" s="12">
        <v>199</v>
      </c>
      <c r="Y444" s="13">
        <v>0.995</v>
      </c>
      <c r="Z444" s="12">
        <v>198</v>
      </c>
      <c r="AA444" s="13">
        <v>0.99</v>
      </c>
      <c r="AB444" s="12">
        <v>196</v>
      </c>
      <c r="AC444" s="13">
        <v>0.98</v>
      </c>
      <c r="AD444" s="12">
        <v>190</v>
      </c>
      <c r="AE444" s="41">
        <v>0.95</v>
      </c>
      <c r="AF444" s="19">
        <v>27.998000000000001</v>
      </c>
      <c r="AG444" s="10">
        <v>-82.41</v>
      </c>
    </row>
    <row r="445" spans="1:33" ht="12" customHeight="1" x14ac:dyDescent="0.25">
      <c r="A445" s="18">
        <v>2478</v>
      </c>
      <c r="B445" s="40" t="s">
        <v>28</v>
      </c>
      <c r="C445" s="7" t="s">
        <v>1164</v>
      </c>
      <c r="D445" s="7" t="s">
        <v>1644</v>
      </c>
      <c r="E445" s="7" t="s">
        <v>4</v>
      </c>
      <c r="F445" s="7" t="s">
        <v>2</v>
      </c>
      <c r="G445" s="7">
        <v>1</v>
      </c>
      <c r="H445" s="5"/>
      <c r="I445" s="6">
        <v>120</v>
      </c>
      <c r="J445" s="5"/>
      <c r="K445" s="5"/>
      <c r="L445" s="6">
        <v>6</v>
      </c>
      <c r="M445" s="5"/>
      <c r="N445" s="10">
        <v>120</v>
      </c>
      <c r="O445" s="10">
        <v>120</v>
      </c>
      <c r="P445" s="88">
        <v>0</v>
      </c>
      <c r="Q445" s="102">
        <f t="shared" si="21"/>
        <v>0.96666666666666667</v>
      </c>
      <c r="R445" s="96">
        <v>0.99027777777777781</v>
      </c>
      <c r="S445" s="16">
        <v>0.55694444444444446</v>
      </c>
      <c r="T445" s="10">
        <v>116</v>
      </c>
      <c r="U445" s="13">
        <v>0.96666666666666701</v>
      </c>
      <c r="V445" s="12">
        <v>116</v>
      </c>
      <c r="W445" s="13">
        <v>0.96666666666666701</v>
      </c>
      <c r="X445" s="12">
        <v>115</v>
      </c>
      <c r="Y445" s="13">
        <v>0.95833333333333304</v>
      </c>
      <c r="Z445" s="12">
        <v>115</v>
      </c>
      <c r="AA445" s="13">
        <v>0.95833333333333304</v>
      </c>
      <c r="AB445" s="12">
        <v>115</v>
      </c>
      <c r="AC445" s="13">
        <v>0.95833333333333304</v>
      </c>
      <c r="AD445" s="12">
        <v>119</v>
      </c>
      <c r="AE445" s="41">
        <v>0.99166666666666703</v>
      </c>
      <c r="AF445" s="19">
        <v>27.954000000000001</v>
      </c>
      <c r="AG445" s="10">
        <v>-82.457999999999998</v>
      </c>
    </row>
    <row r="446" spans="1:33" ht="12" customHeight="1" x14ac:dyDescent="0.25">
      <c r="A446" s="18">
        <v>2524</v>
      </c>
      <c r="B446" s="40" t="s">
        <v>28</v>
      </c>
      <c r="C446" s="7" t="s">
        <v>1192</v>
      </c>
      <c r="D446" s="7" t="s">
        <v>1700</v>
      </c>
      <c r="E446" s="7" t="s">
        <v>4</v>
      </c>
      <c r="F446" s="7" t="s">
        <v>2</v>
      </c>
      <c r="G446" s="7">
        <v>1</v>
      </c>
      <c r="H446" s="5"/>
      <c r="I446" s="6">
        <v>108</v>
      </c>
      <c r="J446" s="5"/>
      <c r="K446" s="5"/>
      <c r="L446" s="5"/>
      <c r="M446" s="5"/>
      <c r="N446" s="10">
        <v>108</v>
      </c>
      <c r="O446" s="10">
        <v>108</v>
      </c>
      <c r="P446" s="88">
        <v>0</v>
      </c>
      <c r="Q446" s="102">
        <f t="shared" si="21"/>
        <v>0.99228395061728392</v>
      </c>
      <c r="R446" s="96">
        <v>0.97067901234567899</v>
      </c>
      <c r="S446" s="16">
        <v>0.66296296296296298</v>
      </c>
      <c r="T446" s="10">
        <v>107</v>
      </c>
      <c r="U446" s="13">
        <v>0.99074074074074103</v>
      </c>
      <c r="V446" s="12">
        <v>108</v>
      </c>
      <c r="W446" s="13">
        <v>1</v>
      </c>
      <c r="X446" s="12">
        <v>108</v>
      </c>
      <c r="Y446" s="13">
        <v>1</v>
      </c>
      <c r="Z446" s="12">
        <v>108</v>
      </c>
      <c r="AA446" s="13">
        <v>1</v>
      </c>
      <c r="AB446" s="12">
        <v>107</v>
      </c>
      <c r="AC446" s="13">
        <v>0.99074074074074103</v>
      </c>
      <c r="AD446" s="12">
        <v>105</v>
      </c>
      <c r="AE446" s="41">
        <v>0.97222222222222199</v>
      </c>
      <c r="AF446" s="19">
        <v>27.981971000000001</v>
      </c>
      <c r="AG446" s="10">
        <v>-82.349675000000005</v>
      </c>
    </row>
    <row r="447" spans="1:33" ht="12" customHeight="1" x14ac:dyDescent="0.25">
      <c r="A447" s="18">
        <v>2533</v>
      </c>
      <c r="B447" s="40" t="s">
        <v>28</v>
      </c>
      <c r="C447" s="7" t="s">
        <v>1200</v>
      </c>
      <c r="D447" s="7" t="s">
        <v>1705</v>
      </c>
      <c r="E447" s="7" t="s">
        <v>4</v>
      </c>
      <c r="F447" s="7" t="s">
        <v>2</v>
      </c>
      <c r="G447" s="7">
        <v>1</v>
      </c>
      <c r="H447" s="5"/>
      <c r="I447" s="6">
        <v>96</v>
      </c>
      <c r="J447" s="5"/>
      <c r="K447" s="5"/>
      <c r="L447" s="5"/>
      <c r="M447" s="5"/>
      <c r="N447" s="10">
        <v>96</v>
      </c>
      <c r="O447" s="10">
        <v>96</v>
      </c>
      <c r="P447" s="88">
        <v>0</v>
      </c>
      <c r="Q447" s="102">
        <f t="shared" si="21"/>
        <v>0.99479166666666663</v>
      </c>
      <c r="R447" s="96">
        <v>1</v>
      </c>
      <c r="S447" s="16"/>
      <c r="T447" s="10">
        <v>96</v>
      </c>
      <c r="U447" s="13">
        <v>1</v>
      </c>
      <c r="V447" s="12">
        <v>95</v>
      </c>
      <c r="W447" s="13">
        <v>0.98958333333333304</v>
      </c>
      <c r="X447" s="12">
        <v>96</v>
      </c>
      <c r="Y447" s="13">
        <v>1</v>
      </c>
      <c r="Z447" s="12">
        <v>96</v>
      </c>
      <c r="AA447" s="13">
        <v>1</v>
      </c>
      <c r="AB447" s="12">
        <v>95</v>
      </c>
      <c r="AC447" s="13">
        <v>0.98958333333333304</v>
      </c>
      <c r="AD447" s="12">
        <v>95</v>
      </c>
      <c r="AE447" s="41">
        <v>0.98958333333333304</v>
      </c>
      <c r="AF447" s="19">
        <v>27.893528</v>
      </c>
      <c r="AG447" s="10">
        <v>-82.341691999999995</v>
      </c>
    </row>
    <row r="448" spans="1:33" ht="12" customHeight="1" x14ac:dyDescent="0.25">
      <c r="A448" s="18">
        <v>76</v>
      </c>
      <c r="B448" s="40" t="s">
        <v>28</v>
      </c>
      <c r="C448" s="7" t="s">
        <v>69</v>
      </c>
      <c r="D448" s="7" t="s">
        <v>1343</v>
      </c>
      <c r="E448" s="7" t="s">
        <v>1738</v>
      </c>
      <c r="F448" s="7" t="s">
        <v>2</v>
      </c>
      <c r="G448" s="7">
        <v>1</v>
      </c>
      <c r="H448" s="5"/>
      <c r="I448" s="6">
        <v>169</v>
      </c>
      <c r="J448" s="5"/>
      <c r="K448" s="5"/>
      <c r="L448" s="5"/>
      <c r="M448" s="5"/>
      <c r="N448" s="10">
        <v>201</v>
      </c>
      <c r="O448" s="10">
        <v>169</v>
      </c>
      <c r="P448" s="88">
        <v>32</v>
      </c>
      <c r="Q448" s="102">
        <f t="shared" si="21"/>
        <v>0.95356550580431176</v>
      </c>
      <c r="R448" s="96">
        <v>0.94328358208955221</v>
      </c>
      <c r="S448" s="16">
        <v>0.92636815920398008</v>
      </c>
      <c r="T448" s="10">
        <v>186</v>
      </c>
      <c r="U448" s="13">
        <v>0.92537313432835799</v>
      </c>
      <c r="V448" s="12">
        <v>189</v>
      </c>
      <c r="W448" s="13">
        <v>0.94029850746268695</v>
      </c>
      <c r="X448" s="12">
        <v>191</v>
      </c>
      <c r="Y448" s="13">
        <v>0.95024875621890503</v>
      </c>
      <c r="Z448" s="12">
        <v>195</v>
      </c>
      <c r="AA448" s="13">
        <v>0.97014925373134298</v>
      </c>
      <c r="AB448" s="12">
        <v>194</v>
      </c>
      <c r="AC448" s="13">
        <v>0.96517412935323399</v>
      </c>
      <c r="AD448" s="12">
        <v>195</v>
      </c>
      <c r="AE448" s="41">
        <v>0.97014925373134298</v>
      </c>
      <c r="AF448" s="19">
        <v>27.976299999999998</v>
      </c>
      <c r="AG448" s="10">
        <v>-82.436499999999995</v>
      </c>
    </row>
    <row r="449" spans="1:33" ht="12" customHeight="1" x14ac:dyDescent="0.25">
      <c r="A449" s="18">
        <v>164</v>
      </c>
      <c r="B449" s="40" t="s">
        <v>28</v>
      </c>
      <c r="C449" s="7" t="s">
        <v>124</v>
      </c>
      <c r="D449" s="7" t="s">
        <v>1401</v>
      </c>
      <c r="E449" s="7" t="s">
        <v>1738</v>
      </c>
      <c r="F449" s="7" t="s">
        <v>2</v>
      </c>
      <c r="G449" s="7">
        <v>1</v>
      </c>
      <c r="H449" s="5"/>
      <c r="I449" s="6">
        <v>320</v>
      </c>
      <c r="J449" s="5"/>
      <c r="K449" s="5"/>
      <c r="L449" s="5"/>
      <c r="M449" s="5"/>
      <c r="N449" s="10">
        <v>400</v>
      </c>
      <c r="O449" s="10">
        <v>320</v>
      </c>
      <c r="P449" s="88">
        <v>80</v>
      </c>
      <c r="Q449" s="102">
        <f t="shared" si="21"/>
        <v>0.87541666666666662</v>
      </c>
      <c r="R449" s="96">
        <v>0.90541666666666665</v>
      </c>
      <c r="S449" s="16">
        <v>0.89583333333333337</v>
      </c>
      <c r="T449" s="10">
        <v>331</v>
      </c>
      <c r="U449" s="13">
        <v>0.82750000000000001</v>
      </c>
      <c r="V449" s="12">
        <v>333</v>
      </c>
      <c r="W449" s="13">
        <v>0.83250000000000002</v>
      </c>
      <c r="X449" s="12">
        <v>330</v>
      </c>
      <c r="Y449" s="13">
        <v>0.82499999999999996</v>
      </c>
      <c r="Z449" s="12">
        <v>364</v>
      </c>
      <c r="AA449" s="13">
        <v>0.91</v>
      </c>
      <c r="AB449" s="12">
        <v>371</v>
      </c>
      <c r="AC449" s="13">
        <v>0.92749999999999999</v>
      </c>
      <c r="AD449" s="12">
        <v>372</v>
      </c>
      <c r="AE449" s="41">
        <v>0.93</v>
      </c>
      <c r="AF449" s="19">
        <v>28.007300000000001</v>
      </c>
      <c r="AG449" s="10">
        <v>-82.561099999999996</v>
      </c>
    </row>
    <row r="450" spans="1:33" ht="12" customHeight="1" x14ac:dyDescent="0.25">
      <c r="A450" s="18">
        <v>473</v>
      </c>
      <c r="B450" s="40" t="s">
        <v>28</v>
      </c>
      <c r="C450" s="7" t="s">
        <v>321</v>
      </c>
      <c r="D450" s="7" t="s">
        <v>1396</v>
      </c>
      <c r="E450" s="7" t="s">
        <v>1738</v>
      </c>
      <c r="F450" s="7" t="s">
        <v>2</v>
      </c>
      <c r="G450" s="7">
        <v>1</v>
      </c>
      <c r="H450" s="5"/>
      <c r="I450" s="6">
        <v>288</v>
      </c>
      <c r="J450" s="5"/>
      <c r="K450" s="5"/>
      <c r="L450" s="5"/>
      <c r="M450" s="5"/>
      <c r="N450" s="10">
        <v>320</v>
      </c>
      <c r="O450" s="10">
        <v>288</v>
      </c>
      <c r="P450" s="88">
        <v>32</v>
      </c>
      <c r="Q450" s="102">
        <f t="shared" si="21"/>
        <v>0.9838541666666667</v>
      </c>
      <c r="R450" s="96">
        <v>0.9692708333333333</v>
      </c>
      <c r="S450" s="16">
        <v>0.98645833333333333</v>
      </c>
      <c r="T450" s="10">
        <v>314</v>
      </c>
      <c r="U450" s="13">
        <v>0.98124999999999996</v>
      </c>
      <c r="V450" s="12">
        <v>317</v>
      </c>
      <c r="W450" s="13">
        <v>0.99062499999999998</v>
      </c>
      <c r="X450" s="12">
        <v>318</v>
      </c>
      <c r="Y450" s="13">
        <v>0.99375000000000002</v>
      </c>
      <c r="Z450" s="12">
        <v>311</v>
      </c>
      <c r="AA450" s="13">
        <v>0.97187500000000004</v>
      </c>
      <c r="AB450" s="12">
        <v>315</v>
      </c>
      <c r="AC450" s="13">
        <v>0.984375</v>
      </c>
      <c r="AD450" s="12">
        <v>314</v>
      </c>
      <c r="AE450" s="41">
        <v>0.98124999999999996</v>
      </c>
      <c r="AF450" s="19">
        <v>27.8919</v>
      </c>
      <c r="AG450" s="10">
        <v>-82.506500000000003</v>
      </c>
    </row>
    <row r="451" spans="1:33" ht="12" customHeight="1" x14ac:dyDescent="0.25">
      <c r="A451" s="18">
        <v>521</v>
      </c>
      <c r="B451" s="40" t="s">
        <v>28</v>
      </c>
      <c r="C451" s="7" t="s">
        <v>355</v>
      </c>
      <c r="D451" s="7" t="s">
        <v>1343</v>
      </c>
      <c r="E451" s="7" t="s">
        <v>1738</v>
      </c>
      <c r="F451" s="7" t="s">
        <v>2</v>
      </c>
      <c r="G451" s="7">
        <v>1</v>
      </c>
      <c r="H451" s="5"/>
      <c r="I451" s="6">
        <v>96</v>
      </c>
      <c r="J451" s="5"/>
      <c r="K451" s="5"/>
      <c r="L451" s="5"/>
      <c r="M451" s="5"/>
      <c r="N451" s="10">
        <v>238</v>
      </c>
      <c r="O451" s="10">
        <v>96</v>
      </c>
      <c r="P451" s="88">
        <v>142</v>
      </c>
      <c r="Q451" s="102">
        <f t="shared" si="21"/>
        <v>0.96498599439775912</v>
      </c>
      <c r="R451" s="96">
        <v>0.93627450980392157</v>
      </c>
      <c r="S451" s="16">
        <v>0.92016806722689071</v>
      </c>
      <c r="T451" s="10">
        <v>233</v>
      </c>
      <c r="U451" s="13">
        <v>0.97899159663865498</v>
      </c>
      <c r="V451" s="12">
        <v>233</v>
      </c>
      <c r="W451" s="13">
        <v>0.97899159663865498</v>
      </c>
      <c r="X451" s="12">
        <v>225</v>
      </c>
      <c r="Y451" s="13">
        <v>0.94537815126050395</v>
      </c>
      <c r="Z451" s="12">
        <v>229</v>
      </c>
      <c r="AA451" s="13">
        <v>0.96218487394957997</v>
      </c>
      <c r="AB451" s="12">
        <v>231</v>
      </c>
      <c r="AC451" s="13">
        <v>0.97058823529411797</v>
      </c>
      <c r="AD451" s="12">
        <v>227</v>
      </c>
      <c r="AE451" s="41">
        <v>0.95378151260504196</v>
      </c>
      <c r="AF451" s="19">
        <v>27.9604</v>
      </c>
      <c r="AG451" s="10">
        <v>-82.456599999999995</v>
      </c>
    </row>
    <row r="452" spans="1:33" ht="12" customHeight="1" x14ac:dyDescent="0.25">
      <c r="A452" s="18">
        <v>806</v>
      </c>
      <c r="B452" s="40" t="s">
        <v>28</v>
      </c>
      <c r="C452" s="7" t="s">
        <v>526</v>
      </c>
      <c r="D452" s="7" t="s">
        <v>1541</v>
      </c>
      <c r="E452" s="7" t="s">
        <v>1738</v>
      </c>
      <c r="F452" s="7" t="s">
        <v>2</v>
      </c>
      <c r="G452" s="7">
        <v>1</v>
      </c>
      <c r="H452" s="5"/>
      <c r="I452" s="6">
        <v>50</v>
      </c>
      <c r="J452" s="5"/>
      <c r="K452" s="5"/>
      <c r="L452" s="5"/>
      <c r="M452" s="5"/>
      <c r="N452" s="10">
        <v>248</v>
      </c>
      <c r="O452" s="10">
        <v>50</v>
      </c>
      <c r="P452" s="88">
        <v>198</v>
      </c>
      <c r="Q452" s="102">
        <f t="shared" si="21"/>
        <v>0.94556451612903225</v>
      </c>
      <c r="R452" s="96">
        <v>0.967741935483871</v>
      </c>
      <c r="S452" s="16">
        <v>0.95766129032258063</v>
      </c>
      <c r="T452" s="10">
        <v>238</v>
      </c>
      <c r="U452" s="13">
        <v>0.95967741935483897</v>
      </c>
      <c r="V452" s="12">
        <v>233</v>
      </c>
      <c r="W452" s="13">
        <v>0.93951612903225801</v>
      </c>
      <c r="X452" s="12">
        <v>235</v>
      </c>
      <c r="Y452" s="13">
        <v>0.94758064516129004</v>
      </c>
      <c r="Z452" s="12">
        <v>234</v>
      </c>
      <c r="AA452" s="13">
        <v>0.94354838709677402</v>
      </c>
      <c r="AB452" s="12">
        <v>236</v>
      </c>
      <c r="AC452" s="13">
        <v>0.95161290322580605</v>
      </c>
      <c r="AD452" s="12">
        <v>231</v>
      </c>
      <c r="AE452" s="41">
        <v>0.93145161290322598</v>
      </c>
      <c r="AF452" s="19">
        <v>27.908000000000001</v>
      </c>
      <c r="AG452" s="10">
        <v>-82.321299999999994</v>
      </c>
    </row>
    <row r="453" spans="1:33" ht="12" customHeight="1" x14ac:dyDescent="0.25">
      <c r="A453" s="18">
        <v>978</v>
      </c>
      <c r="B453" s="40" t="s">
        <v>28</v>
      </c>
      <c r="C453" s="7" t="s">
        <v>630</v>
      </c>
      <c r="D453" s="7" t="s">
        <v>1355</v>
      </c>
      <c r="E453" s="7" t="s">
        <v>1738</v>
      </c>
      <c r="F453" s="7" t="s">
        <v>2</v>
      </c>
      <c r="G453" s="7">
        <v>1</v>
      </c>
      <c r="H453" s="5"/>
      <c r="I453" s="6">
        <v>284</v>
      </c>
      <c r="J453" s="5"/>
      <c r="K453" s="5"/>
      <c r="L453" s="5"/>
      <c r="M453" s="5"/>
      <c r="N453" s="10">
        <v>352</v>
      </c>
      <c r="O453" s="10">
        <v>284</v>
      </c>
      <c r="P453" s="88">
        <v>68</v>
      </c>
      <c r="Q453" s="102">
        <f t="shared" si="21"/>
        <v>0.96827651515151514</v>
      </c>
      <c r="R453" s="96">
        <v>0.9554924242424242</v>
      </c>
      <c r="S453" s="16">
        <v>0.94223484848484851</v>
      </c>
      <c r="T453" s="10">
        <v>347</v>
      </c>
      <c r="U453" s="13">
        <v>0.98579545454545503</v>
      </c>
      <c r="V453" s="12">
        <v>341</v>
      </c>
      <c r="W453" s="13">
        <v>0.96875</v>
      </c>
      <c r="X453" s="12">
        <v>331</v>
      </c>
      <c r="Y453" s="13">
        <v>0.94034090909090895</v>
      </c>
      <c r="Z453" s="12">
        <v>339</v>
      </c>
      <c r="AA453" s="13">
        <v>0.96306818181818199</v>
      </c>
      <c r="AB453" s="12">
        <v>346</v>
      </c>
      <c r="AC453" s="13">
        <v>0.98295454545454497</v>
      </c>
      <c r="AD453" s="12">
        <v>341</v>
      </c>
      <c r="AE453" s="41">
        <v>0.96875</v>
      </c>
      <c r="AF453" s="19">
        <v>27.919899999999998</v>
      </c>
      <c r="AG453" s="10">
        <v>-82.351900000000001</v>
      </c>
    </row>
    <row r="454" spans="1:33" ht="12" customHeight="1" x14ac:dyDescent="0.25">
      <c r="A454" s="18">
        <v>995</v>
      </c>
      <c r="B454" s="40" t="s">
        <v>28</v>
      </c>
      <c r="C454" s="7" t="s">
        <v>640</v>
      </c>
      <c r="D454" s="7" t="s">
        <v>1490</v>
      </c>
      <c r="E454" s="7" t="s">
        <v>1738</v>
      </c>
      <c r="F454" s="7" t="s">
        <v>2</v>
      </c>
      <c r="G454" s="7">
        <v>1</v>
      </c>
      <c r="H454" s="5"/>
      <c r="I454" s="6">
        <v>236</v>
      </c>
      <c r="J454" s="5"/>
      <c r="K454" s="5"/>
      <c r="L454" s="6">
        <v>3</v>
      </c>
      <c r="M454" s="5"/>
      <c r="N454" s="10">
        <v>236</v>
      </c>
      <c r="O454" s="10">
        <v>213</v>
      </c>
      <c r="P454" s="88">
        <v>23</v>
      </c>
      <c r="Q454" s="102">
        <f t="shared" si="21"/>
        <v>0.99011299435028244</v>
      </c>
      <c r="R454" s="96">
        <v>0.97810734463276838</v>
      </c>
      <c r="S454" s="16">
        <v>0.94237288135593222</v>
      </c>
      <c r="T454" s="10">
        <v>236</v>
      </c>
      <c r="U454" s="13">
        <v>1</v>
      </c>
      <c r="V454" s="12">
        <v>235</v>
      </c>
      <c r="W454" s="13">
        <v>0.99576271186440701</v>
      </c>
      <c r="X454" s="12">
        <v>235</v>
      </c>
      <c r="Y454" s="13">
        <v>0.99576271186440701</v>
      </c>
      <c r="Z454" s="12">
        <v>233</v>
      </c>
      <c r="AA454" s="13">
        <v>0.98728813559322004</v>
      </c>
      <c r="AB454" s="12">
        <v>230</v>
      </c>
      <c r="AC454" s="13">
        <v>0.97457627118644097</v>
      </c>
      <c r="AD454" s="12">
        <v>233</v>
      </c>
      <c r="AE454" s="41">
        <v>0.98728813559322004</v>
      </c>
      <c r="AF454" s="19">
        <v>28.0031</v>
      </c>
      <c r="AG454" s="10">
        <v>-82.141499999999994</v>
      </c>
    </row>
    <row r="455" spans="1:33" ht="12" customHeight="1" x14ac:dyDescent="0.25">
      <c r="A455" s="18">
        <v>1059</v>
      </c>
      <c r="B455" s="40" t="s">
        <v>28</v>
      </c>
      <c r="C455" s="7" t="s">
        <v>682</v>
      </c>
      <c r="D455" s="7" t="s">
        <v>1358</v>
      </c>
      <c r="E455" s="7" t="s">
        <v>1738</v>
      </c>
      <c r="F455" s="7" t="s">
        <v>2</v>
      </c>
      <c r="G455" s="7">
        <v>1</v>
      </c>
      <c r="H455" s="5"/>
      <c r="I455" s="6">
        <v>348</v>
      </c>
      <c r="J455" s="5"/>
      <c r="K455" s="5"/>
      <c r="L455" s="5"/>
      <c r="M455" s="5"/>
      <c r="N455" s="10">
        <v>358</v>
      </c>
      <c r="O455" s="10">
        <v>348</v>
      </c>
      <c r="P455" s="88">
        <v>10</v>
      </c>
      <c r="Q455" s="102">
        <f t="shared" si="21"/>
        <v>0.97392923649906893</v>
      </c>
      <c r="R455" s="96">
        <v>0.95027932960893857</v>
      </c>
      <c r="S455" s="16">
        <v>0.92290502793296092</v>
      </c>
      <c r="T455" s="10">
        <v>344</v>
      </c>
      <c r="U455" s="13">
        <v>0.960893854748603</v>
      </c>
      <c r="V455" s="12">
        <v>344</v>
      </c>
      <c r="W455" s="13">
        <v>0.960893854748603</v>
      </c>
      <c r="X455" s="12">
        <v>348</v>
      </c>
      <c r="Y455" s="13">
        <v>0.972067039106145</v>
      </c>
      <c r="Z455" s="12">
        <v>350</v>
      </c>
      <c r="AA455" s="13">
        <v>0.977653631284916</v>
      </c>
      <c r="AB455" s="12">
        <v>350</v>
      </c>
      <c r="AC455" s="13">
        <v>0.977653631284916</v>
      </c>
      <c r="AD455" s="12">
        <v>356</v>
      </c>
      <c r="AE455" s="41">
        <v>0.994413407821229</v>
      </c>
      <c r="AF455" s="19">
        <v>27.976299999999998</v>
      </c>
      <c r="AG455" s="10">
        <v>-82.436499999999995</v>
      </c>
    </row>
    <row r="456" spans="1:33" ht="12" customHeight="1" x14ac:dyDescent="0.25">
      <c r="A456" s="18">
        <v>1890</v>
      </c>
      <c r="B456" s="40" t="s">
        <v>28</v>
      </c>
      <c r="C456" s="7" t="s">
        <v>1022</v>
      </c>
      <c r="D456" s="7" t="s">
        <v>1673</v>
      </c>
      <c r="E456" s="7" t="s">
        <v>1738</v>
      </c>
      <c r="F456" s="7" t="s">
        <v>2</v>
      </c>
      <c r="G456" s="7">
        <v>1</v>
      </c>
      <c r="H456" s="5"/>
      <c r="I456" s="6">
        <v>216</v>
      </c>
      <c r="J456" s="5"/>
      <c r="K456" s="5"/>
      <c r="L456" s="5"/>
      <c r="M456" s="5"/>
      <c r="N456" s="10">
        <v>216</v>
      </c>
      <c r="O456" s="10">
        <v>196</v>
      </c>
      <c r="P456" s="88">
        <v>20</v>
      </c>
      <c r="Q456" s="102">
        <f t="shared" si="21"/>
        <v>0.9282407407407407</v>
      </c>
      <c r="R456" s="96">
        <v>0.95061728395061729</v>
      </c>
      <c r="S456" s="16">
        <v>0.8603395061728395</v>
      </c>
      <c r="T456" s="10">
        <v>207</v>
      </c>
      <c r="U456" s="13">
        <v>0.95833333333333304</v>
      </c>
      <c r="V456" s="12">
        <v>202</v>
      </c>
      <c r="W456" s="13">
        <v>0.93518518518518501</v>
      </c>
      <c r="X456" s="12">
        <v>197</v>
      </c>
      <c r="Y456" s="13">
        <v>0.91203703703703698</v>
      </c>
      <c r="Z456" s="12">
        <v>196</v>
      </c>
      <c r="AA456" s="13">
        <v>0.907407407407407</v>
      </c>
      <c r="AB456" s="12">
        <v>197</v>
      </c>
      <c r="AC456" s="13">
        <v>0.91203703703703698</v>
      </c>
      <c r="AD456" s="12">
        <v>204</v>
      </c>
      <c r="AE456" s="41">
        <v>0.94444444444444398</v>
      </c>
      <c r="AF456" s="19">
        <v>27.8703</v>
      </c>
      <c r="AG456" s="10">
        <v>-82.514399999999995</v>
      </c>
    </row>
    <row r="457" spans="1:33" ht="12" customHeight="1" x14ac:dyDescent="0.25">
      <c r="A457" s="18">
        <v>2254</v>
      </c>
      <c r="B457" s="40" t="s">
        <v>28</v>
      </c>
      <c r="C457" s="7" t="s">
        <v>1105</v>
      </c>
      <c r="D457" s="7" t="s">
        <v>1365</v>
      </c>
      <c r="E457" s="7" t="s">
        <v>1738</v>
      </c>
      <c r="F457" s="7" t="s">
        <v>2</v>
      </c>
      <c r="G457" s="7">
        <v>1</v>
      </c>
      <c r="H457" s="5"/>
      <c r="I457" s="6">
        <v>144</v>
      </c>
      <c r="J457" s="5"/>
      <c r="K457" s="5"/>
      <c r="L457" s="5"/>
      <c r="M457" s="5"/>
      <c r="N457" s="10">
        <v>144</v>
      </c>
      <c r="O457" s="10">
        <v>136</v>
      </c>
      <c r="P457" s="88">
        <v>8</v>
      </c>
      <c r="Q457" s="102">
        <f t="shared" si="21"/>
        <v>0.9780092592592593</v>
      </c>
      <c r="R457" s="96">
        <v>0.97083333333333333</v>
      </c>
      <c r="S457" s="16">
        <v>0.98611111111111116</v>
      </c>
      <c r="T457" s="10">
        <v>141</v>
      </c>
      <c r="U457" s="13">
        <v>0.97916666666666696</v>
      </c>
      <c r="V457" s="12">
        <v>140</v>
      </c>
      <c r="W457" s="13">
        <v>0.97222222222222199</v>
      </c>
      <c r="X457" s="12">
        <v>141</v>
      </c>
      <c r="Y457" s="13">
        <v>0.97916666666666696</v>
      </c>
      <c r="Z457" s="12">
        <v>140</v>
      </c>
      <c r="AA457" s="13">
        <v>0.97222222222222199</v>
      </c>
      <c r="AB457" s="12">
        <v>141</v>
      </c>
      <c r="AC457" s="13">
        <v>0.97916666666666696</v>
      </c>
      <c r="AD457" s="12">
        <v>142</v>
      </c>
      <c r="AE457" s="41">
        <v>0.98611111111111105</v>
      </c>
      <c r="AF457" s="19">
        <v>27.982638999999999</v>
      </c>
      <c r="AG457" s="10">
        <v>-82.311389000000005</v>
      </c>
    </row>
    <row r="458" spans="1:33" ht="12" customHeight="1" x14ac:dyDescent="0.25">
      <c r="A458" s="18">
        <v>317</v>
      </c>
      <c r="B458" s="40" t="s">
        <v>28</v>
      </c>
      <c r="C458" s="7" t="s">
        <v>226</v>
      </c>
      <c r="D458" s="7" t="s">
        <v>1472</v>
      </c>
      <c r="E458" s="7" t="s">
        <v>5</v>
      </c>
      <c r="F458" s="7" t="s">
        <v>2</v>
      </c>
      <c r="G458" s="7">
        <v>1</v>
      </c>
      <c r="H458" s="5"/>
      <c r="I458" s="6">
        <v>16</v>
      </c>
      <c r="J458" s="6">
        <v>64</v>
      </c>
      <c r="K458" s="5"/>
      <c r="L458" s="5"/>
      <c r="M458" s="5"/>
      <c r="N458" s="10">
        <v>80</v>
      </c>
      <c r="O458" s="10">
        <v>80</v>
      </c>
      <c r="P458" s="88">
        <v>0</v>
      </c>
      <c r="Q458" s="102">
        <f t="shared" si="21"/>
        <v>0.99583333333333335</v>
      </c>
      <c r="R458" s="96">
        <v>0.99791666666666667</v>
      </c>
      <c r="S458" s="16">
        <v>0.995</v>
      </c>
      <c r="T458" s="10">
        <v>80</v>
      </c>
      <c r="U458" s="13">
        <v>1</v>
      </c>
      <c r="V458" s="12">
        <v>80</v>
      </c>
      <c r="W458" s="13">
        <v>1</v>
      </c>
      <c r="X458" s="12">
        <v>80</v>
      </c>
      <c r="Y458" s="13">
        <v>1</v>
      </c>
      <c r="Z458" s="12">
        <v>80</v>
      </c>
      <c r="AA458" s="13">
        <v>1</v>
      </c>
      <c r="AB458" s="12">
        <v>80</v>
      </c>
      <c r="AC458" s="13">
        <v>1</v>
      </c>
      <c r="AD458" s="12">
        <v>78</v>
      </c>
      <c r="AE458" s="41">
        <v>0.97499999999999998</v>
      </c>
      <c r="AF458" s="19">
        <v>27.7196</v>
      </c>
      <c r="AG458" s="10">
        <v>-82.415400000000005</v>
      </c>
    </row>
    <row r="459" spans="1:33" ht="12" customHeight="1" x14ac:dyDescent="0.25">
      <c r="A459" s="18">
        <v>422</v>
      </c>
      <c r="B459" s="40" t="s">
        <v>28</v>
      </c>
      <c r="C459" s="7" t="s">
        <v>292</v>
      </c>
      <c r="D459" s="7" t="s">
        <v>1472</v>
      </c>
      <c r="E459" s="7" t="s">
        <v>5</v>
      </c>
      <c r="F459" s="7" t="s">
        <v>2</v>
      </c>
      <c r="G459" s="7">
        <v>1</v>
      </c>
      <c r="H459" s="5"/>
      <c r="I459" s="6">
        <v>68</v>
      </c>
      <c r="J459" s="6">
        <v>16</v>
      </c>
      <c r="K459" s="5"/>
      <c r="L459" s="5"/>
      <c r="M459" s="5"/>
      <c r="N459" s="10">
        <v>84</v>
      </c>
      <c r="O459" s="10">
        <v>84</v>
      </c>
      <c r="P459" s="88">
        <v>0</v>
      </c>
      <c r="Q459" s="102">
        <f t="shared" si="21"/>
        <v>0.97420634920634919</v>
      </c>
      <c r="R459" s="96">
        <v>0.90277777777777779</v>
      </c>
      <c r="S459" s="16">
        <v>0.8833333333333333</v>
      </c>
      <c r="T459" s="10">
        <v>83</v>
      </c>
      <c r="U459" s="13">
        <v>0.98809523809523803</v>
      </c>
      <c r="V459" s="12">
        <v>83</v>
      </c>
      <c r="W459" s="13">
        <v>0.98809523809523803</v>
      </c>
      <c r="X459" s="12">
        <v>83</v>
      </c>
      <c r="Y459" s="13">
        <v>0.98809523809523803</v>
      </c>
      <c r="Z459" s="12">
        <v>83</v>
      </c>
      <c r="AA459" s="13">
        <v>0.98809523809523803</v>
      </c>
      <c r="AB459" s="12">
        <v>79</v>
      </c>
      <c r="AC459" s="13">
        <v>0.94047619047619002</v>
      </c>
      <c r="AD459" s="12">
        <v>80</v>
      </c>
      <c r="AE459" s="41">
        <v>0.952380952380952</v>
      </c>
      <c r="AF459" s="19">
        <v>27.720800000000001</v>
      </c>
      <c r="AG459" s="10">
        <v>-82.3172</v>
      </c>
    </row>
    <row r="460" spans="1:33" ht="12" customHeight="1" x14ac:dyDescent="0.25">
      <c r="A460" s="18">
        <v>578</v>
      </c>
      <c r="B460" s="40" t="s">
        <v>28</v>
      </c>
      <c r="C460" s="7" t="s">
        <v>393</v>
      </c>
      <c r="D460" s="7" t="s">
        <v>1508</v>
      </c>
      <c r="E460" s="7" t="s">
        <v>5</v>
      </c>
      <c r="F460" s="7" t="s">
        <v>2</v>
      </c>
      <c r="G460" s="7">
        <v>1</v>
      </c>
      <c r="H460" s="5"/>
      <c r="I460" s="6">
        <v>50</v>
      </c>
      <c r="J460" s="6">
        <v>34</v>
      </c>
      <c r="K460" s="5"/>
      <c r="L460" s="5"/>
      <c r="M460" s="5"/>
      <c r="N460" s="10">
        <v>84</v>
      </c>
      <c r="O460" s="10">
        <v>84</v>
      </c>
      <c r="P460" s="88">
        <v>0</v>
      </c>
      <c r="Q460" s="102">
        <f t="shared" si="21"/>
        <v>0.95714285714285718</v>
      </c>
      <c r="R460" s="96">
        <v>0.95833333333333337</v>
      </c>
      <c r="S460" s="16">
        <v>0.9</v>
      </c>
      <c r="T460" s="10">
        <v>80</v>
      </c>
      <c r="U460" s="13">
        <v>0.952380952380952</v>
      </c>
      <c r="V460" s="11"/>
      <c r="W460" s="11"/>
      <c r="X460" s="12">
        <v>79</v>
      </c>
      <c r="Y460" s="13">
        <v>0.94047619047619002</v>
      </c>
      <c r="Z460" s="12">
        <v>81</v>
      </c>
      <c r="AA460" s="13">
        <v>0.96428571428571397</v>
      </c>
      <c r="AB460" s="12">
        <v>81</v>
      </c>
      <c r="AC460" s="13">
        <v>0.96428571428571397</v>
      </c>
      <c r="AD460" s="12">
        <v>81</v>
      </c>
      <c r="AE460" s="41">
        <v>0.96428571428571397</v>
      </c>
      <c r="AF460" s="19">
        <v>27.718</v>
      </c>
      <c r="AG460" s="10">
        <v>-82.413499999999999</v>
      </c>
    </row>
    <row r="461" spans="1:33" ht="12" customHeight="1" x14ac:dyDescent="0.25">
      <c r="A461" s="18">
        <v>1078</v>
      </c>
      <c r="B461" s="40" t="s">
        <v>28</v>
      </c>
      <c r="C461" s="7" t="s">
        <v>693</v>
      </c>
      <c r="D461" s="7" t="s">
        <v>1358</v>
      </c>
      <c r="E461" s="7" t="s">
        <v>5</v>
      </c>
      <c r="F461" s="7" t="s">
        <v>2</v>
      </c>
      <c r="G461" s="7">
        <v>1</v>
      </c>
      <c r="H461" s="5"/>
      <c r="I461" s="5"/>
      <c r="J461" s="6">
        <v>108</v>
      </c>
      <c r="K461" s="5"/>
      <c r="L461" s="5"/>
      <c r="M461" s="5"/>
      <c r="N461" s="10">
        <v>108</v>
      </c>
      <c r="O461" s="10">
        <v>108</v>
      </c>
      <c r="P461" s="88">
        <v>0</v>
      </c>
      <c r="Q461" s="102">
        <f t="shared" si="21"/>
        <v>1</v>
      </c>
      <c r="R461" s="96">
        <v>1</v>
      </c>
      <c r="S461" s="16">
        <v>0.99845679012345678</v>
      </c>
      <c r="T461" s="10">
        <v>108</v>
      </c>
      <c r="U461" s="13">
        <v>1</v>
      </c>
      <c r="V461" s="12">
        <v>108</v>
      </c>
      <c r="W461" s="13">
        <v>1</v>
      </c>
      <c r="X461" s="12">
        <v>108</v>
      </c>
      <c r="Y461" s="13">
        <v>1</v>
      </c>
      <c r="Z461" s="12">
        <v>108</v>
      </c>
      <c r="AA461" s="13">
        <v>1</v>
      </c>
      <c r="AB461" s="12">
        <v>108</v>
      </c>
      <c r="AC461" s="13">
        <v>1</v>
      </c>
      <c r="AD461" s="12">
        <v>108</v>
      </c>
      <c r="AE461" s="41">
        <v>1</v>
      </c>
      <c r="AF461" s="19">
        <v>27.718800000000002</v>
      </c>
      <c r="AG461" s="10">
        <v>-82.314800000000005</v>
      </c>
    </row>
    <row r="462" spans="1:33" ht="12" customHeight="1" x14ac:dyDescent="0.25">
      <c r="A462" s="18">
        <v>2451</v>
      </c>
      <c r="B462" s="40" t="s">
        <v>28</v>
      </c>
      <c r="C462" s="7" t="s">
        <v>1145</v>
      </c>
      <c r="D462" s="7" t="s">
        <v>1387</v>
      </c>
      <c r="E462" s="7" t="s">
        <v>1740</v>
      </c>
      <c r="F462" s="7" t="s">
        <v>2</v>
      </c>
      <c r="G462" s="7">
        <v>1</v>
      </c>
      <c r="H462" s="5"/>
      <c r="I462" s="5"/>
      <c r="J462" s="6">
        <v>27</v>
      </c>
      <c r="K462" s="5"/>
      <c r="L462" s="5"/>
      <c r="M462" s="5"/>
      <c r="N462" s="10">
        <v>27</v>
      </c>
      <c r="O462" s="10">
        <v>6</v>
      </c>
      <c r="P462" s="88">
        <v>21</v>
      </c>
      <c r="Q462" s="102">
        <f t="shared" si="21"/>
        <v>0.98765432098765427</v>
      </c>
      <c r="R462" s="96">
        <v>0.96913580246913578</v>
      </c>
      <c r="S462" s="16">
        <v>0.99259259259259258</v>
      </c>
      <c r="T462" s="10">
        <v>27</v>
      </c>
      <c r="U462" s="13">
        <v>1</v>
      </c>
      <c r="V462" s="12">
        <v>26</v>
      </c>
      <c r="W462" s="13">
        <v>0.96296296296296302</v>
      </c>
      <c r="X462" s="12">
        <v>26</v>
      </c>
      <c r="Y462" s="13">
        <v>0.96296296296296302</v>
      </c>
      <c r="Z462" s="12">
        <v>27</v>
      </c>
      <c r="AA462" s="13">
        <v>1</v>
      </c>
      <c r="AB462" s="12">
        <v>27</v>
      </c>
      <c r="AC462" s="13">
        <v>1</v>
      </c>
      <c r="AD462" s="12">
        <v>27</v>
      </c>
      <c r="AE462" s="41">
        <v>1</v>
      </c>
      <c r="AF462" s="19">
        <v>27.708531000000001</v>
      </c>
      <c r="AG462" s="10">
        <v>-82.422223000000002</v>
      </c>
    </row>
    <row r="463" spans="1:33" ht="12" customHeight="1" x14ac:dyDescent="0.25">
      <c r="A463" s="18">
        <v>2593</v>
      </c>
      <c r="B463" s="40" t="s">
        <v>28</v>
      </c>
      <c r="C463" s="7" t="s">
        <v>1251</v>
      </c>
      <c r="D463" s="7" t="s">
        <v>1368</v>
      </c>
      <c r="E463" s="7" t="s">
        <v>4</v>
      </c>
      <c r="F463" s="7" t="s">
        <v>1332</v>
      </c>
      <c r="G463" s="7">
        <v>1</v>
      </c>
      <c r="H463" s="5"/>
      <c r="I463" s="6">
        <v>68</v>
      </c>
      <c r="J463" s="5"/>
      <c r="K463" s="5"/>
      <c r="L463" s="6">
        <v>7</v>
      </c>
      <c r="M463" s="5"/>
      <c r="N463" s="10">
        <v>68</v>
      </c>
      <c r="O463" s="10">
        <v>68</v>
      </c>
      <c r="P463" s="88">
        <v>0</v>
      </c>
      <c r="Q463" s="102">
        <f t="shared" si="21"/>
        <v>0.98774509803921573</v>
      </c>
      <c r="R463" s="96"/>
      <c r="S463" s="16"/>
      <c r="T463" s="10">
        <v>68</v>
      </c>
      <c r="U463" s="13">
        <v>1</v>
      </c>
      <c r="V463" s="12">
        <v>68</v>
      </c>
      <c r="W463" s="13">
        <v>1</v>
      </c>
      <c r="X463" s="12">
        <v>68</v>
      </c>
      <c r="Y463" s="13">
        <v>1</v>
      </c>
      <c r="Z463" s="12">
        <v>68</v>
      </c>
      <c r="AA463" s="13">
        <v>1</v>
      </c>
      <c r="AB463" s="12">
        <v>67</v>
      </c>
      <c r="AC463" s="13">
        <v>0.98529411764705899</v>
      </c>
      <c r="AD463" s="12">
        <v>64</v>
      </c>
      <c r="AE463" s="41">
        <v>0.94117647058823495</v>
      </c>
      <c r="AF463" s="19">
        <v>27.964556000000002</v>
      </c>
      <c r="AG463" s="10">
        <v>-82.456249999999997</v>
      </c>
    </row>
    <row r="464" spans="1:33" ht="12" customHeight="1" x14ac:dyDescent="0.25">
      <c r="A464" s="18">
        <v>2574</v>
      </c>
      <c r="B464" s="40" t="s">
        <v>28</v>
      </c>
      <c r="C464" s="7" t="s">
        <v>1233</v>
      </c>
      <c r="D464" s="7" t="s">
        <v>1368</v>
      </c>
      <c r="E464" s="7" t="s">
        <v>3</v>
      </c>
      <c r="F464" s="7" t="s">
        <v>1333</v>
      </c>
      <c r="G464" s="7">
        <v>1</v>
      </c>
      <c r="H464" s="6">
        <v>127</v>
      </c>
      <c r="I464" s="6">
        <v>31</v>
      </c>
      <c r="J464" s="5"/>
      <c r="K464" s="5"/>
      <c r="L464" s="6">
        <v>16</v>
      </c>
      <c r="M464" s="5"/>
      <c r="N464" s="10">
        <v>158</v>
      </c>
      <c r="O464" s="10">
        <v>158</v>
      </c>
      <c r="P464" s="88">
        <v>0</v>
      </c>
      <c r="Q464" s="102"/>
      <c r="R464" s="96"/>
      <c r="S464" s="16"/>
      <c r="T464" s="5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42"/>
      <c r="AF464" s="19">
        <v>27.955972222222201</v>
      </c>
      <c r="AG464" s="10">
        <v>-82.452722222222206</v>
      </c>
    </row>
    <row r="465" spans="1:33" ht="12" customHeight="1" x14ac:dyDescent="0.25">
      <c r="A465" s="18">
        <v>2592</v>
      </c>
      <c r="B465" s="40" t="s">
        <v>28</v>
      </c>
      <c r="C465" s="7" t="s">
        <v>1250</v>
      </c>
      <c r="D465" s="7" t="s">
        <v>1368</v>
      </c>
      <c r="E465" s="7" t="s">
        <v>3</v>
      </c>
      <c r="F465" s="7" t="s">
        <v>1333</v>
      </c>
      <c r="G465" s="7">
        <v>1</v>
      </c>
      <c r="H465" s="6">
        <v>64</v>
      </c>
      <c r="I465" s="6">
        <v>16</v>
      </c>
      <c r="J465" s="5"/>
      <c r="K465" s="5"/>
      <c r="L465" s="6">
        <v>8</v>
      </c>
      <c r="M465" s="5"/>
      <c r="N465" s="10">
        <v>80</v>
      </c>
      <c r="O465" s="10">
        <v>80</v>
      </c>
      <c r="P465" s="88">
        <v>0</v>
      </c>
      <c r="Q465" s="102"/>
      <c r="R465" s="96"/>
      <c r="S465" s="16"/>
      <c r="T465" s="5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42"/>
      <c r="AF465" s="19">
        <v>27.955055999999999</v>
      </c>
      <c r="AG465" s="10">
        <v>-82.459389000000002</v>
      </c>
    </row>
    <row r="466" spans="1:33" ht="12" customHeight="1" x14ac:dyDescent="0.25">
      <c r="A466" s="18">
        <v>2691</v>
      </c>
      <c r="B466" s="40" t="s">
        <v>28</v>
      </c>
      <c r="C466" s="7" t="s">
        <v>1323</v>
      </c>
      <c r="D466" s="7" t="s">
        <v>1728</v>
      </c>
      <c r="E466" s="7" t="s">
        <v>3</v>
      </c>
      <c r="F466" s="7" t="s">
        <v>1333</v>
      </c>
      <c r="G466" s="7">
        <v>1</v>
      </c>
      <c r="H466" s="6">
        <v>64</v>
      </c>
      <c r="I466" s="6">
        <v>16</v>
      </c>
      <c r="J466" s="5"/>
      <c r="K466" s="5"/>
      <c r="L466" s="5"/>
      <c r="M466" s="5"/>
      <c r="N466" s="10">
        <v>80</v>
      </c>
      <c r="O466" s="10">
        <v>80</v>
      </c>
      <c r="P466" s="88">
        <v>0</v>
      </c>
      <c r="Q466" s="102"/>
      <c r="R466" s="96"/>
      <c r="S466" s="16"/>
      <c r="T466" s="5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42"/>
      <c r="AF466" s="19">
        <v>28.064889000000001</v>
      </c>
      <c r="AG466" s="10">
        <v>-82.441610999999995</v>
      </c>
    </row>
    <row r="467" spans="1:33" ht="12" customHeight="1" x14ac:dyDescent="0.25">
      <c r="A467" s="18">
        <v>2693</v>
      </c>
      <c r="B467" s="40" t="s">
        <v>28</v>
      </c>
      <c r="C467" s="7" t="s">
        <v>1325</v>
      </c>
      <c r="D467" s="7" t="s">
        <v>1370</v>
      </c>
      <c r="E467" s="7" t="s">
        <v>4</v>
      </c>
      <c r="F467" s="7" t="s">
        <v>1333</v>
      </c>
      <c r="G467" s="7">
        <v>1</v>
      </c>
      <c r="H467" s="5"/>
      <c r="I467" s="6">
        <v>111</v>
      </c>
      <c r="J467" s="5"/>
      <c r="K467" s="5"/>
      <c r="L467" s="5"/>
      <c r="M467" s="5"/>
      <c r="N467" s="10">
        <v>111</v>
      </c>
      <c r="O467" s="10">
        <v>111</v>
      </c>
      <c r="P467" s="88">
        <v>0</v>
      </c>
      <c r="Q467" s="102"/>
      <c r="R467" s="96"/>
      <c r="S467" s="16"/>
      <c r="T467" s="5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42"/>
      <c r="AF467" s="19">
        <v>27.98</v>
      </c>
      <c r="AG467" s="10">
        <v>-82.424055999999993</v>
      </c>
    </row>
    <row r="468" spans="1:33" ht="12" customHeight="1" x14ac:dyDescent="0.25">
      <c r="A468" s="18">
        <v>2601</v>
      </c>
      <c r="B468" s="40" t="s">
        <v>28</v>
      </c>
      <c r="C468" s="7" t="s">
        <v>1255</v>
      </c>
      <c r="D468" s="7" t="s">
        <v>1705</v>
      </c>
      <c r="E468" s="7" t="s">
        <v>1738</v>
      </c>
      <c r="F468" s="7" t="s">
        <v>1333</v>
      </c>
      <c r="G468" s="7">
        <v>1</v>
      </c>
      <c r="H468" s="5"/>
      <c r="I468" s="6">
        <v>99</v>
      </c>
      <c r="J468" s="5"/>
      <c r="K468" s="5"/>
      <c r="L468" s="5"/>
      <c r="M468" s="5"/>
      <c r="N468" s="10">
        <v>141</v>
      </c>
      <c r="O468" s="10">
        <v>99</v>
      </c>
      <c r="P468" s="88">
        <v>42</v>
      </c>
      <c r="Q468" s="102"/>
      <c r="R468" s="96"/>
      <c r="S468" s="16"/>
      <c r="T468" s="5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42"/>
      <c r="AF468" s="19">
        <v>27.946529000000002</v>
      </c>
      <c r="AG468" s="10">
        <v>-82.459266999999997</v>
      </c>
    </row>
    <row r="469" spans="1:33" ht="12" customHeight="1" x14ac:dyDescent="0.25">
      <c r="A469" s="18">
        <v>2633</v>
      </c>
      <c r="B469" s="40" t="s">
        <v>28</v>
      </c>
      <c r="C469" s="7" t="s">
        <v>1284</v>
      </c>
      <c r="D469" s="7" t="s">
        <v>1369</v>
      </c>
      <c r="E469" s="7" t="s">
        <v>1738</v>
      </c>
      <c r="F469" s="7" t="s">
        <v>1333</v>
      </c>
      <c r="G469" s="7">
        <v>1</v>
      </c>
      <c r="H469" s="5"/>
      <c r="I469" s="6">
        <v>72</v>
      </c>
      <c r="J469" s="5"/>
      <c r="K469" s="5"/>
      <c r="L469" s="6">
        <v>4</v>
      </c>
      <c r="M469" s="5"/>
      <c r="N469" s="10">
        <v>72</v>
      </c>
      <c r="O469" s="10">
        <v>7</v>
      </c>
      <c r="P469" s="88">
        <v>65</v>
      </c>
      <c r="Q469" s="102"/>
      <c r="R469" s="96"/>
      <c r="S469" s="16"/>
      <c r="T469" s="5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42"/>
      <c r="AF469" s="19">
        <v>28.002167</v>
      </c>
      <c r="AG469" s="10">
        <v>-82.503111000000004</v>
      </c>
    </row>
    <row r="470" spans="1:33" ht="12" customHeight="1" thickBot="1" x14ac:dyDescent="0.3">
      <c r="A470" s="18">
        <v>2640</v>
      </c>
      <c r="B470" s="43" t="s">
        <v>28</v>
      </c>
      <c r="C470" s="44" t="s">
        <v>1289</v>
      </c>
      <c r="D470" s="44" t="s">
        <v>1374</v>
      </c>
      <c r="E470" s="44" t="s">
        <v>6</v>
      </c>
      <c r="F470" s="44" t="s">
        <v>1333</v>
      </c>
      <c r="G470" s="44">
        <v>1</v>
      </c>
      <c r="H470" s="46"/>
      <c r="I470" s="46"/>
      <c r="J470" s="46"/>
      <c r="K470" s="45">
        <v>15</v>
      </c>
      <c r="L470" s="46"/>
      <c r="M470" s="46"/>
      <c r="N470" s="47">
        <v>15</v>
      </c>
      <c r="O470" s="47">
        <v>15</v>
      </c>
      <c r="P470" s="90">
        <v>0</v>
      </c>
      <c r="Q470" s="103"/>
      <c r="R470" s="97"/>
      <c r="S470" s="48"/>
      <c r="T470" s="46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50"/>
      <c r="AF470" s="19">
        <v>27.982994999999999</v>
      </c>
      <c r="AG470" s="10">
        <v>-82.415527999999995</v>
      </c>
    </row>
    <row r="471" spans="1:33" ht="6" customHeight="1" thickBot="1" x14ac:dyDescent="0.3">
      <c r="A471" s="15"/>
      <c r="B471" s="22"/>
      <c r="C471" s="22"/>
      <c r="D471" s="22"/>
      <c r="E471" s="22"/>
      <c r="F471" s="22"/>
      <c r="G471" s="22"/>
      <c r="H471" s="23"/>
      <c r="I471" s="23"/>
      <c r="J471" s="23"/>
      <c r="K471" s="24"/>
      <c r="L471" s="23"/>
      <c r="M471" s="23"/>
      <c r="N471" s="25"/>
      <c r="O471" s="25"/>
      <c r="P471" s="83"/>
      <c r="Q471" s="104"/>
      <c r="R471" s="98"/>
      <c r="S471" s="26"/>
      <c r="T471" s="23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10"/>
      <c r="AG471" s="10"/>
    </row>
    <row r="472" spans="1:33" ht="12" customHeight="1" x14ac:dyDescent="0.25">
      <c r="A472" s="18">
        <v>384</v>
      </c>
      <c r="B472" s="31" t="s">
        <v>269</v>
      </c>
      <c r="C472" s="32" t="s">
        <v>270</v>
      </c>
      <c r="D472" s="32" t="s">
        <v>1347</v>
      </c>
      <c r="E472" s="32" t="s">
        <v>4</v>
      </c>
      <c r="F472" s="32" t="s">
        <v>2</v>
      </c>
      <c r="G472" s="32">
        <v>1</v>
      </c>
      <c r="H472" s="33"/>
      <c r="I472" s="34">
        <v>20</v>
      </c>
      <c r="J472" s="33"/>
      <c r="K472" s="33"/>
      <c r="L472" s="33"/>
      <c r="M472" s="33"/>
      <c r="N472" s="35">
        <v>20</v>
      </c>
      <c r="O472" s="35">
        <v>20</v>
      </c>
      <c r="P472" s="87">
        <v>0</v>
      </c>
      <c r="Q472" s="101">
        <f>(T472+V472+X472+Z472+AB472+AD472)/(N472*COUNTA(T472,V472,X472,Z472,AB472,AD472))</f>
        <v>0.9</v>
      </c>
      <c r="R472" s="95">
        <v>0.8125</v>
      </c>
      <c r="S472" s="36">
        <v>0.93333333333333335</v>
      </c>
      <c r="T472" s="33"/>
      <c r="U472" s="72"/>
      <c r="V472" s="38">
        <v>18</v>
      </c>
      <c r="W472" s="37">
        <v>0.9</v>
      </c>
      <c r="X472" s="38">
        <v>18</v>
      </c>
      <c r="Y472" s="37">
        <v>0.9</v>
      </c>
      <c r="Z472" s="38">
        <v>18</v>
      </c>
      <c r="AA472" s="37">
        <v>0.9</v>
      </c>
      <c r="AB472" s="38">
        <v>18</v>
      </c>
      <c r="AC472" s="37">
        <v>0.9</v>
      </c>
      <c r="AD472" s="38">
        <v>18</v>
      </c>
      <c r="AE472" s="39">
        <v>0.9</v>
      </c>
      <c r="AF472" s="19">
        <v>30.7973</v>
      </c>
      <c r="AG472" s="10">
        <v>-85.682299999999998</v>
      </c>
    </row>
    <row r="473" spans="1:33" ht="12" customHeight="1" thickBot="1" x14ac:dyDescent="0.3">
      <c r="A473" s="18">
        <v>555</v>
      </c>
      <c r="B473" s="43" t="s">
        <v>269</v>
      </c>
      <c r="C473" s="44" t="s">
        <v>376</v>
      </c>
      <c r="D473" s="44" t="s">
        <v>1350</v>
      </c>
      <c r="E473" s="44" t="s">
        <v>4</v>
      </c>
      <c r="F473" s="44" t="s">
        <v>2</v>
      </c>
      <c r="G473" s="44">
        <v>1</v>
      </c>
      <c r="H473" s="46"/>
      <c r="I473" s="45">
        <v>18</v>
      </c>
      <c r="J473" s="46"/>
      <c r="K473" s="46"/>
      <c r="L473" s="46"/>
      <c r="M473" s="46"/>
      <c r="N473" s="47">
        <v>18</v>
      </c>
      <c r="O473" s="47">
        <v>18</v>
      </c>
      <c r="P473" s="90">
        <v>0</v>
      </c>
      <c r="Q473" s="103">
        <f>(T473+V473+X473+Z473+AB473+AD473)/(N473*COUNTA(T473,V473,X473,Z473,AB473,AD473))</f>
        <v>1</v>
      </c>
      <c r="R473" s="97">
        <v>0.97222222222222221</v>
      </c>
      <c r="S473" s="48">
        <v>0.98148148148148151</v>
      </c>
      <c r="T473" s="47">
        <v>18</v>
      </c>
      <c r="U473" s="73">
        <v>1</v>
      </c>
      <c r="V473" s="74">
        <v>18</v>
      </c>
      <c r="W473" s="73">
        <v>1</v>
      </c>
      <c r="X473" s="74">
        <v>18</v>
      </c>
      <c r="Y473" s="73">
        <v>1</v>
      </c>
      <c r="Z473" s="74">
        <v>18</v>
      </c>
      <c r="AA473" s="73">
        <v>1</v>
      </c>
      <c r="AB473" s="74">
        <v>18</v>
      </c>
      <c r="AC473" s="73">
        <v>1</v>
      </c>
      <c r="AD473" s="74">
        <v>18</v>
      </c>
      <c r="AE473" s="75">
        <v>1</v>
      </c>
      <c r="AF473" s="19">
        <v>30.783999999999999</v>
      </c>
      <c r="AG473" s="10">
        <v>-85.683099999999996</v>
      </c>
    </row>
    <row r="474" spans="1:33" ht="6" customHeight="1" thickBot="1" x14ac:dyDescent="0.3">
      <c r="A474" s="15"/>
      <c r="B474" s="22"/>
      <c r="C474" s="22"/>
      <c r="D474" s="22"/>
      <c r="E474" s="22"/>
      <c r="F474" s="22"/>
      <c r="G474" s="22"/>
      <c r="H474" s="23"/>
      <c r="I474" s="24"/>
      <c r="J474" s="23"/>
      <c r="K474" s="23"/>
      <c r="L474" s="23"/>
      <c r="M474" s="23"/>
      <c r="N474" s="25"/>
      <c r="O474" s="25"/>
      <c r="P474" s="83"/>
      <c r="Q474" s="104"/>
      <c r="R474" s="98"/>
      <c r="S474" s="26"/>
      <c r="T474" s="25"/>
      <c r="U474" s="27"/>
      <c r="V474" s="28"/>
      <c r="W474" s="27"/>
      <c r="X474" s="28"/>
      <c r="Y474" s="27"/>
      <c r="Z474" s="28"/>
      <c r="AA474" s="27"/>
      <c r="AB474" s="28"/>
      <c r="AC474" s="27"/>
      <c r="AD474" s="28"/>
      <c r="AE474" s="27"/>
      <c r="AF474" s="10"/>
      <c r="AG474" s="10"/>
    </row>
    <row r="475" spans="1:33" ht="12" customHeight="1" x14ac:dyDescent="0.25">
      <c r="A475" s="18">
        <v>176</v>
      </c>
      <c r="B475" s="31" t="s">
        <v>80</v>
      </c>
      <c r="C475" s="32" t="s">
        <v>131</v>
      </c>
      <c r="D475" s="32" t="s">
        <v>1431</v>
      </c>
      <c r="E475" s="32" t="s">
        <v>3</v>
      </c>
      <c r="F475" s="32" t="s">
        <v>2</v>
      </c>
      <c r="G475" s="32">
        <v>1</v>
      </c>
      <c r="H475" s="34">
        <v>184</v>
      </c>
      <c r="I475" s="33"/>
      <c r="J475" s="33"/>
      <c r="K475" s="33"/>
      <c r="L475" s="33"/>
      <c r="M475" s="33"/>
      <c r="N475" s="35">
        <v>184</v>
      </c>
      <c r="O475" s="35">
        <v>184</v>
      </c>
      <c r="P475" s="87">
        <v>0</v>
      </c>
      <c r="Q475" s="101">
        <f t="shared" ref="Q475:Q491" si="22">(T475+V475+X475+Z475+AB475+AD475)/(N475*COUNTA(T475,V475,X475,Z475,AB475,AD475))</f>
        <v>0.96014492753623193</v>
      </c>
      <c r="R475" s="95">
        <v>0.90434782608695652</v>
      </c>
      <c r="S475" s="36">
        <v>0.91576086956521741</v>
      </c>
      <c r="T475" s="35">
        <v>176</v>
      </c>
      <c r="U475" s="37">
        <v>0.95652173913043503</v>
      </c>
      <c r="V475" s="38">
        <v>177</v>
      </c>
      <c r="W475" s="37">
        <v>0.96195652173913004</v>
      </c>
      <c r="X475" s="38">
        <v>179</v>
      </c>
      <c r="Y475" s="37">
        <v>0.97282608695652195</v>
      </c>
      <c r="Z475" s="38">
        <v>177</v>
      </c>
      <c r="AA475" s="37">
        <v>0.96195652173913004</v>
      </c>
      <c r="AB475" s="38">
        <v>177</v>
      </c>
      <c r="AC475" s="37">
        <v>0.96195652173913004</v>
      </c>
      <c r="AD475" s="38">
        <v>174</v>
      </c>
      <c r="AE475" s="39">
        <v>0.94565217391304301</v>
      </c>
      <c r="AF475" s="19">
        <v>27.638999999999999</v>
      </c>
      <c r="AG475" s="10">
        <v>-80.468900000000005</v>
      </c>
    </row>
    <row r="476" spans="1:33" ht="12" customHeight="1" x14ac:dyDescent="0.25">
      <c r="A476" s="18">
        <v>296</v>
      </c>
      <c r="B476" s="40" t="s">
        <v>80</v>
      </c>
      <c r="C476" s="7" t="s">
        <v>210</v>
      </c>
      <c r="D476" s="7" t="s">
        <v>1446</v>
      </c>
      <c r="E476" s="7" t="s">
        <v>3</v>
      </c>
      <c r="F476" s="7" t="s">
        <v>2</v>
      </c>
      <c r="G476" s="7">
        <v>1</v>
      </c>
      <c r="H476" s="6">
        <v>70</v>
      </c>
      <c r="I476" s="5"/>
      <c r="J476" s="5"/>
      <c r="K476" s="5"/>
      <c r="L476" s="5"/>
      <c r="M476" s="5"/>
      <c r="N476" s="10">
        <v>70</v>
      </c>
      <c r="O476" s="10">
        <v>70</v>
      </c>
      <c r="P476" s="88">
        <v>0</v>
      </c>
      <c r="Q476" s="102">
        <f t="shared" si="22"/>
        <v>0.98333333333333328</v>
      </c>
      <c r="R476" s="96">
        <v>1</v>
      </c>
      <c r="S476" s="16">
        <v>1</v>
      </c>
      <c r="T476" s="10">
        <v>70</v>
      </c>
      <c r="U476" s="13">
        <v>1</v>
      </c>
      <c r="V476" s="12">
        <v>69</v>
      </c>
      <c r="W476" s="13">
        <v>0.98571428571428599</v>
      </c>
      <c r="X476" s="12">
        <v>70</v>
      </c>
      <c r="Y476" s="13">
        <v>1</v>
      </c>
      <c r="Z476" s="12">
        <v>70</v>
      </c>
      <c r="AA476" s="13">
        <v>1</v>
      </c>
      <c r="AB476" s="12">
        <v>67</v>
      </c>
      <c r="AC476" s="13">
        <v>0.95714285714285696</v>
      </c>
      <c r="AD476" s="12">
        <v>67</v>
      </c>
      <c r="AE476" s="41">
        <v>0.95714285714285696</v>
      </c>
      <c r="AF476" s="19">
        <v>27.815999999999999</v>
      </c>
      <c r="AG476" s="10">
        <v>-80.472499999999997</v>
      </c>
    </row>
    <row r="477" spans="1:33" ht="12" customHeight="1" x14ac:dyDescent="0.25">
      <c r="A477" s="18">
        <v>696</v>
      </c>
      <c r="B477" s="40" t="s">
        <v>80</v>
      </c>
      <c r="C477" s="7" t="s">
        <v>462</v>
      </c>
      <c r="D477" s="7" t="s">
        <v>1450</v>
      </c>
      <c r="E477" s="7" t="s">
        <v>3</v>
      </c>
      <c r="F477" s="7" t="s">
        <v>2</v>
      </c>
      <c r="G477" s="7">
        <v>1</v>
      </c>
      <c r="H477" s="6">
        <v>117</v>
      </c>
      <c r="I477" s="6">
        <v>27</v>
      </c>
      <c r="J477" s="5"/>
      <c r="K477" s="5"/>
      <c r="L477" s="5"/>
      <c r="M477" s="5"/>
      <c r="N477" s="10">
        <v>144</v>
      </c>
      <c r="O477" s="10">
        <v>144</v>
      </c>
      <c r="P477" s="88">
        <v>0</v>
      </c>
      <c r="Q477" s="102">
        <f t="shared" si="22"/>
        <v>1</v>
      </c>
      <c r="R477" s="96">
        <v>0.9907407407407407</v>
      </c>
      <c r="S477" s="16">
        <v>0.99189814814814814</v>
      </c>
      <c r="T477" s="10">
        <v>144</v>
      </c>
      <c r="U477" s="13">
        <v>1</v>
      </c>
      <c r="V477" s="12">
        <v>144</v>
      </c>
      <c r="W477" s="13">
        <v>1</v>
      </c>
      <c r="X477" s="12">
        <v>144</v>
      </c>
      <c r="Y477" s="13">
        <v>1</v>
      </c>
      <c r="Z477" s="12">
        <v>144</v>
      </c>
      <c r="AA477" s="13">
        <v>1</v>
      </c>
      <c r="AB477" s="12">
        <v>144</v>
      </c>
      <c r="AC477" s="13">
        <v>1</v>
      </c>
      <c r="AD477" s="12">
        <v>144</v>
      </c>
      <c r="AE477" s="41">
        <v>1</v>
      </c>
      <c r="AF477" s="19">
        <v>27.610800000000001</v>
      </c>
      <c r="AG477" s="10">
        <v>-80.381299999999996</v>
      </c>
    </row>
    <row r="478" spans="1:33" ht="12" customHeight="1" x14ac:dyDescent="0.25">
      <c r="A478" s="18">
        <v>834</v>
      </c>
      <c r="B478" s="40" t="s">
        <v>80</v>
      </c>
      <c r="C478" s="7" t="s">
        <v>543</v>
      </c>
      <c r="D478" s="7" t="s">
        <v>1546</v>
      </c>
      <c r="E478" s="7" t="s">
        <v>3</v>
      </c>
      <c r="F478" s="7" t="s">
        <v>2</v>
      </c>
      <c r="G478" s="7">
        <v>1</v>
      </c>
      <c r="H478" s="6">
        <v>36</v>
      </c>
      <c r="I478" s="5"/>
      <c r="J478" s="5"/>
      <c r="K478" s="5"/>
      <c r="L478" s="5"/>
      <c r="M478" s="5"/>
      <c r="N478" s="10">
        <v>36</v>
      </c>
      <c r="O478" s="10">
        <v>36</v>
      </c>
      <c r="P478" s="88">
        <v>0</v>
      </c>
      <c r="Q478" s="102">
        <f t="shared" si="22"/>
        <v>0.99537037037037035</v>
      </c>
      <c r="R478" s="96">
        <v>0.93518518518518523</v>
      </c>
      <c r="S478" s="16">
        <v>0.93981481481481477</v>
      </c>
      <c r="T478" s="10">
        <v>35</v>
      </c>
      <c r="U478" s="13">
        <v>0.97222222222222199</v>
      </c>
      <c r="V478" s="12">
        <v>36</v>
      </c>
      <c r="W478" s="13">
        <v>1</v>
      </c>
      <c r="X478" s="12">
        <v>36</v>
      </c>
      <c r="Y478" s="13">
        <v>1</v>
      </c>
      <c r="Z478" s="12">
        <v>36</v>
      </c>
      <c r="AA478" s="13">
        <v>1</v>
      </c>
      <c r="AB478" s="12">
        <v>36</v>
      </c>
      <c r="AC478" s="13">
        <v>1</v>
      </c>
      <c r="AD478" s="12">
        <v>36</v>
      </c>
      <c r="AE478" s="41">
        <v>1</v>
      </c>
      <c r="AF478" s="19">
        <v>27.676300000000001</v>
      </c>
      <c r="AG478" s="10">
        <v>-80.426100000000005</v>
      </c>
    </row>
    <row r="479" spans="1:33" ht="12" customHeight="1" x14ac:dyDescent="0.25">
      <c r="A479" s="18">
        <v>1682</v>
      </c>
      <c r="B479" s="40" t="s">
        <v>80</v>
      </c>
      <c r="C479" s="7" t="s">
        <v>961</v>
      </c>
      <c r="D479" s="7" t="s">
        <v>1657</v>
      </c>
      <c r="E479" s="7" t="s">
        <v>3</v>
      </c>
      <c r="F479" s="7" t="s">
        <v>2</v>
      </c>
      <c r="G479" s="7">
        <v>1</v>
      </c>
      <c r="H479" s="6">
        <v>41</v>
      </c>
      <c r="I479" s="5"/>
      <c r="J479" s="5"/>
      <c r="K479" s="5"/>
      <c r="L479" s="5"/>
      <c r="M479" s="5"/>
      <c r="N479" s="10">
        <v>41</v>
      </c>
      <c r="O479" s="10">
        <v>41</v>
      </c>
      <c r="P479" s="88">
        <v>0</v>
      </c>
      <c r="Q479" s="102">
        <f t="shared" si="22"/>
        <v>0.94308943089430897</v>
      </c>
      <c r="R479" s="96">
        <v>0.73983739837398377</v>
      </c>
      <c r="S479" s="16">
        <v>0.94308943089430897</v>
      </c>
      <c r="T479" s="10">
        <v>41</v>
      </c>
      <c r="U479" s="13">
        <v>1</v>
      </c>
      <c r="V479" s="12">
        <v>39</v>
      </c>
      <c r="W479" s="13">
        <v>0.95121951219512202</v>
      </c>
      <c r="X479" s="12">
        <v>39</v>
      </c>
      <c r="Y479" s="13">
        <v>0.95121951219512202</v>
      </c>
      <c r="Z479" s="12">
        <v>38</v>
      </c>
      <c r="AA479" s="13">
        <v>0.92682926829268297</v>
      </c>
      <c r="AB479" s="12">
        <v>38</v>
      </c>
      <c r="AC479" s="13">
        <v>0.92682926829268297</v>
      </c>
      <c r="AD479" s="12">
        <v>37</v>
      </c>
      <c r="AE479" s="41">
        <v>0.90243902439024404</v>
      </c>
      <c r="AF479" s="19">
        <v>27.798100000000002</v>
      </c>
      <c r="AG479" s="10">
        <v>-80.501199999999997</v>
      </c>
    </row>
    <row r="480" spans="1:33" ht="12" customHeight="1" x14ac:dyDescent="0.25">
      <c r="A480" s="18">
        <v>383</v>
      </c>
      <c r="B480" s="40" t="s">
        <v>80</v>
      </c>
      <c r="C480" s="7" t="s">
        <v>80</v>
      </c>
      <c r="D480" s="7" t="s">
        <v>1351</v>
      </c>
      <c r="E480" s="7" t="s">
        <v>4</v>
      </c>
      <c r="F480" s="7" t="s">
        <v>2</v>
      </c>
      <c r="G480" s="7">
        <v>1</v>
      </c>
      <c r="H480" s="5"/>
      <c r="I480" s="6">
        <v>180</v>
      </c>
      <c r="J480" s="5"/>
      <c r="K480" s="5"/>
      <c r="L480" s="5"/>
      <c r="M480" s="5"/>
      <c r="N480" s="10">
        <v>180</v>
      </c>
      <c r="O480" s="10">
        <v>180</v>
      </c>
      <c r="P480" s="88">
        <v>0</v>
      </c>
      <c r="Q480" s="102">
        <f t="shared" si="22"/>
        <v>0.99537037037037035</v>
      </c>
      <c r="R480" s="96">
        <v>0.98981481481481481</v>
      </c>
      <c r="S480" s="16">
        <v>0.93148148148148147</v>
      </c>
      <c r="T480" s="10">
        <v>180</v>
      </c>
      <c r="U480" s="13">
        <v>1</v>
      </c>
      <c r="V480" s="12">
        <v>180</v>
      </c>
      <c r="W480" s="13">
        <v>1</v>
      </c>
      <c r="X480" s="12">
        <v>178</v>
      </c>
      <c r="Y480" s="13">
        <v>0.98888888888888904</v>
      </c>
      <c r="Z480" s="12">
        <v>178</v>
      </c>
      <c r="AA480" s="13">
        <v>0.98888888888888904</v>
      </c>
      <c r="AB480" s="12">
        <v>179</v>
      </c>
      <c r="AC480" s="13">
        <v>0.99444444444444402</v>
      </c>
      <c r="AD480" s="12">
        <v>180</v>
      </c>
      <c r="AE480" s="41">
        <v>1</v>
      </c>
      <c r="AF480" s="19">
        <v>27.625800000000002</v>
      </c>
      <c r="AG480" s="10">
        <v>-80.380399999999995</v>
      </c>
    </row>
    <row r="481" spans="1:33" ht="12" customHeight="1" x14ac:dyDescent="0.25">
      <c r="A481" s="18">
        <v>419</v>
      </c>
      <c r="B481" s="40" t="s">
        <v>80</v>
      </c>
      <c r="C481" s="7" t="s">
        <v>290</v>
      </c>
      <c r="D481" s="7" t="s">
        <v>1472</v>
      </c>
      <c r="E481" s="7" t="s">
        <v>4</v>
      </c>
      <c r="F481" s="7" t="s">
        <v>2</v>
      </c>
      <c r="G481" s="7">
        <v>1</v>
      </c>
      <c r="H481" s="5"/>
      <c r="I481" s="6">
        <v>200</v>
      </c>
      <c r="J481" s="5"/>
      <c r="K481" s="5"/>
      <c r="L481" s="5"/>
      <c r="M481" s="5"/>
      <c r="N481" s="10">
        <v>200</v>
      </c>
      <c r="O481" s="10">
        <v>200</v>
      </c>
      <c r="P481" s="88">
        <v>0</v>
      </c>
      <c r="Q481" s="102">
        <f t="shared" si="22"/>
        <v>0.91333333333333333</v>
      </c>
      <c r="R481" s="96">
        <v>0.82799999999999996</v>
      </c>
      <c r="S481" s="16">
        <v>0.8666666666666667</v>
      </c>
      <c r="T481" s="10">
        <v>179</v>
      </c>
      <c r="U481" s="13">
        <v>0.89500000000000002</v>
      </c>
      <c r="V481" s="12">
        <v>190</v>
      </c>
      <c r="W481" s="13">
        <v>0.95</v>
      </c>
      <c r="X481" s="12">
        <v>189</v>
      </c>
      <c r="Y481" s="13">
        <v>0.94499999999999995</v>
      </c>
      <c r="Z481" s="12">
        <v>180</v>
      </c>
      <c r="AA481" s="13">
        <v>0.9</v>
      </c>
      <c r="AB481" s="12">
        <v>177</v>
      </c>
      <c r="AC481" s="13">
        <v>0.88500000000000001</v>
      </c>
      <c r="AD481" s="12">
        <v>181</v>
      </c>
      <c r="AE481" s="41">
        <v>0.90500000000000003</v>
      </c>
      <c r="AF481" s="19">
        <v>27.616299999999999</v>
      </c>
      <c r="AG481" s="10">
        <v>-80.382999999999996</v>
      </c>
    </row>
    <row r="482" spans="1:33" ht="12" customHeight="1" x14ac:dyDescent="0.25">
      <c r="A482" s="18">
        <v>477</v>
      </c>
      <c r="B482" s="40" t="s">
        <v>80</v>
      </c>
      <c r="C482" s="7" t="s">
        <v>323</v>
      </c>
      <c r="D482" s="7" t="s">
        <v>1493</v>
      </c>
      <c r="E482" s="7" t="s">
        <v>4</v>
      </c>
      <c r="F482" s="7" t="s">
        <v>2</v>
      </c>
      <c r="G482" s="7">
        <v>1</v>
      </c>
      <c r="H482" s="5"/>
      <c r="I482" s="6">
        <v>72</v>
      </c>
      <c r="J482" s="5"/>
      <c r="K482" s="5"/>
      <c r="L482" s="5"/>
      <c r="M482" s="5"/>
      <c r="N482" s="10">
        <v>72</v>
      </c>
      <c r="O482" s="10">
        <v>72</v>
      </c>
      <c r="P482" s="88">
        <v>0</v>
      </c>
      <c r="Q482" s="102">
        <f t="shared" si="22"/>
        <v>0.91666666666666663</v>
      </c>
      <c r="R482" s="96">
        <v>0.95370370370370372</v>
      </c>
      <c r="S482" s="16">
        <v>0.51388888888888884</v>
      </c>
      <c r="T482" s="10">
        <v>66</v>
      </c>
      <c r="U482" s="13">
        <v>0.91666666666666696</v>
      </c>
      <c r="V482" s="12">
        <v>63</v>
      </c>
      <c r="W482" s="13">
        <v>0.875</v>
      </c>
      <c r="X482" s="12">
        <v>65</v>
      </c>
      <c r="Y482" s="13">
        <v>0.90277777777777801</v>
      </c>
      <c r="Z482" s="12">
        <v>67</v>
      </c>
      <c r="AA482" s="13">
        <v>0.93055555555555602</v>
      </c>
      <c r="AB482" s="12">
        <v>66</v>
      </c>
      <c r="AC482" s="13">
        <v>0.91666666666666696</v>
      </c>
      <c r="AD482" s="12">
        <v>69</v>
      </c>
      <c r="AE482" s="41">
        <v>0.95833333333333304</v>
      </c>
      <c r="AF482" s="19">
        <v>27.680499999999999</v>
      </c>
      <c r="AG482" s="10">
        <v>-80.422899999999998</v>
      </c>
    </row>
    <row r="483" spans="1:33" ht="12" customHeight="1" x14ac:dyDescent="0.25">
      <c r="A483" s="18">
        <v>1003</v>
      </c>
      <c r="B483" s="40" t="s">
        <v>80</v>
      </c>
      <c r="C483" s="7" t="s">
        <v>647</v>
      </c>
      <c r="D483" s="7" t="s">
        <v>1566</v>
      </c>
      <c r="E483" s="7" t="s">
        <v>4</v>
      </c>
      <c r="F483" s="7" t="s">
        <v>2</v>
      </c>
      <c r="G483" s="7">
        <v>1</v>
      </c>
      <c r="H483" s="5"/>
      <c r="I483" s="6">
        <v>176</v>
      </c>
      <c r="J483" s="5"/>
      <c r="K483" s="5"/>
      <c r="L483" s="6">
        <v>5</v>
      </c>
      <c r="M483" s="5"/>
      <c r="N483" s="10">
        <v>176</v>
      </c>
      <c r="O483" s="10">
        <v>176</v>
      </c>
      <c r="P483" s="88">
        <v>0</v>
      </c>
      <c r="Q483" s="102">
        <f t="shared" si="22"/>
        <v>0.85795454545454541</v>
      </c>
      <c r="R483" s="96">
        <v>0.90056818181818177</v>
      </c>
      <c r="S483" s="16">
        <v>0.87405303030303028</v>
      </c>
      <c r="T483" s="10">
        <v>154</v>
      </c>
      <c r="U483" s="13">
        <v>0.875</v>
      </c>
      <c r="V483" s="12">
        <v>151</v>
      </c>
      <c r="W483" s="13">
        <v>0.85795454545454497</v>
      </c>
      <c r="X483" s="12">
        <v>148</v>
      </c>
      <c r="Y483" s="13">
        <v>0.84090909090909105</v>
      </c>
      <c r="Z483" s="12">
        <v>145</v>
      </c>
      <c r="AA483" s="13">
        <v>0.82386363636363602</v>
      </c>
      <c r="AB483" s="12">
        <v>152</v>
      </c>
      <c r="AC483" s="13">
        <v>0.86363636363636398</v>
      </c>
      <c r="AD483" s="12">
        <v>156</v>
      </c>
      <c r="AE483" s="41">
        <v>0.88636363636363602</v>
      </c>
      <c r="AF483" s="19">
        <v>27.586600000000001</v>
      </c>
      <c r="AG483" s="10">
        <v>-80.409199999999998</v>
      </c>
    </row>
    <row r="484" spans="1:33" ht="12" customHeight="1" x14ac:dyDescent="0.25">
      <c r="A484" s="18">
        <v>1024</v>
      </c>
      <c r="B484" s="40" t="s">
        <v>80</v>
      </c>
      <c r="C484" s="7" t="s">
        <v>662</v>
      </c>
      <c r="D484" s="7" t="s">
        <v>1525</v>
      </c>
      <c r="E484" s="7" t="s">
        <v>4</v>
      </c>
      <c r="F484" s="7" t="s">
        <v>2</v>
      </c>
      <c r="G484" s="7">
        <v>1</v>
      </c>
      <c r="H484" s="5"/>
      <c r="I484" s="6">
        <v>259</v>
      </c>
      <c r="J484" s="5"/>
      <c r="K484" s="5"/>
      <c r="L484" s="5"/>
      <c r="M484" s="5"/>
      <c r="N484" s="10">
        <v>259</v>
      </c>
      <c r="O484" s="10">
        <v>259</v>
      </c>
      <c r="P484" s="88">
        <v>0</v>
      </c>
      <c r="Q484" s="102">
        <f t="shared" si="22"/>
        <v>0.97297297297297303</v>
      </c>
      <c r="R484" s="96">
        <v>0.9575289575289575</v>
      </c>
      <c r="S484" s="16">
        <v>0.92985842985842981</v>
      </c>
      <c r="T484" s="10">
        <v>256</v>
      </c>
      <c r="U484" s="13">
        <v>0.988416988416988</v>
      </c>
      <c r="V484" s="12">
        <v>256</v>
      </c>
      <c r="W484" s="13">
        <v>0.988416988416988</v>
      </c>
      <c r="X484" s="12">
        <v>254</v>
      </c>
      <c r="Y484" s="13">
        <v>0.98069498069498096</v>
      </c>
      <c r="Z484" s="12">
        <v>254</v>
      </c>
      <c r="AA484" s="13">
        <v>0.98069498069498096</v>
      </c>
      <c r="AB484" s="12">
        <v>247</v>
      </c>
      <c r="AC484" s="13">
        <v>0.95366795366795398</v>
      </c>
      <c r="AD484" s="12">
        <v>245</v>
      </c>
      <c r="AE484" s="41">
        <v>0.94594594594594605</v>
      </c>
      <c r="AF484" s="19">
        <v>27.625299999999999</v>
      </c>
      <c r="AG484" s="10">
        <v>-80.380799999999994</v>
      </c>
    </row>
    <row r="485" spans="1:33" ht="12" customHeight="1" x14ac:dyDescent="0.25">
      <c r="A485" s="18">
        <v>1103</v>
      </c>
      <c r="B485" s="40" t="s">
        <v>80</v>
      </c>
      <c r="C485" s="7" t="s">
        <v>704</v>
      </c>
      <c r="D485" s="7" t="s">
        <v>1587</v>
      </c>
      <c r="E485" s="7" t="s">
        <v>4</v>
      </c>
      <c r="F485" s="7" t="s">
        <v>2</v>
      </c>
      <c r="G485" s="7">
        <v>1</v>
      </c>
      <c r="H485" s="5"/>
      <c r="I485" s="6">
        <v>234</v>
      </c>
      <c r="J485" s="5"/>
      <c r="K485" s="5"/>
      <c r="L485" s="5"/>
      <c r="M485" s="5"/>
      <c r="N485" s="10">
        <v>234</v>
      </c>
      <c r="O485" s="10">
        <v>234</v>
      </c>
      <c r="P485" s="88">
        <v>0</v>
      </c>
      <c r="Q485" s="102">
        <f t="shared" si="22"/>
        <v>0.95512820512820518</v>
      </c>
      <c r="R485" s="96">
        <v>0.93091168091168086</v>
      </c>
      <c r="S485" s="16">
        <v>0.87037037037037035</v>
      </c>
      <c r="T485" s="10">
        <v>216</v>
      </c>
      <c r="U485" s="13">
        <v>0.92307692307692302</v>
      </c>
      <c r="V485" s="12">
        <v>225</v>
      </c>
      <c r="W485" s="13">
        <v>0.96153846153846201</v>
      </c>
      <c r="X485" s="12">
        <v>228</v>
      </c>
      <c r="Y485" s="13">
        <v>0.97435897435897401</v>
      </c>
      <c r="Z485" s="12">
        <v>227</v>
      </c>
      <c r="AA485" s="13">
        <v>0.97008547008546997</v>
      </c>
      <c r="AB485" s="12">
        <v>222</v>
      </c>
      <c r="AC485" s="13">
        <v>0.94871794871794901</v>
      </c>
      <c r="AD485" s="12">
        <v>223</v>
      </c>
      <c r="AE485" s="41">
        <v>0.95299145299145305</v>
      </c>
      <c r="AF485" s="19">
        <v>27.673500000000001</v>
      </c>
      <c r="AG485" s="10">
        <v>-80.402500000000003</v>
      </c>
    </row>
    <row r="486" spans="1:33" ht="12" customHeight="1" x14ac:dyDescent="0.25">
      <c r="A486" s="18">
        <v>1315</v>
      </c>
      <c r="B486" s="40" t="s">
        <v>80</v>
      </c>
      <c r="C486" s="7" t="s">
        <v>816</v>
      </c>
      <c r="D486" s="7" t="s">
        <v>1360</v>
      </c>
      <c r="E486" s="7" t="s">
        <v>4</v>
      </c>
      <c r="F486" s="7" t="s">
        <v>2</v>
      </c>
      <c r="G486" s="7">
        <v>1</v>
      </c>
      <c r="H486" s="5"/>
      <c r="I486" s="6">
        <v>150</v>
      </c>
      <c r="J486" s="5"/>
      <c r="K486" s="5"/>
      <c r="L486" s="5"/>
      <c r="M486" s="5"/>
      <c r="N486" s="10">
        <v>150</v>
      </c>
      <c r="O486" s="10">
        <v>150</v>
      </c>
      <c r="P486" s="88">
        <v>0</v>
      </c>
      <c r="Q486" s="102">
        <f t="shared" si="22"/>
        <v>0.97444444444444445</v>
      </c>
      <c r="R486" s="96">
        <v>0.9622222222222222</v>
      </c>
      <c r="S486" s="16">
        <v>0.91733333333333333</v>
      </c>
      <c r="T486" s="10">
        <v>144</v>
      </c>
      <c r="U486" s="13">
        <v>0.96</v>
      </c>
      <c r="V486" s="12">
        <v>149</v>
      </c>
      <c r="W486" s="13">
        <v>0.99333333333333296</v>
      </c>
      <c r="X486" s="12">
        <v>144</v>
      </c>
      <c r="Y486" s="13">
        <v>0.96</v>
      </c>
      <c r="Z486" s="12">
        <v>145</v>
      </c>
      <c r="AA486" s="13">
        <v>0.96666666666666701</v>
      </c>
      <c r="AB486" s="12">
        <v>147</v>
      </c>
      <c r="AC486" s="13">
        <v>0.98</v>
      </c>
      <c r="AD486" s="12">
        <v>148</v>
      </c>
      <c r="AE486" s="41">
        <v>0.98666666666666702</v>
      </c>
      <c r="AF486" s="19">
        <v>27.8124</v>
      </c>
      <c r="AG486" s="10">
        <v>-80.469899999999996</v>
      </c>
    </row>
    <row r="487" spans="1:33" ht="12" customHeight="1" x14ac:dyDescent="0.25">
      <c r="A487" s="18">
        <v>1392</v>
      </c>
      <c r="B487" s="40" t="s">
        <v>80</v>
      </c>
      <c r="C487" s="7" t="s">
        <v>848</v>
      </c>
      <c r="D487" s="7" t="s">
        <v>1354</v>
      </c>
      <c r="E487" s="7" t="s">
        <v>4</v>
      </c>
      <c r="F487" s="7" t="s">
        <v>2</v>
      </c>
      <c r="G487" s="7">
        <v>1</v>
      </c>
      <c r="H487" s="5"/>
      <c r="I487" s="6">
        <v>96</v>
      </c>
      <c r="J487" s="5"/>
      <c r="K487" s="5"/>
      <c r="L487" s="5"/>
      <c r="M487" s="5"/>
      <c r="N487" s="10">
        <v>96</v>
      </c>
      <c r="O487" s="10">
        <v>96</v>
      </c>
      <c r="P487" s="88">
        <v>0</v>
      </c>
      <c r="Q487" s="102">
        <f t="shared" si="22"/>
        <v>0.94270833333333337</v>
      </c>
      <c r="R487" s="96">
        <v>0.92500000000000004</v>
      </c>
      <c r="S487" s="16">
        <v>0.55000000000000004</v>
      </c>
      <c r="T487" s="10">
        <v>87</v>
      </c>
      <c r="U487" s="13">
        <v>0.90625</v>
      </c>
      <c r="V487" s="12">
        <v>90</v>
      </c>
      <c r="W487" s="13">
        <v>0.9375</v>
      </c>
      <c r="X487" s="12">
        <v>93</v>
      </c>
      <c r="Y487" s="13">
        <v>0.96875</v>
      </c>
      <c r="Z487" s="12">
        <v>92</v>
      </c>
      <c r="AA487" s="13">
        <v>0.95833333333333304</v>
      </c>
      <c r="AB487" s="12">
        <v>88</v>
      </c>
      <c r="AC487" s="13">
        <v>0.91666666666666696</v>
      </c>
      <c r="AD487" s="12">
        <v>93</v>
      </c>
      <c r="AE487" s="41">
        <v>0.96875</v>
      </c>
      <c r="AF487" s="19">
        <v>27.682200000000002</v>
      </c>
      <c r="AG487" s="10">
        <v>-80.424099999999996</v>
      </c>
    </row>
    <row r="488" spans="1:33" ht="12" customHeight="1" x14ac:dyDescent="0.25">
      <c r="A488" s="18">
        <v>1780</v>
      </c>
      <c r="B488" s="40" t="s">
        <v>80</v>
      </c>
      <c r="C488" s="7" t="s">
        <v>982</v>
      </c>
      <c r="D488" s="7" t="s">
        <v>1666</v>
      </c>
      <c r="E488" s="7" t="s">
        <v>4</v>
      </c>
      <c r="F488" s="7" t="s">
        <v>2</v>
      </c>
      <c r="G488" s="7">
        <v>1</v>
      </c>
      <c r="H488" s="5"/>
      <c r="I488" s="6">
        <v>116</v>
      </c>
      <c r="J488" s="5"/>
      <c r="K488" s="5"/>
      <c r="L488" s="5"/>
      <c r="M488" s="5"/>
      <c r="N488" s="10">
        <v>116</v>
      </c>
      <c r="O488" s="10">
        <v>116</v>
      </c>
      <c r="P488" s="88">
        <v>0</v>
      </c>
      <c r="Q488" s="102">
        <f t="shared" si="22"/>
        <v>0.87212643678160917</v>
      </c>
      <c r="R488" s="96">
        <v>0.83908045977011492</v>
      </c>
      <c r="S488" s="16">
        <v>0.8655172413793103</v>
      </c>
      <c r="T488" s="10">
        <v>99</v>
      </c>
      <c r="U488" s="13">
        <v>0.85344827586206895</v>
      </c>
      <c r="V488" s="12">
        <v>101</v>
      </c>
      <c r="W488" s="13">
        <v>0.87068965517241403</v>
      </c>
      <c r="X488" s="12">
        <v>103</v>
      </c>
      <c r="Y488" s="13">
        <v>0.88793103448275901</v>
      </c>
      <c r="Z488" s="12">
        <v>103</v>
      </c>
      <c r="AA488" s="13">
        <v>0.88793103448275901</v>
      </c>
      <c r="AB488" s="12">
        <v>101</v>
      </c>
      <c r="AC488" s="13">
        <v>0.87068965517241403</v>
      </c>
      <c r="AD488" s="12">
        <v>100</v>
      </c>
      <c r="AE488" s="41">
        <v>0.86206896551724099</v>
      </c>
      <c r="AF488" s="19">
        <v>27.674499999999998</v>
      </c>
      <c r="AG488" s="10">
        <v>-80.427300000000002</v>
      </c>
    </row>
    <row r="489" spans="1:33" ht="12" customHeight="1" x14ac:dyDescent="0.25">
      <c r="A489" s="18">
        <v>1105</v>
      </c>
      <c r="B489" s="40" t="s">
        <v>80</v>
      </c>
      <c r="C489" s="7" t="s">
        <v>706</v>
      </c>
      <c r="D489" s="7" t="s">
        <v>1407</v>
      </c>
      <c r="E489" s="7" t="s">
        <v>5</v>
      </c>
      <c r="F489" s="7" t="s">
        <v>2</v>
      </c>
      <c r="G489" s="7">
        <v>1</v>
      </c>
      <c r="H489" s="5"/>
      <c r="I489" s="5"/>
      <c r="J489" s="6">
        <v>70</v>
      </c>
      <c r="K489" s="5"/>
      <c r="L489" s="5"/>
      <c r="M489" s="5"/>
      <c r="N489" s="10">
        <v>71</v>
      </c>
      <c r="O489" s="10">
        <v>70</v>
      </c>
      <c r="P489" s="88">
        <v>1</v>
      </c>
      <c r="Q489" s="102">
        <f t="shared" si="22"/>
        <v>0.91549295774647887</v>
      </c>
      <c r="R489" s="96">
        <v>0.89671361502347413</v>
      </c>
      <c r="S489" s="16">
        <v>0.90845070422535212</v>
      </c>
      <c r="T489" s="10">
        <v>66</v>
      </c>
      <c r="U489" s="13">
        <v>0.92957746478873204</v>
      </c>
      <c r="V489" s="12">
        <v>66</v>
      </c>
      <c r="W489" s="13">
        <v>0.92957746478873204</v>
      </c>
      <c r="X489" s="12">
        <v>65</v>
      </c>
      <c r="Y489" s="13">
        <v>0.91549295774647899</v>
      </c>
      <c r="Z489" s="12">
        <v>64</v>
      </c>
      <c r="AA489" s="13">
        <v>0.90140845070422504</v>
      </c>
      <c r="AB489" s="12">
        <v>65</v>
      </c>
      <c r="AC489" s="13">
        <v>0.91549295774647899</v>
      </c>
      <c r="AD489" s="12">
        <v>64</v>
      </c>
      <c r="AE489" s="41">
        <v>0.90140845070422504</v>
      </c>
      <c r="AF489" s="19">
        <v>27.7744</v>
      </c>
      <c r="AG489" s="10">
        <v>-80.592399999999998</v>
      </c>
    </row>
    <row r="490" spans="1:33" ht="12" customHeight="1" x14ac:dyDescent="0.25">
      <c r="A490" s="18">
        <v>1194</v>
      </c>
      <c r="B490" s="40" t="s">
        <v>80</v>
      </c>
      <c r="C490" s="7" t="s">
        <v>772</v>
      </c>
      <c r="D490" s="7" t="s">
        <v>1592</v>
      </c>
      <c r="E490" s="7" t="s">
        <v>5</v>
      </c>
      <c r="F490" s="7" t="s">
        <v>2</v>
      </c>
      <c r="G490" s="7">
        <v>1</v>
      </c>
      <c r="H490" s="5"/>
      <c r="I490" s="6">
        <v>96</v>
      </c>
      <c r="J490" s="6">
        <v>64</v>
      </c>
      <c r="K490" s="5"/>
      <c r="L490" s="5"/>
      <c r="M490" s="5"/>
      <c r="N490" s="10">
        <v>160</v>
      </c>
      <c r="O490" s="10">
        <v>160</v>
      </c>
      <c r="P490" s="88">
        <v>0</v>
      </c>
      <c r="Q490" s="102">
        <f t="shared" si="22"/>
        <v>0.921875</v>
      </c>
      <c r="R490" s="96">
        <v>0.78020833333333328</v>
      </c>
      <c r="S490" s="16">
        <v>0.90312499999999996</v>
      </c>
      <c r="T490" s="10">
        <v>150</v>
      </c>
      <c r="U490" s="13">
        <v>0.9375</v>
      </c>
      <c r="V490" s="12">
        <v>152</v>
      </c>
      <c r="W490" s="13">
        <v>0.95</v>
      </c>
      <c r="X490" s="12">
        <v>148</v>
      </c>
      <c r="Y490" s="13">
        <v>0.92500000000000004</v>
      </c>
      <c r="Z490" s="12">
        <v>149</v>
      </c>
      <c r="AA490" s="13">
        <v>0.93125000000000002</v>
      </c>
      <c r="AB490" s="12">
        <v>144</v>
      </c>
      <c r="AC490" s="13">
        <v>0.9</v>
      </c>
      <c r="AD490" s="12">
        <v>142</v>
      </c>
      <c r="AE490" s="41">
        <v>0.88749999999999996</v>
      </c>
      <c r="AF490" s="19">
        <v>27.770007</v>
      </c>
      <c r="AG490" s="10">
        <v>-80.591196999999994</v>
      </c>
    </row>
    <row r="491" spans="1:33" ht="12" customHeight="1" thickBot="1" x14ac:dyDescent="0.3">
      <c r="A491" s="18">
        <v>1611</v>
      </c>
      <c r="B491" s="43" t="s">
        <v>80</v>
      </c>
      <c r="C491" s="44" t="s">
        <v>941</v>
      </c>
      <c r="D491" s="44" t="s">
        <v>1362</v>
      </c>
      <c r="E491" s="44" t="s">
        <v>5</v>
      </c>
      <c r="F491" s="44" t="s">
        <v>2</v>
      </c>
      <c r="G491" s="44">
        <v>1</v>
      </c>
      <c r="H491" s="46"/>
      <c r="I491" s="46"/>
      <c r="J491" s="45">
        <v>80</v>
      </c>
      <c r="K491" s="46"/>
      <c r="L491" s="46"/>
      <c r="M491" s="46"/>
      <c r="N491" s="47">
        <v>80</v>
      </c>
      <c r="O491" s="47">
        <v>80</v>
      </c>
      <c r="P491" s="90">
        <v>0</v>
      </c>
      <c r="Q491" s="103">
        <f t="shared" si="22"/>
        <v>0.9604166666666667</v>
      </c>
      <c r="R491" s="97">
        <v>0.7270833333333333</v>
      </c>
      <c r="S491" s="48">
        <v>0.90208333333333335</v>
      </c>
      <c r="T491" s="47">
        <v>77</v>
      </c>
      <c r="U491" s="73">
        <v>0.96250000000000002</v>
      </c>
      <c r="V491" s="74">
        <v>77</v>
      </c>
      <c r="W491" s="73">
        <v>0.96250000000000002</v>
      </c>
      <c r="X491" s="74">
        <v>78</v>
      </c>
      <c r="Y491" s="73">
        <v>0.97499999999999998</v>
      </c>
      <c r="Z491" s="74">
        <v>75</v>
      </c>
      <c r="AA491" s="73">
        <v>0.9375</v>
      </c>
      <c r="AB491" s="74">
        <v>76</v>
      </c>
      <c r="AC491" s="73">
        <v>0.95</v>
      </c>
      <c r="AD491" s="74">
        <v>78</v>
      </c>
      <c r="AE491" s="75">
        <v>0.97499999999999998</v>
      </c>
      <c r="AF491" s="19">
        <v>27.7712</v>
      </c>
      <c r="AG491" s="10">
        <v>-80.593100000000007</v>
      </c>
    </row>
    <row r="492" spans="1:33" ht="6" customHeight="1" thickBot="1" x14ac:dyDescent="0.3">
      <c r="A492" s="15"/>
      <c r="B492" s="22"/>
      <c r="C492" s="22"/>
      <c r="D492" s="22"/>
      <c r="E492" s="22"/>
      <c r="F492" s="22"/>
      <c r="G492" s="22"/>
      <c r="H492" s="23"/>
      <c r="I492" s="23"/>
      <c r="J492" s="24"/>
      <c r="K492" s="23"/>
      <c r="L492" s="23"/>
      <c r="M492" s="23"/>
      <c r="N492" s="25"/>
      <c r="O492" s="25"/>
      <c r="P492" s="83"/>
      <c r="Q492" s="104"/>
      <c r="R492" s="98"/>
      <c r="S492" s="26"/>
      <c r="T492" s="25"/>
      <c r="U492" s="27"/>
      <c r="V492" s="28"/>
      <c r="W492" s="27"/>
      <c r="X492" s="28"/>
      <c r="Y492" s="27"/>
      <c r="Z492" s="28"/>
      <c r="AA492" s="27"/>
      <c r="AB492" s="28"/>
      <c r="AC492" s="27"/>
      <c r="AD492" s="28"/>
      <c r="AE492" s="27"/>
      <c r="AF492" s="10"/>
      <c r="AG492" s="10"/>
    </row>
    <row r="493" spans="1:33" ht="12" customHeight="1" x14ac:dyDescent="0.25">
      <c r="A493" s="18">
        <v>339</v>
      </c>
      <c r="B493" s="31" t="s">
        <v>113</v>
      </c>
      <c r="C493" s="32" t="s">
        <v>239</v>
      </c>
      <c r="D493" s="32" t="s">
        <v>1356</v>
      </c>
      <c r="E493" s="32" t="s">
        <v>1739</v>
      </c>
      <c r="F493" s="32" t="s">
        <v>2</v>
      </c>
      <c r="G493" s="32">
        <v>1</v>
      </c>
      <c r="H493" s="34">
        <v>61</v>
      </c>
      <c r="I493" s="34">
        <v>15</v>
      </c>
      <c r="J493" s="33"/>
      <c r="K493" s="33"/>
      <c r="L493" s="33"/>
      <c r="M493" s="33"/>
      <c r="N493" s="35">
        <v>76</v>
      </c>
      <c r="O493" s="35">
        <v>67</v>
      </c>
      <c r="P493" s="87">
        <v>9</v>
      </c>
      <c r="Q493" s="101">
        <f t="shared" ref="Q493:Q501" si="23">(T493+V493+X493+Z493+AB493+AD493)/(N493*COUNTA(T493,V493,X493,Z493,AB493,AD493))</f>
        <v>0.94956140350877194</v>
      </c>
      <c r="R493" s="95">
        <v>0.81140350877192979</v>
      </c>
      <c r="S493" s="36">
        <v>0.76973684210526316</v>
      </c>
      <c r="T493" s="35">
        <v>72</v>
      </c>
      <c r="U493" s="37">
        <v>0.94736842105263197</v>
      </c>
      <c r="V493" s="38">
        <v>70</v>
      </c>
      <c r="W493" s="37">
        <v>0.92105263157894701</v>
      </c>
      <c r="X493" s="38">
        <v>72</v>
      </c>
      <c r="Y493" s="37">
        <v>0.94736842105263197</v>
      </c>
      <c r="Z493" s="38">
        <v>73</v>
      </c>
      <c r="AA493" s="37">
        <v>0.96052631578947401</v>
      </c>
      <c r="AB493" s="38">
        <v>73</v>
      </c>
      <c r="AC493" s="37">
        <v>0.96052631578947401</v>
      </c>
      <c r="AD493" s="38">
        <v>73</v>
      </c>
      <c r="AE493" s="39">
        <v>0.96052631578947401</v>
      </c>
      <c r="AF493" s="19">
        <v>30.712508</v>
      </c>
      <c r="AG493" s="10">
        <v>-84.920603999999997</v>
      </c>
    </row>
    <row r="494" spans="1:33" ht="12" customHeight="1" x14ac:dyDescent="0.25">
      <c r="A494" s="18">
        <v>141</v>
      </c>
      <c r="B494" s="40" t="s">
        <v>113</v>
      </c>
      <c r="C494" s="7" t="s">
        <v>114</v>
      </c>
      <c r="D494" s="7" t="s">
        <v>1350</v>
      </c>
      <c r="E494" s="7" t="s">
        <v>4</v>
      </c>
      <c r="F494" s="7" t="s">
        <v>2</v>
      </c>
      <c r="G494" s="7">
        <v>1</v>
      </c>
      <c r="H494" s="5"/>
      <c r="I494" s="6">
        <v>25</v>
      </c>
      <c r="J494" s="5"/>
      <c r="K494" s="5"/>
      <c r="L494" s="5"/>
      <c r="M494" s="5"/>
      <c r="N494" s="10">
        <v>25</v>
      </c>
      <c r="O494" s="10">
        <v>25</v>
      </c>
      <c r="P494" s="88">
        <v>0</v>
      </c>
      <c r="Q494" s="102">
        <f t="shared" si="23"/>
        <v>0.89333333333333331</v>
      </c>
      <c r="R494" s="96"/>
      <c r="S494" s="16"/>
      <c r="T494" s="10">
        <v>22</v>
      </c>
      <c r="U494" s="13">
        <v>0.88</v>
      </c>
      <c r="V494" s="12">
        <v>22</v>
      </c>
      <c r="W494" s="13">
        <v>0.88</v>
      </c>
      <c r="X494" s="12">
        <v>23</v>
      </c>
      <c r="Y494" s="13">
        <v>0.92</v>
      </c>
      <c r="Z494" s="11"/>
      <c r="AA494" s="11"/>
      <c r="AB494" s="11"/>
      <c r="AC494" s="11"/>
      <c r="AD494" s="11"/>
      <c r="AE494" s="42"/>
      <c r="AF494" s="19">
        <v>30.790099999999999</v>
      </c>
      <c r="AG494" s="10">
        <v>-85.368300000000005</v>
      </c>
    </row>
    <row r="495" spans="1:33" ht="12" customHeight="1" x14ac:dyDescent="0.25">
      <c r="A495" s="18">
        <v>297</v>
      </c>
      <c r="B495" s="40" t="s">
        <v>113</v>
      </c>
      <c r="C495" s="7" t="s">
        <v>211</v>
      </c>
      <c r="D495" s="7" t="s">
        <v>1349</v>
      </c>
      <c r="E495" s="7" t="s">
        <v>4</v>
      </c>
      <c r="F495" s="7" t="s">
        <v>2</v>
      </c>
      <c r="G495" s="7">
        <v>1</v>
      </c>
      <c r="H495" s="5"/>
      <c r="I495" s="6">
        <v>31</v>
      </c>
      <c r="J495" s="5"/>
      <c r="K495" s="5"/>
      <c r="L495" s="5"/>
      <c r="M495" s="5"/>
      <c r="N495" s="10">
        <v>31</v>
      </c>
      <c r="O495" s="10">
        <v>31</v>
      </c>
      <c r="P495" s="88">
        <v>0</v>
      </c>
      <c r="Q495" s="102">
        <f t="shared" si="23"/>
        <v>0.9946236559139785</v>
      </c>
      <c r="R495" s="96"/>
      <c r="S495" s="16"/>
      <c r="T495" s="10">
        <v>31</v>
      </c>
      <c r="U495" s="13">
        <v>1</v>
      </c>
      <c r="V495" s="12">
        <v>30</v>
      </c>
      <c r="W495" s="13">
        <v>0.967741935483871</v>
      </c>
      <c r="X495" s="12">
        <v>31</v>
      </c>
      <c r="Y495" s="13">
        <v>1</v>
      </c>
      <c r="Z495" s="12">
        <v>31</v>
      </c>
      <c r="AA495" s="13">
        <v>1</v>
      </c>
      <c r="AB495" s="12">
        <v>31</v>
      </c>
      <c r="AC495" s="13">
        <v>1</v>
      </c>
      <c r="AD495" s="12">
        <v>31</v>
      </c>
      <c r="AE495" s="41">
        <v>1</v>
      </c>
      <c r="AF495" s="19">
        <v>30.964528000000001</v>
      </c>
      <c r="AG495" s="10">
        <v>-85.506420000000006</v>
      </c>
    </row>
    <row r="496" spans="1:33" ht="12" customHeight="1" x14ac:dyDescent="0.25">
      <c r="A496" s="18">
        <v>579</v>
      </c>
      <c r="B496" s="40" t="s">
        <v>113</v>
      </c>
      <c r="C496" s="7" t="s">
        <v>394</v>
      </c>
      <c r="D496" s="7" t="s">
        <v>1356</v>
      </c>
      <c r="E496" s="7" t="s">
        <v>4</v>
      </c>
      <c r="F496" s="7" t="s">
        <v>2</v>
      </c>
      <c r="G496" s="7">
        <v>1</v>
      </c>
      <c r="H496" s="5"/>
      <c r="I496" s="6">
        <v>48</v>
      </c>
      <c r="J496" s="5"/>
      <c r="K496" s="5"/>
      <c r="L496" s="5"/>
      <c r="M496" s="5"/>
      <c r="N496" s="10">
        <v>48</v>
      </c>
      <c r="O496" s="10">
        <v>48</v>
      </c>
      <c r="P496" s="88">
        <v>0</v>
      </c>
      <c r="Q496" s="102">
        <f t="shared" si="23"/>
        <v>0.93055555555555558</v>
      </c>
      <c r="R496" s="96">
        <v>0.90277777777777779</v>
      </c>
      <c r="S496" s="16">
        <v>0.96527777777777779</v>
      </c>
      <c r="T496" s="10">
        <v>45</v>
      </c>
      <c r="U496" s="13">
        <v>0.9375</v>
      </c>
      <c r="V496" s="12">
        <v>46</v>
      </c>
      <c r="W496" s="13">
        <v>0.95833333333333304</v>
      </c>
      <c r="X496" s="12">
        <v>45</v>
      </c>
      <c r="Y496" s="13">
        <v>0.9375</v>
      </c>
      <c r="Z496" s="12">
        <v>43</v>
      </c>
      <c r="AA496" s="13">
        <v>0.89583333333333304</v>
      </c>
      <c r="AB496" s="12">
        <v>44</v>
      </c>
      <c r="AC496" s="13">
        <v>0.91666666666666696</v>
      </c>
      <c r="AD496" s="12">
        <v>45</v>
      </c>
      <c r="AE496" s="41">
        <v>0.9375</v>
      </c>
      <c r="AF496" s="19">
        <v>30.7605</v>
      </c>
      <c r="AG496" s="10">
        <v>-85.229299999999995</v>
      </c>
    </row>
    <row r="497" spans="1:33" ht="12" customHeight="1" x14ac:dyDescent="0.25">
      <c r="A497" s="18">
        <v>795</v>
      </c>
      <c r="B497" s="40" t="s">
        <v>113</v>
      </c>
      <c r="C497" s="7" t="s">
        <v>520</v>
      </c>
      <c r="D497" s="7" t="s">
        <v>1351</v>
      </c>
      <c r="E497" s="7" t="s">
        <v>4</v>
      </c>
      <c r="F497" s="7" t="s">
        <v>2</v>
      </c>
      <c r="G497" s="7">
        <v>1</v>
      </c>
      <c r="H497" s="5"/>
      <c r="I497" s="6">
        <v>34</v>
      </c>
      <c r="J497" s="5"/>
      <c r="K497" s="5"/>
      <c r="L497" s="5"/>
      <c r="M497" s="5"/>
      <c r="N497" s="10">
        <v>34</v>
      </c>
      <c r="O497" s="10">
        <v>34</v>
      </c>
      <c r="P497" s="88">
        <v>0</v>
      </c>
      <c r="Q497" s="102">
        <f t="shared" si="23"/>
        <v>0.99509803921568629</v>
      </c>
      <c r="R497" s="96">
        <v>0.99019607843137258</v>
      </c>
      <c r="S497" s="16">
        <v>0.92647058823529416</v>
      </c>
      <c r="T497" s="10">
        <v>33</v>
      </c>
      <c r="U497" s="13">
        <v>0.97058823529411797</v>
      </c>
      <c r="V497" s="12">
        <v>34</v>
      </c>
      <c r="W497" s="13">
        <v>1</v>
      </c>
      <c r="X497" s="12">
        <v>34</v>
      </c>
      <c r="Y497" s="13">
        <v>1</v>
      </c>
      <c r="Z497" s="12">
        <v>34</v>
      </c>
      <c r="AA497" s="13">
        <v>1</v>
      </c>
      <c r="AB497" s="12">
        <v>34</v>
      </c>
      <c r="AC497" s="13">
        <v>1</v>
      </c>
      <c r="AD497" s="12">
        <v>34</v>
      </c>
      <c r="AE497" s="41">
        <v>1</v>
      </c>
      <c r="AF497" s="19">
        <v>30.762499999999999</v>
      </c>
      <c r="AG497" s="10">
        <v>-85.232600000000005</v>
      </c>
    </row>
    <row r="498" spans="1:33" ht="12" customHeight="1" x14ac:dyDescent="0.25">
      <c r="A498" s="18">
        <v>1081</v>
      </c>
      <c r="B498" s="40" t="s">
        <v>113</v>
      </c>
      <c r="C498" s="7" t="s">
        <v>695</v>
      </c>
      <c r="D498" s="7" t="s">
        <v>1523</v>
      </c>
      <c r="E498" s="7" t="s">
        <v>4</v>
      </c>
      <c r="F498" s="7" t="s">
        <v>2</v>
      </c>
      <c r="G498" s="7">
        <v>1</v>
      </c>
      <c r="H498" s="5"/>
      <c r="I498" s="6">
        <v>53</v>
      </c>
      <c r="J498" s="5"/>
      <c r="K498" s="5"/>
      <c r="L498" s="5"/>
      <c r="M498" s="5"/>
      <c r="N498" s="10">
        <v>53</v>
      </c>
      <c r="O498" s="10">
        <v>53</v>
      </c>
      <c r="P498" s="88">
        <v>0</v>
      </c>
      <c r="Q498" s="102">
        <f t="shared" si="23"/>
        <v>0.97169811320754718</v>
      </c>
      <c r="R498" s="96">
        <v>0.96540880503144655</v>
      </c>
      <c r="S498" s="16">
        <v>0.96855345911949686</v>
      </c>
      <c r="T498" s="10">
        <v>53</v>
      </c>
      <c r="U498" s="13">
        <v>1</v>
      </c>
      <c r="V498" s="12">
        <v>53</v>
      </c>
      <c r="W498" s="13">
        <v>1</v>
      </c>
      <c r="X498" s="12">
        <v>51</v>
      </c>
      <c r="Y498" s="13">
        <v>0.96226415094339601</v>
      </c>
      <c r="Z498" s="12">
        <v>51</v>
      </c>
      <c r="AA498" s="13">
        <v>0.96226415094339601</v>
      </c>
      <c r="AB498" s="12">
        <v>50</v>
      </c>
      <c r="AC498" s="13">
        <v>0.94339622641509402</v>
      </c>
      <c r="AD498" s="12">
        <v>51</v>
      </c>
      <c r="AE498" s="41">
        <v>0.96226415094339601</v>
      </c>
      <c r="AF498" s="19">
        <v>30.762799999999999</v>
      </c>
      <c r="AG498" s="10">
        <v>-85.228800000000007</v>
      </c>
    </row>
    <row r="499" spans="1:33" ht="12" customHeight="1" x14ac:dyDescent="0.25">
      <c r="A499" s="18">
        <v>1569</v>
      </c>
      <c r="B499" s="40" t="s">
        <v>113</v>
      </c>
      <c r="C499" s="7" t="s">
        <v>912</v>
      </c>
      <c r="D499" s="7" t="s">
        <v>1362</v>
      </c>
      <c r="E499" s="7" t="s">
        <v>4</v>
      </c>
      <c r="F499" s="7" t="s">
        <v>2</v>
      </c>
      <c r="G499" s="7">
        <v>1</v>
      </c>
      <c r="H499" s="5"/>
      <c r="I499" s="6">
        <v>80</v>
      </c>
      <c r="J499" s="5"/>
      <c r="K499" s="5"/>
      <c r="L499" s="5"/>
      <c r="M499" s="5"/>
      <c r="N499" s="10">
        <v>80</v>
      </c>
      <c r="O499" s="10">
        <v>80</v>
      </c>
      <c r="P499" s="88">
        <v>0</v>
      </c>
      <c r="Q499" s="102">
        <f t="shared" si="23"/>
        <v>0.9916666666666667</v>
      </c>
      <c r="R499" s="96">
        <v>0.96499999999999997</v>
      </c>
      <c r="S499" s="16">
        <v>0.97499999999999998</v>
      </c>
      <c r="T499" s="10">
        <v>78</v>
      </c>
      <c r="U499" s="13">
        <v>0.97499999999999998</v>
      </c>
      <c r="V499" s="12">
        <v>80</v>
      </c>
      <c r="W499" s="13">
        <v>1</v>
      </c>
      <c r="X499" s="12">
        <v>80</v>
      </c>
      <c r="Y499" s="13">
        <v>1</v>
      </c>
      <c r="Z499" s="12">
        <v>79</v>
      </c>
      <c r="AA499" s="13">
        <v>0.98750000000000004</v>
      </c>
      <c r="AB499" s="12">
        <v>79</v>
      </c>
      <c r="AC499" s="13">
        <v>0.98750000000000004</v>
      </c>
      <c r="AD499" s="12">
        <v>80</v>
      </c>
      <c r="AE499" s="41">
        <v>1</v>
      </c>
      <c r="AF499" s="19">
        <v>30.7179</v>
      </c>
      <c r="AG499" s="10">
        <v>-85.231700000000004</v>
      </c>
    </row>
    <row r="500" spans="1:33" ht="12" customHeight="1" x14ac:dyDescent="0.25">
      <c r="A500" s="18">
        <v>2150</v>
      </c>
      <c r="B500" s="40" t="s">
        <v>113</v>
      </c>
      <c r="C500" s="7" t="s">
        <v>1082</v>
      </c>
      <c r="D500" s="7" t="s">
        <v>1420</v>
      </c>
      <c r="E500" s="7" t="s">
        <v>4</v>
      </c>
      <c r="F500" s="7" t="s">
        <v>2</v>
      </c>
      <c r="G500" s="7">
        <v>1</v>
      </c>
      <c r="H500" s="5"/>
      <c r="I500" s="6">
        <v>50</v>
      </c>
      <c r="J500" s="5"/>
      <c r="K500" s="5"/>
      <c r="L500" s="6">
        <v>3</v>
      </c>
      <c r="M500" s="5"/>
      <c r="N500" s="10">
        <v>50</v>
      </c>
      <c r="O500" s="10">
        <v>50</v>
      </c>
      <c r="P500" s="88">
        <v>0</v>
      </c>
      <c r="Q500" s="102">
        <f t="shared" si="23"/>
        <v>0.94</v>
      </c>
      <c r="R500" s="96">
        <v>0.93666666666666665</v>
      </c>
      <c r="S500" s="16">
        <v>0.96399999999999997</v>
      </c>
      <c r="T500" s="10">
        <v>47</v>
      </c>
      <c r="U500" s="13">
        <v>0.94</v>
      </c>
      <c r="V500" s="12">
        <v>48</v>
      </c>
      <c r="W500" s="13">
        <v>0.96</v>
      </c>
      <c r="X500" s="12">
        <v>49</v>
      </c>
      <c r="Y500" s="13">
        <v>0.98</v>
      </c>
      <c r="Z500" s="12">
        <v>48</v>
      </c>
      <c r="AA500" s="13">
        <v>0.96</v>
      </c>
      <c r="AB500" s="12">
        <v>45</v>
      </c>
      <c r="AC500" s="13">
        <v>0.9</v>
      </c>
      <c r="AD500" s="12">
        <v>45</v>
      </c>
      <c r="AE500" s="41">
        <v>0.9</v>
      </c>
      <c r="AF500" s="19">
        <v>30.958500000000001</v>
      </c>
      <c r="AG500" s="10">
        <v>-85.515900000000002</v>
      </c>
    </row>
    <row r="501" spans="1:33" ht="12" customHeight="1" x14ac:dyDescent="0.25">
      <c r="A501" s="18">
        <v>2175</v>
      </c>
      <c r="B501" s="40" t="s">
        <v>113</v>
      </c>
      <c r="C501" s="7" t="s">
        <v>1085</v>
      </c>
      <c r="D501" s="7" t="s">
        <v>1420</v>
      </c>
      <c r="E501" s="7" t="s">
        <v>4</v>
      </c>
      <c r="F501" s="7" t="s">
        <v>2</v>
      </c>
      <c r="G501" s="7">
        <v>1</v>
      </c>
      <c r="H501" s="5"/>
      <c r="I501" s="6">
        <v>82</v>
      </c>
      <c r="J501" s="5"/>
      <c r="K501" s="5"/>
      <c r="L501" s="6">
        <v>4</v>
      </c>
      <c r="M501" s="5"/>
      <c r="N501" s="10">
        <v>82</v>
      </c>
      <c r="O501" s="10">
        <v>82</v>
      </c>
      <c r="P501" s="88">
        <v>0</v>
      </c>
      <c r="Q501" s="102">
        <f t="shared" si="23"/>
        <v>0.95731707317073167</v>
      </c>
      <c r="R501" s="96">
        <v>0.95731707317073167</v>
      </c>
      <c r="S501" s="16">
        <v>0.94918699186991873</v>
      </c>
      <c r="T501" s="10">
        <v>78</v>
      </c>
      <c r="U501" s="13">
        <v>0.95121951219512202</v>
      </c>
      <c r="V501" s="12">
        <v>77</v>
      </c>
      <c r="W501" s="13">
        <v>0.93902439024390205</v>
      </c>
      <c r="X501" s="12">
        <v>77</v>
      </c>
      <c r="Y501" s="13">
        <v>0.93902439024390205</v>
      </c>
      <c r="Z501" s="12">
        <v>80</v>
      </c>
      <c r="AA501" s="13">
        <v>0.97560975609756095</v>
      </c>
      <c r="AB501" s="12">
        <v>80</v>
      </c>
      <c r="AC501" s="13">
        <v>0.97560975609756095</v>
      </c>
      <c r="AD501" s="12">
        <v>79</v>
      </c>
      <c r="AE501" s="41">
        <v>0.96341463414634099</v>
      </c>
      <c r="AF501" s="19">
        <v>30.7775</v>
      </c>
      <c r="AG501" s="10">
        <v>-85.258300000000006</v>
      </c>
    </row>
    <row r="502" spans="1:33" ht="12" customHeight="1" thickBot="1" x14ac:dyDescent="0.3">
      <c r="A502" s="18">
        <v>2684</v>
      </c>
      <c r="B502" s="43" t="s">
        <v>113</v>
      </c>
      <c r="C502" s="44" t="s">
        <v>1317</v>
      </c>
      <c r="D502" s="44" t="s">
        <v>1728</v>
      </c>
      <c r="E502" s="44" t="s">
        <v>8</v>
      </c>
      <c r="F502" s="44" t="s">
        <v>1333</v>
      </c>
      <c r="G502" s="44">
        <v>1</v>
      </c>
      <c r="H502" s="46"/>
      <c r="I502" s="45">
        <v>90</v>
      </c>
      <c r="J502" s="46"/>
      <c r="K502" s="46"/>
      <c r="L502" s="46"/>
      <c r="M502" s="45">
        <v>10</v>
      </c>
      <c r="N502" s="47">
        <v>100</v>
      </c>
      <c r="O502" s="47">
        <v>100</v>
      </c>
      <c r="P502" s="90">
        <v>0</v>
      </c>
      <c r="Q502" s="103"/>
      <c r="R502" s="97"/>
      <c r="S502" s="48"/>
      <c r="T502" s="46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50"/>
      <c r="AF502" s="19">
        <v>30.787777999999999</v>
      </c>
      <c r="AG502" s="10">
        <v>-85.242500000000007</v>
      </c>
    </row>
    <row r="503" spans="1:33" ht="6" customHeight="1" thickBot="1" x14ac:dyDescent="0.3">
      <c r="A503" s="15"/>
      <c r="B503" s="22"/>
      <c r="C503" s="22"/>
      <c r="D503" s="22"/>
      <c r="E503" s="22"/>
      <c r="F503" s="22"/>
      <c r="G503" s="22"/>
      <c r="H503" s="23"/>
      <c r="I503" s="24"/>
      <c r="J503" s="23"/>
      <c r="K503" s="23"/>
      <c r="L503" s="23"/>
      <c r="M503" s="24"/>
      <c r="N503" s="25"/>
      <c r="O503" s="25"/>
      <c r="P503" s="83"/>
      <c r="Q503" s="104"/>
      <c r="R503" s="98"/>
      <c r="S503" s="26"/>
      <c r="T503" s="23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10"/>
      <c r="AG503" s="10"/>
    </row>
    <row r="504" spans="1:33" ht="12" customHeight="1" thickBot="1" x14ac:dyDescent="0.3">
      <c r="A504" s="18">
        <v>346</v>
      </c>
      <c r="B504" s="62" t="s">
        <v>242</v>
      </c>
      <c r="C504" s="63" t="s">
        <v>243</v>
      </c>
      <c r="D504" s="63" t="s">
        <v>1349</v>
      </c>
      <c r="E504" s="63" t="s">
        <v>4</v>
      </c>
      <c r="F504" s="63" t="s">
        <v>2</v>
      </c>
      <c r="G504" s="63">
        <v>1</v>
      </c>
      <c r="H504" s="64"/>
      <c r="I504" s="65">
        <v>36</v>
      </c>
      <c r="J504" s="64"/>
      <c r="K504" s="64"/>
      <c r="L504" s="64"/>
      <c r="M504" s="64"/>
      <c r="N504" s="66">
        <v>36</v>
      </c>
      <c r="O504" s="66">
        <v>36</v>
      </c>
      <c r="P504" s="91">
        <v>0</v>
      </c>
      <c r="Q504" s="105">
        <f>(T504+V504+X504+Z504+AB504+AD504)/(N504*COUNTA(T504,V504,X504,Z504,AB504,AD504))</f>
        <v>0.95370370370370372</v>
      </c>
      <c r="R504" s="99">
        <v>0.8657407407407407</v>
      </c>
      <c r="S504" s="67">
        <v>0.95</v>
      </c>
      <c r="T504" s="66">
        <v>33</v>
      </c>
      <c r="U504" s="68">
        <v>0.91666666666666696</v>
      </c>
      <c r="V504" s="69">
        <v>34</v>
      </c>
      <c r="W504" s="68">
        <v>0.94444444444444398</v>
      </c>
      <c r="X504" s="69">
        <v>32</v>
      </c>
      <c r="Y504" s="68">
        <v>0.88888888888888895</v>
      </c>
      <c r="Z504" s="69">
        <v>35</v>
      </c>
      <c r="AA504" s="68">
        <v>0.97222222222222199</v>
      </c>
      <c r="AB504" s="69">
        <v>36</v>
      </c>
      <c r="AC504" s="68">
        <v>1</v>
      </c>
      <c r="AD504" s="69">
        <v>36</v>
      </c>
      <c r="AE504" s="70">
        <v>1</v>
      </c>
      <c r="AF504" s="19">
        <v>30.557300000000001</v>
      </c>
      <c r="AG504" s="10">
        <v>-83.867599999999996</v>
      </c>
    </row>
    <row r="505" spans="1:33" ht="6" customHeight="1" thickBot="1" x14ac:dyDescent="0.3">
      <c r="A505" s="15"/>
      <c r="B505" s="22"/>
      <c r="C505" s="22"/>
      <c r="D505" s="22"/>
      <c r="E505" s="22"/>
      <c r="F505" s="22"/>
      <c r="G505" s="22"/>
      <c r="H505" s="23"/>
      <c r="I505" s="24"/>
      <c r="J505" s="23"/>
      <c r="K505" s="23"/>
      <c r="L505" s="23"/>
      <c r="M505" s="23"/>
      <c r="N505" s="25"/>
      <c r="O505" s="25"/>
      <c r="P505" s="83"/>
      <c r="Q505" s="104"/>
      <c r="R505" s="98"/>
      <c r="S505" s="26"/>
      <c r="T505" s="25"/>
      <c r="U505" s="27"/>
      <c r="V505" s="28"/>
      <c r="W505" s="27"/>
      <c r="X505" s="28"/>
      <c r="Y505" s="27"/>
      <c r="Z505" s="28"/>
      <c r="AA505" s="27"/>
      <c r="AB505" s="28"/>
      <c r="AC505" s="27"/>
      <c r="AD505" s="28"/>
      <c r="AE505" s="27"/>
      <c r="AF505" s="20"/>
      <c r="AG505" s="10"/>
    </row>
    <row r="506" spans="1:33" ht="12" customHeight="1" x14ac:dyDescent="0.25">
      <c r="A506" s="18">
        <v>1350</v>
      </c>
      <c r="B506" s="31" t="s">
        <v>18</v>
      </c>
      <c r="C506" s="32" t="s">
        <v>838</v>
      </c>
      <c r="D506" s="32" t="s">
        <v>1360</v>
      </c>
      <c r="E506" s="32" t="s">
        <v>3</v>
      </c>
      <c r="F506" s="32" t="s">
        <v>2</v>
      </c>
      <c r="G506" s="32">
        <v>1</v>
      </c>
      <c r="H506" s="34">
        <v>111</v>
      </c>
      <c r="I506" s="34">
        <v>27</v>
      </c>
      <c r="J506" s="33"/>
      <c r="K506" s="33"/>
      <c r="L506" s="33"/>
      <c r="M506" s="33"/>
      <c r="N506" s="35">
        <v>138</v>
      </c>
      <c r="O506" s="35">
        <v>138</v>
      </c>
      <c r="P506" s="87">
        <v>0</v>
      </c>
      <c r="Q506" s="101">
        <f t="shared" ref="Q506:Q532" si="24">(T506+V506+X506+Z506+AB506+AD506)/(N506*COUNTA(T506,V506,X506,Z506,AB506,AD506))</f>
        <v>0.89275362318840579</v>
      </c>
      <c r="R506" s="95">
        <v>0.82898550724637676</v>
      </c>
      <c r="S506" s="36">
        <v>0.89130434782608692</v>
      </c>
      <c r="T506" s="33"/>
      <c r="U506" s="72"/>
      <c r="V506" s="38">
        <v>117</v>
      </c>
      <c r="W506" s="37">
        <v>0.84782608695652195</v>
      </c>
      <c r="X506" s="38">
        <v>122</v>
      </c>
      <c r="Y506" s="37">
        <v>0.88405797101449302</v>
      </c>
      <c r="Z506" s="38">
        <v>124</v>
      </c>
      <c r="AA506" s="37">
        <v>0.89855072463768104</v>
      </c>
      <c r="AB506" s="38">
        <v>127</v>
      </c>
      <c r="AC506" s="37">
        <v>0.92028985507246397</v>
      </c>
      <c r="AD506" s="38">
        <v>126</v>
      </c>
      <c r="AE506" s="37">
        <v>0.91304347826086996</v>
      </c>
      <c r="AF506" s="76">
        <v>28.833100000000002</v>
      </c>
      <c r="AG506" s="19">
        <v>-81.893000000000001</v>
      </c>
    </row>
    <row r="507" spans="1:33" ht="12" customHeight="1" x14ac:dyDescent="0.25">
      <c r="A507" s="18">
        <v>1436</v>
      </c>
      <c r="B507" s="40" t="s">
        <v>18</v>
      </c>
      <c r="C507" s="7" t="s">
        <v>859</v>
      </c>
      <c r="D507" s="7" t="s">
        <v>1361</v>
      </c>
      <c r="E507" s="7" t="s">
        <v>3</v>
      </c>
      <c r="F507" s="7" t="s">
        <v>2</v>
      </c>
      <c r="G507" s="7">
        <v>1</v>
      </c>
      <c r="H507" s="6">
        <v>144</v>
      </c>
      <c r="I507" s="6">
        <v>16</v>
      </c>
      <c r="J507" s="5"/>
      <c r="K507" s="5"/>
      <c r="L507" s="5"/>
      <c r="M507" s="5"/>
      <c r="N507" s="10">
        <v>160</v>
      </c>
      <c r="O507" s="10">
        <v>160</v>
      </c>
      <c r="P507" s="88">
        <v>0</v>
      </c>
      <c r="Q507" s="102">
        <f t="shared" si="24"/>
        <v>0.96250000000000002</v>
      </c>
      <c r="R507" s="96">
        <v>0.96354166666666663</v>
      </c>
      <c r="S507" s="16">
        <v>0.93</v>
      </c>
      <c r="T507" s="10">
        <v>157</v>
      </c>
      <c r="U507" s="13">
        <v>0.98124999999999996</v>
      </c>
      <c r="V507" s="12">
        <v>158</v>
      </c>
      <c r="W507" s="13">
        <v>0.98750000000000004</v>
      </c>
      <c r="X507" s="12">
        <v>151</v>
      </c>
      <c r="Y507" s="13">
        <v>0.94374999999999998</v>
      </c>
      <c r="Z507" s="12">
        <v>154</v>
      </c>
      <c r="AA507" s="13">
        <v>0.96250000000000002</v>
      </c>
      <c r="AB507" s="12">
        <v>152</v>
      </c>
      <c r="AC507" s="13">
        <v>0.95</v>
      </c>
      <c r="AD507" s="12">
        <v>152</v>
      </c>
      <c r="AE507" s="13">
        <v>0.95</v>
      </c>
      <c r="AF507" s="77">
        <v>28.816299999999998</v>
      </c>
      <c r="AG507" s="19">
        <v>-81.708600000000004</v>
      </c>
    </row>
    <row r="508" spans="1:33" ht="12" customHeight="1" x14ac:dyDescent="0.25">
      <c r="A508" s="18">
        <v>2020</v>
      </c>
      <c r="B508" s="40" t="s">
        <v>18</v>
      </c>
      <c r="C508" s="7" t="s">
        <v>1056</v>
      </c>
      <c r="D508" s="7" t="s">
        <v>1677</v>
      </c>
      <c r="E508" s="7" t="s">
        <v>3</v>
      </c>
      <c r="F508" s="7" t="s">
        <v>2</v>
      </c>
      <c r="G508" s="7">
        <v>1</v>
      </c>
      <c r="H508" s="6">
        <v>28</v>
      </c>
      <c r="I508" s="6">
        <v>7</v>
      </c>
      <c r="J508" s="5"/>
      <c r="K508" s="5"/>
      <c r="L508" s="5"/>
      <c r="M508" s="5"/>
      <c r="N508" s="10">
        <v>35</v>
      </c>
      <c r="O508" s="10">
        <v>35</v>
      </c>
      <c r="P508" s="88">
        <v>0</v>
      </c>
      <c r="Q508" s="102">
        <f t="shared" si="24"/>
        <v>0.99523809523809526</v>
      </c>
      <c r="R508" s="96">
        <v>0.99523809523809526</v>
      </c>
      <c r="S508" s="16">
        <v>0.99047619047619051</v>
      </c>
      <c r="T508" s="10">
        <v>34</v>
      </c>
      <c r="U508" s="13">
        <v>0.97142857142857097</v>
      </c>
      <c r="V508" s="12">
        <v>35</v>
      </c>
      <c r="W508" s="13">
        <v>1</v>
      </c>
      <c r="X508" s="12">
        <v>35</v>
      </c>
      <c r="Y508" s="13">
        <v>1</v>
      </c>
      <c r="Z508" s="12">
        <v>35</v>
      </c>
      <c r="AA508" s="13">
        <v>1</v>
      </c>
      <c r="AB508" s="12">
        <v>35</v>
      </c>
      <c r="AC508" s="13">
        <v>1</v>
      </c>
      <c r="AD508" s="12">
        <v>35</v>
      </c>
      <c r="AE508" s="13">
        <v>1</v>
      </c>
      <c r="AF508" s="77">
        <v>28.905200000000001</v>
      </c>
      <c r="AG508" s="19">
        <v>-81.936800000000005</v>
      </c>
    </row>
    <row r="509" spans="1:33" ht="12" customHeight="1" x14ac:dyDescent="0.25">
      <c r="A509" s="18">
        <v>2567</v>
      </c>
      <c r="B509" s="40" t="s">
        <v>18</v>
      </c>
      <c r="C509" s="7" t="s">
        <v>1226</v>
      </c>
      <c r="D509" s="7" t="s">
        <v>1368</v>
      </c>
      <c r="E509" s="7" t="s">
        <v>3</v>
      </c>
      <c r="F509" s="7" t="s">
        <v>2</v>
      </c>
      <c r="G509" s="7">
        <v>1</v>
      </c>
      <c r="H509" s="6">
        <v>28</v>
      </c>
      <c r="I509" s="6">
        <v>6</v>
      </c>
      <c r="J509" s="5"/>
      <c r="K509" s="5"/>
      <c r="L509" s="6">
        <v>4</v>
      </c>
      <c r="M509" s="5"/>
      <c r="N509" s="10">
        <v>34</v>
      </c>
      <c r="O509" s="10">
        <v>34</v>
      </c>
      <c r="P509" s="88">
        <v>0</v>
      </c>
      <c r="Q509" s="102">
        <f t="shared" si="24"/>
        <v>0.94607843137254899</v>
      </c>
      <c r="R509" s="96"/>
      <c r="S509" s="16"/>
      <c r="T509" s="10">
        <v>33</v>
      </c>
      <c r="U509" s="13">
        <v>0.97058823529411797</v>
      </c>
      <c r="V509" s="12">
        <v>30</v>
      </c>
      <c r="W509" s="13">
        <v>0.88235294117647101</v>
      </c>
      <c r="X509" s="12">
        <v>32</v>
      </c>
      <c r="Y509" s="13">
        <v>0.94117647058823495</v>
      </c>
      <c r="Z509" s="12">
        <v>32</v>
      </c>
      <c r="AA509" s="13">
        <v>0.94117647058823495</v>
      </c>
      <c r="AB509" s="12">
        <v>33</v>
      </c>
      <c r="AC509" s="13">
        <v>0.97058823529411797</v>
      </c>
      <c r="AD509" s="12">
        <v>33</v>
      </c>
      <c r="AE509" s="13">
        <v>0.97058823529411797</v>
      </c>
      <c r="AF509" s="77">
        <v>28.938277777777799</v>
      </c>
      <c r="AG509" s="19">
        <v>-81.664833333333306</v>
      </c>
    </row>
    <row r="510" spans="1:33" ht="12" customHeight="1" x14ac:dyDescent="0.25">
      <c r="A510" s="18">
        <v>5</v>
      </c>
      <c r="B510" s="40" t="s">
        <v>18</v>
      </c>
      <c r="C510" s="7" t="s">
        <v>19</v>
      </c>
      <c r="D510" s="7" t="s">
        <v>1420</v>
      </c>
      <c r="E510" s="7" t="s">
        <v>4</v>
      </c>
      <c r="F510" s="7" t="s">
        <v>2</v>
      </c>
      <c r="G510" s="7">
        <v>1</v>
      </c>
      <c r="H510" s="5"/>
      <c r="I510" s="6">
        <v>68</v>
      </c>
      <c r="J510" s="5"/>
      <c r="K510" s="5"/>
      <c r="L510" s="6">
        <v>4</v>
      </c>
      <c r="M510" s="5"/>
      <c r="N510" s="10">
        <v>68</v>
      </c>
      <c r="O510" s="10">
        <v>68</v>
      </c>
      <c r="P510" s="88">
        <v>0</v>
      </c>
      <c r="Q510" s="102">
        <f t="shared" si="24"/>
        <v>0.96568627450980393</v>
      </c>
      <c r="R510" s="96">
        <v>0.96568627450980393</v>
      </c>
      <c r="S510" s="16">
        <v>0.97303921568627449</v>
      </c>
      <c r="T510" s="10">
        <v>67</v>
      </c>
      <c r="U510" s="13">
        <v>0.98529411764705899</v>
      </c>
      <c r="V510" s="12">
        <v>66</v>
      </c>
      <c r="W510" s="13">
        <v>0.97058823529411797</v>
      </c>
      <c r="X510" s="12">
        <v>66</v>
      </c>
      <c r="Y510" s="13">
        <v>0.97058823529411797</v>
      </c>
      <c r="Z510" s="12">
        <v>65</v>
      </c>
      <c r="AA510" s="13">
        <v>0.95588235294117696</v>
      </c>
      <c r="AB510" s="12">
        <v>64</v>
      </c>
      <c r="AC510" s="13">
        <v>0.94117647058823495</v>
      </c>
      <c r="AD510" s="12">
        <v>66</v>
      </c>
      <c r="AE510" s="13">
        <v>0.97058823529411797</v>
      </c>
      <c r="AF510" s="77">
        <v>28.8401</v>
      </c>
      <c r="AG510" s="19">
        <v>-81.688999999999993</v>
      </c>
    </row>
    <row r="511" spans="1:33" ht="12" customHeight="1" x14ac:dyDescent="0.25">
      <c r="A511" s="18">
        <v>187</v>
      </c>
      <c r="B511" s="40" t="s">
        <v>18</v>
      </c>
      <c r="C511" s="7" t="s">
        <v>138</v>
      </c>
      <c r="D511" s="7" t="s">
        <v>1350</v>
      </c>
      <c r="E511" s="7" t="s">
        <v>4</v>
      </c>
      <c r="F511" s="7" t="s">
        <v>2</v>
      </c>
      <c r="G511" s="7">
        <v>1</v>
      </c>
      <c r="H511" s="5"/>
      <c r="I511" s="6">
        <v>18</v>
      </c>
      <c r="J511" s="5"/>
      <c r="K511" s="5"/>
      <c r="L511" s="5"/>
      <c r="M511" s="5"/>
      <c r="N511" s="10">
        <v>18</v>
      </c>
      <c r="O511" s="10">
        <v>18</v>
      </c>
      <c r="P511" s="88">
        <v>0</v>
      </c>
      <c r="Q511" s="102">
        <f t="shared" si="24"/>
        <v>0.91666666666666663</v>
      </c>
      <c r="R511" s="96">
        <v>0.97222222222222221</v>
      </c>
      <c r="S511" s="16">
        <v>0.94444444444444442</v>
      </c>
      <c r="T511" s="10">
        <v>15</v>
      </c>
      <c r="U511" s="13">
        <v>0.83333333333333304</v>
      </c>
      <c r="V511" s="12">
        <v>16</v>
      </c>
      <c r="W511" s="13">
        <v>0.88888888888888895</v>
      </c>
      <c r="X511" s="12">
        <v>16</v>
      </c>
      <c r="Y511" s="13">
        <v>0.88888888888888895</v>
      </c>
      <c r="Z511" s="12">
        <v>16</v>
      </c>
      <c r="AA511" s="13">
        <v>0.88888888888888895</v>
      </c>
      <c r="AB511" s="12">
        <v>18</v>
      </c>
      <c r="AC511" s="13">
        <v>1</v>
      </c>
      <c r="AD511" s="12">
        <v>18</v>
      </c>
      <c r="AE511" s="13">
        <v>1</v>
      </c>
      <c r="AF511" s="77">
        <v>28.802399999999999</v>
      </c>
      <c r="AG511" s="19">
        <v>-81.735100000000003</v>
      </c>
    </row>
    <row r="512" spans="1:33" ht="12" customHeight="1" x14ac:dyDescent="0.25">
      <c r="A512" s="18">
        <v>278</v>
      </c>
      <c r="B512" s="40" t="s">
        <v>18</v>
      </c>
      <c r="C512" s="7" t="s">
        <v>202</v>
      </c>
      <c r="D512" s="7" t="s">
        <v>1350</v>
      </c>
      <c r="E512" s="7" t="s">
        <v>4</v>
      </c>
      <c r="F512" s="7" t="s">
        <v>2</v>
      </c>
      <c r="G512" s="7">
        <v>1</v>
      </c>
      <c r="H512" s="5"/>
      <c r="I512" s="6">
        <v>36</v>
      </c>
      <c r="J512" s="5"/>
      <c r="K512" s="5"/>
      <c r="L512" s="5"/>
      <c r="M512" s="5"/>
      <c r="N512" s="10">
        <v>36</v>
      </c>
      <c r="O512" s="10">
        <v>36</v>
      </c>
      <c r="P512" s="88">
        <v>0</v>
      </c>
      <c r="Q512" s="102">
        <f t="shared" si="24"/>
        <v>0.94907407407407407</v>
      </c>
      <c r="R512" s="96">
        <v>0.94907407407407407</v>
      </c>
      <c r="S512" s="16"/>
      <c r="T512" s="10">
        <v>35</v>
      </c>
      <c r="U512" s="13">
        <v>0.97222222222222199</v>
      </c>
      <c r="V512" s="12">
        <v>36</v>
      </c>
      <c r="W512" s="13">
        <v>1</v>
      </c>
      <c r="X512" s="12">
        <v>33</v>
      </c>
      <c r="Y512" s="13">
        <v>0.91666666666666696</v>
      </c>
      <c r="Z512" s="12">
        <v>34</v>
      </c>
      <c r="AA512" s="13">
        <v>0.94444444444444398</v>
      </c>
      <c r="AB512" s="12">
        <v>33</v>
      </c>
      <c r="AC512" s="13">
        <v>0.91666666666666696</v>
      </c>
      <c r="AD512" s="12">
        <v>34</v>
      </c>
      <c r="AE512" s="13">
        <v>0.94444444444444398</v>
      </c>
      <c r="AF512" s="77">
        <v>28.8459</v>
      </c>
      <c r="AG512" s="19">
        <v>-81.908100000000005</v>
      </c>
    </row>
    <row r="513" spans="1:33" ht="12" customHeight="1" x14ac:dyDescent="0.25">
      <c r="A513" s="18">
        <v>314</v>
      </c>
      <c r="B513" s="40" t="s">
        <v>18</v>
      </c>
      <c r="C513" s="7" t="s">
        <v>224</v>
      </c>
      <c r="D513" s="7" t="s">
        <v>1350</v>
      </c>
      <c r="E513" s="7" t="s">
        <v>4</v>
      </c>
      <c r="F513" s="7" t="s">
        <v>2</v>
      </c>
      <c r="G513" s="7">
        <v>1</v>
      </c>
      <c r="H513" s="5"/>
      <c r="I513" s="6">
        <v>37</v>
      </c>
      <c r="J513" s="5"/>
      <c r="K513" s="5"/>
      <c r="L513" s="5"/>
      <c r="M513" s="5"/>
      <c r="N513" s="10">
        <v>37</v>
      </c>
      <c r="O513" s="10">
        <v>37</v>
      </c>
      <c r="P513" s="88">
        <v>0</v>
      </c>
      <c r="Q513" s="102">
        <f t="shared" si="24"/>
        <v>0.95945945945945943</v>
      </c>
      <c r="R513" s="96">
        <v>0.94594594594594594</v>
      </c>
      <c r="S513" s="16">
        <v>0.93693693693693691</v>
      </c>
      <c r="T513" s="10">
        <v>36</v>
      </c>
      <c r="U513" s="13">
        <v>0.97297297297297303</v>
      </c>
      <c r="V513" s="12">
        <v>36</v>
      </c>
      <c r="W513" s="13">
        <v>0.97297297297297303</v>
      </c>
      <c r="X513" s="12">
        <v>34</v>
      </c>
      <c r="Y513" s="13">
        <v>0.91891891891891897</v>
      </c>
      <c r="Z513" s="12">
        <v>35</v>
      </c>
      <c r="AA513" s="13">
        <v>0.94594594594594605</v>
      </c>
      <c r="AB513" s="12">
        <v>36</v>
      </c>
      <c r="AC513" s="13">
        <v>0.97297297297297303</v>
      </c>
      <c r="AD513" s="12">
        <v>36</v>
      </c>
      <c r="AE513" s="13">
        <v>0.97297297297297303</v>
      </c>
      <c r="AF513" s="77">
        <v>28.568899999999999</v>
      </c>
      <c r="AG513" s="19">
        <v>-81.856499999999997</v>
      </c>
    </row>
    <row r="514" spans="1:33" ht="12" customHeight="1" x14ac:dyDescent="0.25">
      <c r="A514" s="18">
        <v>436</v>
      </c>
      <c r="B514" s="40" t="s">
        <v>18</v>
      </c>
      <c r="C514" s="7" t="s">
        <v>300</v>
      </c>
      <c r="D514" s="7" t="s">
        <v>1350</v>
      </c>
      <c r="E514" s="7" t="s">
        <v>4</v>
      </c>
      <c r="F514" s="7" t="s">
        <v>2</v>
      </c>
      <c r="G514" s="7">
        <v>1</v>
      </c>
      <c r="H514" s="5"/>
      <c r="I514" s="6">
        <v>36</v>
      </c>
      <c r="J514" s="5"/>
      <c r="K514" s="5"/>
      <c r="L514" s="5"/>
      <c r="M514" s="5"/>
      <c r="N514" s="10">
        <v>36</v>
      </c>
      <c r="O514" s="10">
        <v>36</v>
      </c>
      <c r="P514" s="88">
        <v>0</v>
      </c>
      <c r="Q514" s="102">
        <f t="shared" si="24"/>
        <v>0.96759259259259256</v>
      </c>
      <c r="R514" s="96">
        <v>0.97777777777777775</v>
      </c>
      <c r="S514" s="16">
        <v>0.89814814814814814</v>
      </c>
      <c r="T514" s="10">
        <v>33</v>
      </c>
      <c r="U514" s="13">
        <v>0.91666666666666696</v>
      </c>
      <c r="V514" s="12">
        <v>35</v>
      </c>
      <c r="W514" s="13">
        <v>0.97222222222222199</v>
      </c>
      <c r="X514" s="12">
        <v>35</v>
      </c>
      <c r="Y514" s="13">
        <v>0.97222222222222199</v>
      </c>
      <c r="Z514" s="12">
        <v>36</v>
      </c>
      <c r="AA514" s="13">
        <v>1</v>
      </c>
      <c r="AB514" s="12">
        <v>35</v>
      </c>
      <c r="AC514" s="13">
        <v>0.97222222222222199</v>
      </c>
      <c r="AD514" s="12">
        <v>35</v>
      </c>
      <c r="AE514" s="13">
        <v>0.97222222222222199</v>
      </c>
      <c r="AF514" s="77">
        <v>28.816365999999999</v>
      </c>
      <c r="AG514" s="19">
        <v>-81.706575000000001</v>
      </c>
    </row>
    <row r="515" spans="1:33" ht="12" customHeight="1" x14ac:dyDescent="0.25">
      <c r="A515" s="18">
        <v>450</v>
      </c>
      <c r="B515" s="40" t="s">
        <v>18</v>
      </c>
      <c r="C515" s="7" t="s">
        <v>305</v>
      </c>
      <c r="D515" s="7" t="s">
        <v>1351</v>
      </c>
      <c r="E515" s="7" t="s">
        <v>4</v>
      </c>
      <c r="F515" s="7" t="s">
        <v>2</v>
      </c>
      <c r="G515" s="7">
        <v>1</v>
      </c>
      <c r="H515" s="5"/>
      <c r="I515" s="6">
        <v>36</v>
      </c>
      <c r="J515" s="5"/>
      <c r="K515" s="5"/>
      <c r="L515" s="5"/>
      <c r="M515" s="5"/>
      <c r="N515" s="10">
        <v>36</v>
      </c>
      <c r="O515" s="10">
        <v>36</v>
      </c>
      <c r="P515" s="88">
        <v>0</v>
      </c>
      <c r="Q515" s="102">
        <f t="shared" si="24"/>
        <v>0.97222222222222221</v>
      </c>
      <c r="R515" s="96">
        <v>1</v>
      </c>
      <c r="S515" s="16"/>
      <c r="T515" s="10">
        <v>34</v>
      </c>
      <c r="U515" s="13">
        <v>0.94444444444444398</v>
      </c>
      <c r="V515" s="12">
        <v>34</v>
      </c>
      <c r="W515" s="13">
        <v>0.94444444444444398</v>
      </c>
      <c r="X515" s="12">
        <v>35</v>
      </c>
      <c r="Y515" s="13">
        <v>0.97222222222222199</v>
      </c>
      <c r="Z515" s="12">
        <v>35</v>
      </c>
      <c r="AA515" s="13">
        <v>0.97222222222222199</v>
      </c>
      <c r="AB515" s="12">
        <v>36</v>
      </c>
      <c r="AC515" s="13">
        <v>1</v>
      </c>
      <c r="AD515" s="12">
        <v>36</v>
      </c>
      <c r="AE515" s="13">
        <v>1</v>
      </c>
      <c r="AF515" s="77">
        <v>28.9101</v>
      </c>
      <c r="AG515" s="19">
        <v>-81.919700000000006</v>
      </c>
    </row>
    <row r="516" spans="1:33" ht="12" customHeight="1" x14ac:dyDescent="0.25">
      <c r="A516" s="18">
        <v>582</v>
      </c>
      <c r="B516" s="40" t="s">
        <v>18</v>
      </c>
      <c r="C516" s="7" t="s">
        <v>397</v>
      </c>
      <c r="D516" s="7" t="s">
        <v>1509</v>
      </c>
      <c r="E516" s="7" t="s">
        <v>4</v>
      </c>
      <c r="F516" s="7" t="s">
        <v>2</v>
      </c>
      <c r="G516" s="7">
        <v>1</v>
      </c>
      <c r="H516" s="5"/>
      <c r="I516" s="6">
        <v>176</v>
      </c>
      <c r="J516" s="5"/>
      <c r="K516" s="5"/>
      <c r="L516" s="5"/>
      <c r="M516" s="5"/>
      <c r="N516" s="10">
        <v>176</v>
      </c>
      <c r="O516" s="10">
        <v>176</v>
      </c>
      <c r="P516" s="88">
        <v>0</v>
      </c>
      <c r="Q516" s="102">
        <f t="shared" si="24"/>
        <v>0.97253787878787878</v>
      </c>
      <c r="R516" s="96">
        <v>0.96401515151515149</v>
      </c>
      <c r="S516" s="16">
        <v>0.96780303030303028</v>
      </c>
      <c r="T516" s="10">
        <v>171</v>
      </c>
      <c r="U516" s="13">
        <v>0.97159090909090895</v>
      </c>
      <c r="V516" s="12">
        <v>171</v>
      </c>
      <c r="W516" s="13">
        <v>0.97159090909090895</v>
      </c>
      <c r="X516" s="12">
        <v>174</v>
      </c>
      <c r="Y516" s="13">
        <v>0.98863636363636398</v>
      </c>
      <c r="Z516" s="12">
        <v>171</v>
      </c>
      <c r="AA516" s="13">
        <v>0.97159090909090895</v>
      </c>
      <c r="AB516" s="12">
        <v>170</v>
      </c>
      <c r="AC516" s="13">
        <v>0.96590909090909105</v>
      </c>
      <c r="AD516" s="12">
        <v>170</v>
      </c>
      <c r="AE516" s="13">
        <v>0.96590909090909105</v>
      </c>
      <c r="AF516" s="77">
        <v>28.5627</v>
      </c>
      <c r="AG516" s="19">
        <v>-81.753900000000002</v>
      </c>
    </row>
    <row r="517" spans="1:33" ht="12" customHeight="1" x14ac:dyDescent="0.25">
      <c r="A517" s="18">
        <v>664</v>
      </c>
      <c r="B517" s="40" t="s">
        <v>18</v>
      </c>
      <c r="C517" s="7" t="s">
        <v>443</v>
      </c>
      <c r="D517" s="7" t="s">
        <v>1426</v>
      </c>
      <c r="E517" s="7" t="s">
        <v>4</v>
      </c>
      <c r="F517" s="7" t="s">
        <v>2</v>
      </c>
      <c r="G517" s="7">
        <v>1</v>
      </c>
      <c r="H517" s="5"/>
      <c r="I517" s="6">
        <v>313</v>
      </c>
      <c r="J517" s="5"/>
      <c r="K517" s="5"/>
      <c r="L517" s="5"/>
      <c r="M517" s="5"/>
      <c r="N517" s="10">
        <v>313</v>
      </c>
      <c r="O517" s="10">
        <v>313</v>
      </c>
      <c r="P517" s="88">
        <v>0</v>
      </c>
      <c r="Q517" s="102">
        <f t="shared" si="24"/>
        <v>0.94195953141640043</v>
      </c>
      <c r="R517" s="96">
        <v>0.89137380191693294</v>
      </c>
      <c r="S517" s="16">
        <v>0.78541001064962723</v>
      </c>
      <c r="T517" s="10">
        <v>302</v>
      </c>
      <c r="U517" s="13">
        <v>0.96485623003194898</v>
      </c>
      <c r="V517" s="12">
        <v>304</v>
      </c>
      <c r="W517" s="13">
        <v>0.97124600638977598</v>
      </c>
      <c r="X517" s="12">
        <v>292</v>
      </c>
      <c r="Y517" s="13">
        <v>0.93290734824281196</v>
      </c>
      <c r="Z517" s="12">
        <v>288</v>
      </c>
      <c r="AA517" s="13">
        <v>0.92012779552715696</v>
      </c>
      <c r="AB517" s="12">
        <v>294</v>
      </c>
      <c r="AC517" s="13">
        <v>0.93929712460063897</v>
      </c>
      <c r="AD517" s="12">
        <v>289</v>
      </c>
      <c r="AE517" s="13">
        <v>0.92332268370606996</v>
      </c>
      <c r="AF517" s="77">
        <v>28.367000000000001</v>
      </c>
      <c r="AG517" s="19">
        <v>-81.678799999999995</v>
      </c>
    </row>
    <row r="518" spans="1:33" ht="12" customHeight="1" x14ac:dyDescent="0.25">
      <c r="A518" s="18">
        <v>716</v>
      </c>
      <c r="B518" s="40" t="s">
        <v>18</v>
      </c>
      <c r="C518" s="7" t="s">
        <v>475</v>
      </c>
      <c r="D518" s="7" t="s">
        <v>1351</v>
      </c>
      <c r="E518" s="7" t="s">
        <v>4</v>
      </c>
      <c r="F518" s="7" t="s">
        <v>2</v>
      </c>
      <c r="G518" s="7">
        <v>1</v>
      </c>
      <c r="H518" s="5"/>
      <c r="I518" s="6">
        <v>37</v>
      </c>
      <c r="J518" s="5"/>
      <c r="K518" s="5"/>
      <c r="L518" s="5"/>
      <c r="M518" s="5"/>
      <c r="N518" s="10">
        <v>37</v>
      </c>
      <c r="O518" s="10">
        <v>37</v>
      </c>
      <c r="P518" s="88">
        <v>0</v>
      </c>
      <c r="Q518" s="102">
        <f t="shared" si="24"/>
        <v>0.82432432432432434</v>
      </c>
      <c r="R518" s="96">
        <v>0.70945945945945943</v>
      </c>
      <c r="S518" s="16">
        <v>0.78828828828828834</v>
      </c>
      <c r="T518" s="10">
        <v>28</v>
      </c>
      <c r="U518" s="13">
        <v>0.75675675675675702</v>
      </c>
      <c r="V518" s="12">
        <v>26</v>
      </c>
      <c r="W518" s="13">
        <v>0.70270270270270296</v>
      </c>
      <c r="X518" s="12">
        <v>33</v>
      </c>
      <c r="Y518" s="13">
        <v>0.891891891891892</v>
      </c>
      <c r="Z518" s="12">
        <v>32</v>
      </c>
      <c r="AA518" s="13">
        <v>0.86486486486486502</v>
      </c>
      <c r="AB518" s="12">
        <v>32</v>
      </c>
      <c r="AC518" s="13">
        <v>0.86486486486486502</v>
      </c>
      <c r="AD518" s="12">
        <v>32</v>
      </c>
      <c r="AE518" s="13">
        <v>0.86486486486486502</v>
      </c>
      <c r="AF518" s="77">
        <v>28.872800000000002</v>
      </c>
      <c r="AG518" s="19">
        <v>-81.691699999999997</v>
      </c>
    </row>
    <row r="519" spans="1:33" ht="12" customHeight="1" x14ac:dyDescent="0.25">
      <c r="A519" s="18">
        <v>797</v>
      </c>
      <c r="B519" s="40" t="s">
        <v>18</v>
      </c>
      <c r="C519" s="7" t="s">
        <v>521</v>
      </c>
      <c r="D519" s="7" t="s">
        <v>1540</v>
      </c>
      <c r="E519" s="7" t="s">
        <v>4</v>
      </c>
      <c r="F519" s="7" t="s">
        <v>2</v>
      </c>
      <c r="G519" s="7">
        <v>1</v>
      </c>
      <c r="H519" s="5"/>
      <c r="I519" s="6">
        <v>248</v>
      </c>
      <c r="J519" s="5"/>
      <c r="K519" s="5"/>
      <c r="L519" s="6">
        <v>13</v>
      </c>
      <c r="M519" s="5"/>
      <c r="N519" s="10">
        <v>248</v>
      </c>
      <c r="O519" s="10">
        <v>248</v>
      </c>
      <c r="P519" s="88">
        <v>0</v>
      </c>
      <c r="Q519" s="102">
        <f t="shared" si="24"/>
        <v>0.9731182795698925</v>
      </c>
      <c r="R519" s="96">
        <v>0.95080645161290323</v>
      </c>
      <c r="S519" s="16">
        <v>0.95228494623655913</v>
      </c>
      <c r="T519" s="10">
        <v>241</v>
      </c>
      <c r="U519" s="13">
        <v>0.97177419354838701</v>
      </c>
      <c r="V519" s="12">
        <v>238</v>
      </c>
      <c r="W519" s="13">
        <v>0.95967741935483897</v>
      </c>
      <c r="X519" s="12">
        <v>243</v>
      </c>
      <c r="Y519" s="13">
        <v>0.97983870967741904</v>
      </c>
      <c r="Z519" s="12">
        <v>239</v>
      </c>
      <c r="AA519" s="13">
        <v>0.96370967741935498</v>
      </c>
      <c r="AB519" s="12">
        <v>244</v>
      </c>
      <c r="AC519" s="13">
        <v>0.98387096774193605</v>
      </c>
      <c r="AD519" s="12">
        <v>243</v>
      </c>
      <c r="AE519" s="13">
        <v>0.97983870967741904</v>
      </c>
      <c r="AF519" s="77">
        <v>28.816175999999999</v>
      </c>
      <c r="AG519" s="19">
        <v>-81.670474999999996</v>
      </c>
    </row>
    <row r="520" spans="1:33" ht="12" customHeight="1" x14ac:dyDescent="0.25">
      <c r="A520" s="18">
        <v>1132</v>
      </c>
      <c r="B520" s="40" t="s">
        <v>18</v>
      </c>
      <c r="C520" s="7" t="s">
        <v>726</v>
      </c>
      <c r="D520" s="7" t="s">
        <v>1359</v>
      </c>
      <c r="E520" s="7" t="s">
        <v>4</v>
      </c>
      <c r="F520" s="7" t="s">
        <v>2</v>
      </c>
      <c r="G520" s="7">
        <v>1</v>
      </c>
      <c r="H520" s="5"/>
      <c r="I520" s="6">
        <v>140</v>
      </c>
      <c r="J520" s="5"/>
      <c r="K520" s="5"/>
      <c r="L520" s="5"/>
      <c r="M520" s="5"/>
      <c r="N520" s="10">
        <v>140</v>
      </c>
      <c r="O520" s="10">
        <v>140</v>
      </c>
      <c r="P520" s="88">
        <v>0</v>
      </c>
      <c r="Q520" s="102">
        <f t="shared" si="24"/>
        <v>0.70714285714285718</v>
      </c>
      <c r="R520" s="96">
        <v>0.44047619047619047</v>
      </c>
      <c r="S520" s="16">
        <v>0.62857142857142856</v>
      </c>
      <c r="T520" s="10">
        <v>118</v>
      </c>
      <c r="U520" s="13">
        <v>0.84285714285714297</v>
      </c>
      <c r="V520" s="12">
        <v>116</v>
      </c>
      <c r="W520" s="13">
        <v>0.82857142857142896</v>
      </c>
      <c r="X520" s="12">
        <v>100</v>
      </c>
      <c r="Y520" s="13">
        <v>0.68493150684931503</v>
      </c>
      <c r="Z520" s="12">
        <v>91</v>
      </c>
      <c r="AA520" s="13">
        <v>0.62328767123287698</v>
      </c>
      <c r="AB520" s="12">
        <v>88</v>
      </c>
      <c r="AC520" s="13">
        <v>0.602739726027397</v>
      </c>
      <c r="AD520" s="12">
        <v>81</v>
      </c>
      <c r="AE520" s="13">
        <v>0.55479452054794498</v>
      </c>
      <c r="AF520" s="77">
        <v>28.815200000000001</v>
      </c>
      <c r="AG520" s="19">
        <v>-81.8964</v>
      </c>
    </row>
    <row r="521" spans="1:33" ht="12" customHeight="1" x14ac:dyDescent="0.25">
      <c r="A521" s="18">
        <v>1159</v>
      </c>
      <c r="B521" s="40" t="s">
        <v>18</v>
      </c>
      <c r="C521" s="7" t="s">
        <v>745</v>
      </c>
      <c r="D521" s="7" t="s">
        <v>1359</v>
      </c>
      <c r="E521" s="7" t="s">
        <v>4</v>
      </c>
      <c r="F521" s="7" t="s">
        <v>2</v>
      </c>
      <c r="G521" s="7">
        <v>1</v>
      </c>
      <c r="H521" s="5"/>
      <c r="I521" s="6">
        <v>168</v>
      </c>
      <c r="J521" s="5"/>
      <c r="K521" s="5"/>
      <c r="L521" s="5"/>
      <c r="M521" s="5"/>
      <c r="N521" s="10">
        <v>168</v>
      </c>
      <c r="O521" s="10">
        <v>168</v>
      </c>
      <c r="P521" s="88">
        <v>0</v>
      </c>
      <c r="Q521" s="102">
        <f t="shared" si="24"/>
        <v>0.87103174603174605</v>
      </c>
      <c r="R521" s="96">
        <v>0.87619047619047619</v>
      </c>
      <c r="S521" s="16">
        <v>0.8571428571428571</v>
      </c>
      <c r="T521" s="10">
        <v>141</v>
      </c>
      <c r="U521" s="13">
        <v>0.83928571428571397</v>
      </c>
      <c r="V521" s="12">
        <v>143</v>
      </c>
      <c r="W521" s="13">
        <v>0.85119047619047605</v>
      </c>
      <c r="X521" s="12">
        <v>142</v>
      </c>
      <c r="Y521" s="13">
        <v>0.84523809523809501</v>
      </c>
      <c r="Z521" s="12">
        <v>144</v>
      </c>
      <c r="AA521" s="13">
        <v>0.85714285714285698</v>
      </c>
      <c r="AB521" s="12">
        <v>155</v>
      </c>
      <c r="AC521" s="13">
        <v>0.922619047619048</v>
      </c>
      <c r="AD521" s="12">
        <v>153</v>
      </c>
      <c r="AE521" s="13">
        <v>0.91071428571428603</v>
      </c>
      <c r="AF521" s="77">
        <v>28.840199999999999</v>
      </c>
      <c r="AG521" s="19">
        <v>-81.901499999999999</v>
      </c>
    </row>
    <row r="522" spans="1:33" ht="12" customHeight="1" x14ac:dyDescent="0.25">
      <c r="A522" s="18">
        <v>1438</v>
      </c>
      <c r="B522" s="40" t="s">
        <v>18</v>
      </c>
      <c r="C522" s="7" t="s">
        <v>861</v>
      </c>
      <c r="D522" s="7" t="s">
        <v>1632</v>
      </c>
      <c r="E522" s="7" t="s">
        <v>4</v>
      </c>
      <c r="F522" s="7" t="s">
        <v>2</v>
      </c>
      <c r="G522" s="7">
        <v>1</v>
      </c>
      <c r="H522" s="5"/>
      <c r="I522" s="6">
        <v>128</v>
      </c>
      <c r="J522" s="5"/>
      <c r="K522" s="5"/>
      <c r="L522" s="5"/>
      <c r="M522" s="5"/>
      <c r="N522" s="10">
        <v>128</v>
      </c>
      <c r="O522" s="10">
        <v>128</v>
      </c>
      <c r="P522" s="88">
        <v>0</v>
      </c>
      <c r="Q522" s="102">
        <f t="shared" si="24"/>
        <v>0.92708333333333337</v>
      </c>
      <c r="R522" s="96">
        <v>0.86458333333333337</v>
      </c>
      <c r="S522" s="16">
        <v>0.85416666666666663</v>
      </c>
      <c r="T522" s="10">
        <v>127</v>
      </c>
      <c r="U522" s="13">
        <v>0.9921875</v>
      </c>
      <c r="V522" s="12">
        <v>125</v>
      </c>
      <c r="W522" s="13">
        <v>0.9765625</v>
      </c>
      <c r="X522" s="12">
        <v>121</v>
      </c>
      <c r="Y522" s="13">
        <v>0.9453125</v>
      </c>
      <c r="Z522" s="12">
        <v>114</v>
      </c>
      <c r="AA522" s="13">
        <v>0.890625</v>
      </c>
      <c r="AB522" s="12">
        <v>112</v>
      </c>
      <c r="AC522" s="13">
        <v>0.875</v>
      </c>
      <c r="AD522" s="12">
        <v>113</v>
      </c>
      <c r="AE522" s="13">
        <v>0.8828125</v>
      </c>
      <c r="AF522" s="77">
        <v>28.7911</v>
      </c>
      <c r="AG522" s="19">
        <v>-81.888199999999998</v>
      </c>
    </row>
    <row r="523" spans="1:33" ht="12" customHeight="1" x14ac:dyDescent="0.25">
      <c r="A523" s="18">
        <v>1447</v>
      </c>
      <c r="B523" s="40" t="s">
        <v>18</v>
      </c>
      <c r="C523" s="7" t="s">
        <v>866</v>
      </c>
      <c r="D523" s="7" t="s">
        <v>1632</v>
      </c>
      <c r="E523" s="7" t="s">
        <v>4</v>
      </c>
      <c r="F523" s="7" t="s">
        <v>2</v>
      </c>
      <c r="G523" s="7">
        <v>1</v>
      </c>
      <c r="H523" s="5"/>
      <c r="I523" s="6">
        <v>176</v>
      </c>
      <c r="J523" s="5"/>
      <c r="K523" s="5"/>
      <c r="L523" s="5"/>
      <c r="M523" s="5"/>
      <c r="N523" s="10">
        <v>176</v>
      </c>
      <c r="O523" s="10">
        <v>176</v>
      </c>
      <c r="P523" s="88">
        <v>0</v>
      </c>
      <c r="Q523" s="102">
        <f t="shared" si="24"/>
        <v>0.96306818181818177</v>
      </c>
      <c r="R523" s="96">
        <v>0.92992424242424243</v>
      </c>
      <c r="S523" s="16">
        <v>0.84753787878787878</v>
      </c>
      <c r="T523" s="10">
        <v>175</v>
      </c>
      <c r="U523" s="13">
        <v>0.99431818181818199</v>
      </c>
      <c r="V523" s="12">
        <v>170</v>
      </c>
      <c r="W523" s="13">
        <v>0.96590909090909105</v>
      </c>
      <c r="X523" s="12">
        <v>168</v>
      </c>
      <c r="Y523" s="13">
        <v>0.95454545454545503</v>
      </c>
      <c r="Z523" s="12">
        <v>170</v>
      </c>
      <c r="AA523" s="13">
        <v>0.96590909090909105</v>
      </c>
      <c r="AB523" s="12">
        <v>171</v>
      </c>
      <c r="AC523" s="13">
        <v>0.97159090909090895</v>
      </c>
      <c r="AD523" s="12">
        <v>163</v>
      </c>
      <c r="AE523" s="13">
        <v>0.92613636363636398</v>
      </c>
      <c r="AF523" s="77">
        <v>28.90035</v>
      </c>
      <c r="AG523" s="19">
        <v>-81.909105999999994</v>
      </c>
    </row>
    <row r="524" spans="1:33" ht="12" customHeight="1" x14ac:dyDescent="0.25">
      <c r="A524" s="18">
        <v>1585</v>
      </c>
      <c r="B524" s="40" t="s">
        <v>18</v>
      </c>
      <c r="C524" s="7" t="s">
        <v>922</v>
      </c>
      <c r="D524" s="7" t="s">
        <v>1362</v>
      </c>
      <c r="E524" s="7" t="s">
        <v>4</v>
      </c>
      <c r="F524" s="7" t="s">
        <v>2</v>
      </c>
      <c r="G524" s="7">
        <v>1</v>
      </c>
      <c r="H524" s="5"/>
      <c r="I524" s="6">
        <v>34</v>
      </c>
      <c r="J524" s="5"/>
      <c r="K524" s="5"/>
      <c r="L524" s="5"/>
      <c r="M524" s="5"/>
      <c r="N524" s="10">
        <v>34</v>
      </c>
      <c r="O524" s="10">
        <v>34</v>
      </c>
      <c r="P524" s="88">
        <v>0</v>
      </c>
      <c r="Q524" s="102">
        <f t="shared" si="24"/>
        <v>0.96078431372549022</v>
      </c>
      <c r="R524" s="96">
        <v>0.93137254901960786</v>
      </c>
      <c r="S524" s="16">
        <v>0.90686274509803921</v>
      </c>
      <c r="T524" s="10">
        <v>33</v>
      </c>
      <c r="U524" s="13">
        <v>0.97058823529411797</v>
      </c>
      <c r="V524" s="12">
        <v>31</v>
      </c>
      <c r="W524" s="13">
        <v>0.91176470588235303</v>
      </c>
      <c r="X524" s="12">
        <v>32</v>
      </c>
      <c r="Y524" s="13">
        <v>0.94117647058823495</v>
      </c>
      <c r="Z524" s="12">
        <v>32</v>
      </c>
      <c r="AA524" s="13">
        <v>0.94117647058823495</v>
      </c>
      <c r="AB524" s="12">
        <v>34</v>
      </c>
      <c r="AC524" s="13">
        <v>1</v>
      </c>
      <c r="AD524" s="12">
        <v>34</v>
      </c>
      <c r="AE524" s="13">
        <v>1</v>
      </c>
      <c r="AF524" s="77">
        <v>28.557700000000001</v>
      </c>
      <c r="AG524" s="19">
        <v>-81.744799999999998</v>
      </c>
    </row>
    <row r="525" spans="1:33" ht="12" customHeight="1" x14ac:dyDescent="0.25">
      <c r="A525" s="18">
        <v>2018</v>
      </c>
      <c r="B525" s="40" t="s">
        <v>18</v>
      </c>
      <c r="C525" s="7" t="s">
        <v>1055</v>
      </c>
      <c r="D525" s="7" t="s">
        <v>1685</v>
      </c>
      <c r="E525" s="7" t="s">
        <v>4</v>
      </c>
      <c r="F525" s="7" t="s">
        <v>2</v>
      </c>
      <c r="G525" s="7">
        <v>1</v>
      </c>
      <c r="H525" s="5"/>
      <c r="I525" s="6">
        <v>104</v>
      </c>
      <c r="J525" s="5"/>
      <c r="K525" s="5"/>
      <c r="L525" s="5"/>
      <c r="M525" s="5"/>
      <c r="N525" s="10">
        <v>104</v>
      </c>
      <c r="O525" s="10">
        <v>104</v>
      </c>
      <c r="P525" s="88">
        <v>0</v>
      </c>
      <c r="Q525" s="102">
        <f t="shared" si="24"/>
        <v>0.9983974358974359</v>
      </c>
      <c r="R525" s="96">
        <v>0.97435897435897434</v>
      </c>
      <c r="S525" s="16">
        <v>0.92500000000000004</v>
      </c>
      <c r="T525" s="10">
        <v>104</v>
      </c>
      <c r="U525" s="13">
        <v>1</v>
      </c>
      <c r="V525" s="12">
        <v>104</v>
      </c>
      <c r="W525" s="13">
        <v>1</v>
      </c>
      <c r="X525" s="12">
        <v>104</v>
      </c>
      <c r="Y525" s="13">
        <v>1</v>
      </c>
      <c r="Z525" s="12">
        <v>104</v>
      </c>
      <c r="AA525" s="13">
        <v>1</v>
      </c>
      <c r="AB525" s="12">
        <v>104</v>
      </c>
      <c r="AC525" s="13">
        <v>1</v>
      </c>
      <c r="AD525" s="12">
        <v>103</v>
      </c>
      <c r="AE525" s="13">
        <v>0.99038461538461497</v>
      </c>
      <c r="AF525" s="77">
        <v>28.914832000000001</v>
      </c>
      <c r="AG525" s="19">
        <v>-81.939104</v>
      </c>
    </row>
    <row r="526" spans="1:33" ht="12" customHeight="1" x14ac:dyDescent="0.25">
      <c r="A526" s="18">
        <v>2080</v>
      </c>
      <c r="B526" s="40" t="s">
        <v>18</v>
      </c>
      <c r="C526" s="7" t="s">
        <v>1066</v>
      </c>
      <c r="D526" s="7" t="s">
        <v>1685</v>
      </c>
      <c r="E526" s="7" t="s">
        <v>4</v>
      </c>
      <c r="F526" s="7" t="s">
        <v>2</v>
      </c>
      <c r="G526" s="7">
        <v>1</v>
      </c>
      <c r="H526" s="5"/>
      <c r="I526" s="6">
        <v>144</v>
      </c>
      <c r="J526" s="5"/>
      <c r="K526" s="5"/>
      <c r="L526" s="5"/>
      <c r="M526" s="5"/>
      <c r="N526" s="10">
        <v>144</v>
      </c>
      <c r="O526" s="10">
        <v>144</v>
      </c>
      <c r="P526" s="88">
        <v>0</v>
      </c>
      <c r="Q526" s="102">
        <f t="shared" si="24"/>
        <v>0.93981481481481477</v>
      </c>
      <c r="R526" s="96">
        <v>0.9375</v>
      </c>
      <c r="S526" s="16">
        <v>0.85532407407407407</v>
      </c>
      <c r="T526" s="10">
        <v>141</v>
      </c>
      <c r="U526" s="13">
        <v>0.97916666666666696</v>
      </c>
      <c r="V526" s="12">
        <v>139</v>
      </c>
      <c r="W526" s="13">
        <v>0.96527777777777801</v>
      </c>
      <c r="X526" s="12">
        <v>141</v>
      </c>
      <c r="Y526" s="13">
        <v>0.97916666666666696</v>
      </c>
      <c r="Z526" s="12">
        <v>133</v>
      </c>
      <c r="AA526" s="13">
        <v>0.92361111111111105</v>
      </c>
      <c r="AB526" s="12">
        <v>131</v>
      </c>
      <c r="AC526" s="13">
        <v>0.90972222222222199</v>
      </c>
      <c r="AD526" s="12">
        <v>127</v>
      </c>
      <c r="AE526" s="13">
        <v>0.88194444444444398</v>
      </c>
      <c r="AF526" s="77">
        <v>28.807099999999998</v>
      </c>
      <c r="AG526" s="19">
        <v>-81.846400000000003</v>
      </c>
    </row>
    <row r="527" spans="1:33" ht="12" customHeight="1" x14ac:dyDescent="0.25">
      <c r="A527" s="18">
        <v>2124</v>
      </c>
      <c r="B527" s="40" t="s">
        <v>18</v>
      </c>
      <c r="C527" s="7" t="s">
        <v>1018</v>
      </c>
      <c r="D527" s="7" t="s">
        <v>1696</v>
      </c>
      <c r="E527" s="7" t="s">
        <v>4</v>
      </c>
      <c r="F527" s="7" t="s">
        <v>2</v>
      </c>
      <c r="G527" s="7">
        <v>1</v>
      </c>
      <c r="H527" s="5"/>
      <c r="I527" s="6">
        <v>48</v>
      </c>
      <c r="J527" s="5"/>
      <c r="K527" s="5"/>
      <c r="L527" s="5"/>
      <c r="M527" s="5"/>
      <c r="N527" s="10">
        <v>48</v>
      </c>
      <c r="O527" s="10">
        <v>48</v>
      </c>
      <c r="P527" s="88">
        <v>0</v>
      </c>
      <c r="Q527" s="102">
        <f t="shared" si="24"/>
        <v>0.98333333333333328</v>
      </c>
      <c r="R527" s="96">
        <v>0.94097222222222221</v>
      </c>
      <c r="S527" s="16">
        <v>0.91319444444444442</v>
      </c>
      <c r="T527" s="10">
        <v>47</v>
      </c>
      <c r="U527" s="13">
        <v>0.97916666666666696</v>
      </c>
      <c r="V527" s="12">
        <v>48</v>
      </c>
      <c r="W527" s="13">
        <v>1</v>
      </c>
      <c r="X527" s="12">
        <v>47</v>
      </c>
      <c r="Y527" s="13">
        <v>0.97916666666666696</v>
      </c>
      <c r="Z527" s="12">
        <v>46</v>
      </c>
      <c r="AA527" s="13">
        <v>0.95833333333333304</v>
      </c>
      <c r="AB527" s="11"/>
      <c r="AC527" s="11"/>
      <c r="AD527" s="12">
        <v>48</v>
      </c>
      <c r="AE527" s="13">
        <v>1</v>
      </c>
      <c r="AF527" s="77">
        <v>28.874310000000001</v>
      </c>
      <c r="AG527" s="19">
        <v>-81.911016000000004</v>
      </c>
    </row>
    <row r="528" spans="1:33" ht="12" customHeight="1" x14ac:dyDescent="0.25">
      <c r="A528" s="18">
        <v>2129</v>
      </c>
      <c r="B528" s="40" t="s">
        <v>18</v>
      </c>
      <c r="C528" s="7" t="s">
        <v>1078</v>
      </c>
      <c r="D528" s="7" t="s">
        <v>1672</v>
      </c>
      <c r="E528" s="7" t="s">
        <v>4</v>
      </c>
      <c r="F528" s="7" t="s">
        <v>2</v>
      </c>
      <c r="G528" s="7">
        <v>1</v>
      </c>
      <c r="H528" s="5"/>
      <c r="I528" s="6">
        <v>108</v>
      </c>
      <c r="J528" s="5"/>
      <c r="K528" s="5"/>
      <c r="L528" s="5"/>
      <c r="M528" s="5"/>
      <c r="N528" s="10">
        <v>108</v>
      </c>
      <c r="O528" s="10">
        <v>108</v>
      </c>
      <c r="P528" s="88">
        <v>0</v>
      </c>
      <c r="Q528" s="102">
        <f t="shared" si="24"/>
        <v>0.91975308641975306</v>
      </c>
      <c r="R528" s="96">
        <v>0.92901234567901236</v>
      </c>
      <c r="S528" s="16">
        <v>0.79166666666666663</v>
      </c>
      <c r="T528" s="10">
        <v>105</v>
      </c>
      <c r="U528" s="13">
        <v>0.97222222222222199</v>
      </c>
      <c r="V528" s="12">
        <v>105</v>
      </c>
      <c r="W528" s="13">
        <v>0.97222222222222199</v>
      </c>
      <c r="X528" s="12">
        <v>102</v>
      </c>
      <c r="Y528" s="13">
        <v>0.94444444444444398</v>
      </c>
      <c r="Z528" s="12">
        <v>98</v>
      </c>
      <c r="AA528" s="13">
        <v>0.907407407407407</v>
      </c>
      <c r="AB528" s="12">
        <v>92</v>
      </c>
      <c r="AC528" s="13">
        <v>0.85185185185185197</v>
      </c>
      <c r="AD528" s="12">
        <v>94</v>
      </c>
      <c r="AE528" s="13">
        <v>0.87037037037037002</v>
      </c>
      <c r="AF528" s="77">
        <v>28.807099999999998</v>
      </c>
      <c r="AG528" s="19">
        <v>-81.846400000000003</v>
      </c>
    </row>
    <row r="529" spans="1:33" ht="12" customHeight="1" x14ac:dyDescent="0.25">
      <c r="A529" s="18">
        <v>1578</v>
      </c>
      <c r="B529" s="40" t="s">
        <v>18</v>
      </c>
      <c r="C529" s="7" t="s">
        <v>918</v>
      </c>
      <c r="D529" s="7" t="s">
        <v>1648</v>
      </c>
      <c r="E529" s="7" t="s">
        <v>1738</v>
      </c>
      <c r="F529" s="7" t="s">
        <v>2</v>
      </c>
      <c r="G529" s="7">
        <v>1</v>
      </c>
      <c r="H529" s="5"/>
      <c r="I529" s="6">
        <v>152</v>
      </c>
      <c r="J529" s="5"/>
      <c r="K529" s="5"/>
      <c r="L529" s="5"/>
      <c r="M529" s="5"/>
      <c r="N529" s="10">
        <v>152</v>
      </c>
      <c r="O529" s="10">
        <v>107</v>
      </c>
      <c r="P529" s="88">
        <v>45</v>
      </c>
      <c r="Q529" s="102">
        <f t="shared" si="24"/>
        <v>0.89912280701754388</v>
      </c>
      <c r="R529" s="96">
        <v>0.86578947368421055</v>
      </c>
      <c r="S529" s="16">
        <v>0.76644736842105265</v>
      </c>
      <c r="T529" s="10">
        <v>144</v>
      </c>
      <c r="U529" s="13">
        <v>0.94736842105263197</v>
      </c>
      <c r="V529" s="12">
        <v>142</v>
      </c>
      <c r="W529" s="13">
        <v>0.93421052631578905</v>
      </c>
      <c r="X529" s="12">
        <v>132</v>
      </c>
      <c r="Y529" s="13">
        <v>0.86842105263157898</v>
      </c>
      <c r="Z529" s="12">
        <v>130</v>
      </c>
      <c r="AA529" s="13">
        <v>0.85526315789473695</v>
      </c>
      <c r="AB529" s="12">
        <v>136</v>
      </c>
      <c r="AC529" s="13">
        <v>0.89473684210526305</v>
      </c>
      <c r="AD529" s="12">
        <v>136</v>
      </c>
      <c r="AE529" s="13">
        <v>0.89473684210526305</v>
      </c>
      <c r="AF529" s="77">
        <v>28.8461</v>
      </c>
      <c r="AG529" s="19">
        <v>-81.788799999999995</v>
      </c>
    </row>
    <row r="530" spans="1:33" ht="12" customHeight="1" x14ac:dyDescent="0.25">
      <c r="A530" s="18">
        <v>1801</v>
      </c>
      <c r="B530" s="40" t="s">
        <v>18</v>
      </c>
      <c r="C530" s="7" t="s">
        <v>990</v>
      </c>
      <c r="D530" s="7" t="s">
        <v>1668</v>
      </c>
      <c r="E530" s="7" t="s">
        <v>1738</v>
      </c>
      <c r="F530" s="7" t="s">
        <v>2</v>
      </c>
      <c r="G530" s="7">
        <v>1</v>
      </c>
      <c r="H530" s="5"/>
      <c r="I530" s="6">
        <v>96</v>
      </c>
      <c r="J530" s="5"/>
      <c r="K530" s="5"/>
      <c r="L530" s="5"/>
      <c r="M530" s="5"/>
      <c r="N530" s="10">
        <v>96</v>
      </c>
      <c r="O530" s="10">
        <v>67</v>
      </c>
      <c r="P530" s="88">
        <v>29</v>
      </c>
      <c r="Q530" s="102">
        <f t="shared" si="24"/>
        <v>0.94791666666666663</v>
      </c>
      <c r="R530" s="96">
        <v>0.95659722222222221</v>
      </c>
      <c r="S530" s="16">
        <v>0.92361111111111116</v>
      </c>
      <c r="T530" s="5"/>
      <c r="U530" s="11"/>
      <c r="V530" s="12">
        <v>94</v>
      </c>
      <c r="W530" s="13">
        <v>0.97916666666666696</v>
      </c>
      <c r="X530" s="12">
        <v>94</v>
      </c>
      <c r="Y530" s="13">
        <v>0.97916666666666696</v>
      </c>
      <c r="Z530" s="12">
        <v>87</v>
      </c>
      <c r="AA530" s="13">
        <v>0.90625</v>
      </c>
      <c r="AB530" s="12">
        <v>87</v>
      </c>
      <c r="AC530" s="13">
        <v>0.90625</v>
      </c>
      <c r="AD530" s="12">
        <v>93</v>
      </c>
      <c r="AE530" s="13">
        <v>0.96875</v>
      </c>
      <c r="AF530" s="77">
        <v>28.827300000000001</v>
      </c>
      <c r="AG530" s="19">
        <v>-81.700199999999995</v>
      </c>
    </row>
    <row r="531" spans="1:33" ht="12" customHeight="1" x14ac:dyDescent="0.25">
      <c r="A531" s="18">
        <v>2034</v>
      </c>
      <c r="B531" s="40" t="s">
        <v>18</v>
      </c>
      <c r="C531" s="7" t="s">
        <v>992</v>
      </c>
      <c r="D531" s="7" t="s">
        <v>1677</v>
      </c>
      <c r="E531" s="7" t="s">
        <v>1738</v>
      </c>
      <c r="F531" s="7" t="s">
        <v>2</v>
      </c>
      <c r="G531" s="7">
        <v>1</v>
      </c>
      <c r="H531" s="5"/>
      <c r="I531" s="6">
        <v>112</v>
      </c>
      <c r="J531" s="5"/>
      <c r="K531" s="5"/>
      <c r="L531" s="5"/>
      <c r="M531" s="5"/>
      <c r="N531" s="10">
        <v>112</v>
      </c>
      <c r="O531" s="10">
        <v>90</v>
      </c>
      <c r="P531" s="88">
        <v>22</v>
      </c>
      <c r="Q531" s="102">
        <f t="shared" si="24"/>
        <v>0.96964285714285714</v>
      </c>
      <c r="R531" s="96">
        <v>0.88928571428571423</v>
      </c>
      <c r="S531" s="16">
        <v>0.9196428571428571</v>
      </c>
      <c r="T531" s="5"/>
      <c r="U531" s="11"/>
      <c r="V531" s="12">
        <v>105</v>
      </c>
      <c r="W531" s="13">
        <v>0.9375</v>
      </c>
      <c r="X531" s="12">
        <v>109</v>
      </c>
      <c r="Y531" s="13">
        <v>0.97321428571428603</v>
      </c>
      <c r="Z531" s="12">
        <v>109</v>
      </c>
      <c r="AA531" s="13">
        <v>0.97321428571428603</v>
      </c>
      <c r="AB531" s="12">
        <v>111</v>
      </c>
      <c r="AC531" s="13">
        <v>0.99107142857142905</v>
      </c>
      <c r="AD531" s="12">
        <v>109</v>
      </c>
      <c r="AE531" s="13">
        <v>0.97321428571428603</v>
      </c>
      <c r="AF531" s="77">
        <v>28.832211999999998</v>
      </c>
      <c r="AG531" s="19">
        <v>-81.830806999999993</v>
      </c>
    </row>
    <row r="532" spans="1:33" ht="12" customHeight="1" thickBot="1" x14ac:dyDescent="0.3">
      <c r="A532" s="18">
        <v>2035</v>
      </c>
      <c r="B532" s="43" t="s">
        <v>18</v>
      </c>
      <c r="C532" s="44" t="s">
        <v>1017</v>
      </c>
      <c r="D532" s="44" t="s">
        <v>1687</v>
      </c>
      <c r="E532" s="44" t="s">
        <v>1738</v>
      </c>
      <c r="F532" s="44" t="s">
        <v>2</v>
      </c>
      <c r="G532" s="44">
        <v>1</v>
      </c>
      <c r="H532" s="46"/>
      <c r="I532" s="45">
        <v>96</v>
      </c>
      <c r="J532" s="46"/>
      <c r="K532" s="46"/>
      <c r="L532" s="46"/>
      <c r="M532" s="46"/>
      <c r="N532" s="47">
        <v>96</v>
      </c>
      <c r="O532" s="47">
        <v>68</v>
      </c>
      <c r="P532" s="90">
        <v>28</v>
      </c>
      <c r="Q532" s="103">
        <f t="shared" si="24"/>
        <v>0.95625000000000004</v>
      </c>
      <c r="R532" s="97">
        <v>0.94791666666666663</v>
      </c>
      <c r="S532" s="48">
        <v>0.875</v>
      </c>
      <c r="T532" s="47">
        <v>94</v>
      </c>
      <c r="U532" s="73">
        <v>0.97916666666666696</v>
      </c>
      <c r="V532" s="74">
        <v>87</v>
      </c>
      <c r="W532" s="73">
        <v>0.90625</v>
      </c>
      <c r="X532" s="74">
        <v>96</v>
      </c>
      <c r="Y532" s="73">
        <v>1</v>
      </c>
      <c r="Z532" s="74">
        <v>92</v>
      </c>
      <c r="AA532" s="73">
        <v>0.95833333333333304</v>
      </c>
      <c r="AB532" s="49"/>
      <c r="AC532" s="49"/>
      <c r="AD532" s="74">
        <v>90</v>
      </c>
      <c r="AE532" s="73">
        <v>0.9375</v>
      </c>
      <c r="AF532" s="78">
        <v>28.875043000000002</v>
      </c>
      <c r="AG532" s="19">
        <v>-81.909105999999994</v>
      </c>
    </row>
    <row r="533" spans="1:33" ht="6" customHeight="1" thickBot="1" x14ac:dyDescent="0.3">
      <c r="A533" s="15"/>
      <c r="B533" s="22"/>
      <c r="C533" s="22"/>
      <c r="D533" s="22"/>
      <c r="E533" s="22"/>
      <c r="F533" s="22"/>
      <c r="G533" s="22"/>
      <c r="H533" s="23"/>
      <c r="I533" s="24"/>
      <c r="J533" s="23"/>
      <c r="K533" s="23"/>
      <c r="L533" s="23"/>
      <c r="M533" s="23"/>
      <c r="N533" s="25"/>
      <c r="O533" s="25"/>
      <c r="P533" s="83"/>
      <c r="Q533" s="104"/>
      <c r="R533" s="98"/>
      <c r="S533" s="26"/>
      <c r="T533" s="25"/>
      <c r="U533" s="27"/>
      <c r="V533" s="28"/>
      <c r="W533" s="27"/>
      <c r="X533" s="28"/>
      <c r="Y533" s="27"/>
      <c r="Z533" s="28"/>
      <c r="AA533" s="27"/>
      <c r="AB533" s="29"/>
      <c r="AC533" s="29"/>
      <c r="AD533" s="28"/>
      <c r="AE533" s="27"/>
      <c r="AF533" s="21"/>
      <c r="AG533" s="10"/>
    </row>
    <row r="534" spans="1:33" ht="12" customHeight="1" x14ac:dyDescent="0.25">
      <c r="A534" s="18">
        <v>192</v>
      </c>
      <c r="B534" s="31" t="s">
        <v>34</v>
      </c>
      <c r="C534" s="32" t="s">
        <v>143</v>
      </c>
      <c r="D534" s="32" t="s">
        <v>1448</v>
      </c>
      <c r="E534" s="32" t="s">
        <v>3</v>
      </c>
      <c r="F534" s="32" t="s">
        <v>2</v>
      </c>
      <c r="G534" s="32">
        <v>1</v>
      </c>
      <c r="H534" s="34">
        <v>64</v>
      </c>
      <c r="I534" s="33"/>
      <c r="J534" s="33"/>
      <c r="K534" s="33"/>
      <c r="L534" s="33"/>
      <c r="M534" s="33"/>
      <c r="N534" s="35">
        <v>64</v>
      </c>
      <c r="O534" s="35">
        <v>64</v>
      </c>
      <c r="P534" s="87">
        <v>0</v>
      </c>
      <c r="Q534" s="101">
        <f t="shared" ref="Q534:Q555" si="25">(T534+V534+X534+Z534+AB534+AD534)/(N534*COUNTA(T534,V534,X534,Z534,AB534,AD534))</f>
        <v>0.98958333333333337</v>
      </c>
      <c r="R534" s="95">
        <v>0.97916666666666663</v>
      </c>
      <c r="S534" s="36">
        <v>0.9765625</v>
      </c>
      <c r="T534" s="35">
        <v>64</v>
      </c>
      <c r="U534" s="37">
        <v>1</v>
      </c>
      <c r="V534" s="38">
        <v>63</v>
      </c>
      <c r="W534" s="37">
        <v>0.984375</v>
      </c>
      <c r="X534" s="38">
        <v>64</v>
      </c>
      <c r="Y534" s="37">
        <v>1</v>
      </c>
      <c r="Z534" s="38">
        <v>64</v>
      </c>
      <c r="AA534" s="37">
        <v>1</v>
      </c>
      <c r="AB534" s="38">
        <v>62</v>
      </c>
      <c r="AC534" s="37">
        <v>0.96875</v>
      </c>
      <c r="AD534" s="38">
        <v>63</v>
      </c>
      <c r="AE534" s="39">
        <v>0.984375</v>
      </c>
      <c r="AF534" s="19">
        <v>26.654299999999999</v>
      </c>
      <c r="AG534" s="10">
        <v>-81.952600000000004</v>
      </c>
    </row>
    <row r="535" spans="1:33" ht="12" customHeight="1" x14ac:dyDescent="0.25">
      <c r="A535" s="18">
        <v>1119</v>
      </c>
      <c r="B535" s="40" t="s">
        <v>34</v>
      </c>
      <c r="C535" s="7" t="s">
        <v>718</v>
      </c>
      <c r="D535" s="7" t="s">
        <v>1589</v>
      </c>
      <c r="E535" s="7" t="s">
        <v>3</v>
      </c>
      <c r="F535" s="7" t="s">
        <v>2</v>
      </c>
      <c r="G535" s="7">
        <v>1</v>
      </c>
      <c r="H535" s="6">
        <v>125</v>
      </c>
      <c r="I535" s="6">
        <v>31</v>
      </c>
      <c r="J535" s="5"/>
      <c r="K535" s="5"/>
      <c r="L535" s="5"/>
      <c r="M535" s="5"/>
      <c r="N535" s="10">
        <v>156</v>
      </c>
      <c r="O535" s="10">
        <v>156</v>
      </c>
      <c r="P535" s="88">
        <v>0</v>
      </c>
      <c r="Q535" s="102">
        <f t="shared" si="25"/>
        <v>0.95726495726495731</v>
      </c>
      <c r="R535" s="96">
        <v>0.88141025641025639</v>
      </c>
      <c r="S535" s="16">
        <v>0.81730769230769229</v>
      </c>
      <c r="T535" s="10">
        <v>150</v>
      </c>
      <c r="U535" s="13">
        <v>0.96153846153846201</v>
      </c>
      <c r="V535" s="12">
        <v>153</v>
      </c>
      <c r="W535" s="13">
        <v>0.98076923076923095</v>
      </c>
      <c r="X535" s="12">
        <v>153</v>
      </c>
      <c r="Y535" s="13">
        <v>0.98076923076923095</v>
      </c>
      <c r="Z535" s="12">
        <v>149</v>
      </c>
      <c r="AA535" s="13">
        <v>0.95512820512820495</v>
      </c>
      <c r="AB535" s="12">
        <v>145</v>
      </c>
      <c r="AC535" s="13">
        <v>0.92948717948717996</v>
      </c>
      <c r="AD535" s="12">
        <v>146</v>
      </c>
      <c r="AE535" s="41">
        <v>0.93589743589743601</v>
      </c>
      <c r="AF535" s="19">
        <v>26.621099999999998</v>
      </c>
      <c r="AG535" s="10">
        <v>-81.646600000000007</v>
      </c>
    </row>
    <row r="536" spans="1:33" ht="12" customHeight="1" x14ac:dyDescent="0.25">
      <c r="A536" s="18">
        <v>1332</v>
      </c>
      <c r="B536" s="40" t="s">
        <v>34</v>
      </c>
      <c r="C536" s="7" t="s">
        <v>827</v>
      </c>
      <c r="D536" s="7" t="s">
        <v>1626</v>
      </c>
      <c r="E536" s="7" t="s">
        <v>3</v>
      </c>
      <c r="F536" s="7" t="s">
        <v>2</v>
      </c>
      <c r="G536" s="7">
        <v>1</v>
      </c>
      <c r="H536" s="6">
        <v>90</v>
      </c>
      <c r="I536" s="6">
        <v>22</v>
      </c>
      <c r="J536" s="5"/>
      <c r="K536" s="5"/>
      <c r="L536" s="5"/>
      <c r="M536" s="5"/>
      <c r="N536" s="10">
        <v>112</v>
      </c>
      <c r="O536" s="10">
        <v>112</v>
      </c>
      <c r="P536" s="88">
        <v>0</v>
      </c>
      <c r="Q536" s="102">
        <f t="shared" si="25"/>
        <v>0.97172619047619047</v>
      </c>
      <c r="R536" s="96">
        <v>1</v>
      </c>
      <c r="S536" s="16">
        <v>0.95</v>
      </c>
      <c r="T536" s="10">
        <v>108</v>
      </c>
      <c r="U536" s="13">
        <v>0.96428571428571397</v>
      </c>
      <c r="V536" s="12">
        <v>111</v>
      </c>
      <c r="W536" s="13">
        <v>0.99107142857142905</v>
      </c>
      <c r="X536" s="12">
        <v>108</v>
      </c>
      <c r="Y536" s="13">
        <v>0.96428571428571397</v>
      </c>
      <c r="Z536" s="12">
        <v>109</v>
      </c>
      <c r="AA536" s="13">
        <v>0.97321428571428603</v>
      </c>
      <c r="AB536" s="12">
        <v>108</v>
      </c>
      <c r="AC536" s="13">
        <v>0.96428571428571397</v>
      </c>
      <c r="AD536" s="12">
        <v>109</v>
      </c>
      <c r="AE536" s="41">
        <v>0.97321428571428603</v>
      </c>
      <c r="AF536" s="19">
        <v>26.611599999999999</v>
      </c>
      <c r="AG536" s="10">
        <v>-81.869399999999999</v>
      </c>
    </row>
    <row r="537" spans="1:33" ht="12" customHeight="1" x14ac:dyDescent="0.25">
      <c r="A537" s="18">
        <v>1795</v>
      </c>
      <c r="B537" s="40" t="s">
        <v>34</v>
      </c>
      <c r="C537" s="7" t="s">
        <v>874</v>
      </c>
      <c r="D537" s="7" t="s">
        <v>1363</v>
      </c>
      <c r="E537" s="7" t="s">
        <v>3</v>
      </c>
      <c r="F537" s="7" t="s">
        <v>2</v>
      </c>
      <c r="G537" s="7">
        <v>1</v>
      </c>
      <c r="H537" s="6">
        <v>80</v>
      </c>
      <c r="I537" s="6">
        <v>20</v>
      </c>
      <c r="J537" s="5"/>
      <c r="K537" s="5"/>
      <c r="L537" s="5"/>
      <c r="M537" s="5"/>
      <c r="N537" s="10">
        <v>100</v>
      </c>
      <c r="O537" s="10">
        <v>100</v>
      </c>
      <c r="P537" s="88">
        <v>0</v>
      </c>
      <c r="Q537" s="102">
        <f t="shared" si="25"/>
        <v>0.94499999999999995</v>
      </c>
      <c r="R537" s="96">
        <v>0.9</v>
      </c>
      <c r="S537" s="16">
        <v>0.91333333333333333</v>
      </c>
      <c r="T537" s="10">
        <v>94</v>
      </c>
      <c r="U537" s="13">
        <v>0.94</v>
      </c>
      <c r="V537" s="12">
        <v>95</v>
      </c>
      <c r="W537" s="13">
        <v>0.95</v>
      </c>
      <c r="X537" s="12">
        <v>98</v>
      </c>
      <c r="Y537" s="13">
        <v>0.98</v>
      </c>
      <c r="Z537" s="12">
        <v>96</v>
      </c>
      <c r="AA537" s="13">
        <v>0.96</v>
      </c>
      <c r="AB537" s="12">
        <v>95</v>
      </c>
      <c r="AC537" s="13">
        <v>0.95</v>
      </c>
      <c r="AD537" s="12">
        <v>89</v>
      </c>
      <c r="AE537" s="41">
        <v>0.89</v>
      </c>
      <c r="AF537" s="19">
        <v>26.622917000000001</v>
      </c>
      <c r="AG537" s="10">
        <v>-81.651611000000003</v>
      </c>
    </row>
    <row r="538" spans="1:33" ht="12" customHeight="1" x14ac:dyDescent="0.25">
      <c r="A538" s="18">
        <v>2010</v>
      </c>
      <c r="B538" s="40" t="s">
        <v>34</v>
      </c>
      <c r="C538" s="7" t="s">
        <v>1054</v>
      </c>
      <c r="D538" s="7" t="s">
        <v>1684</v>
      </c>
      <c r="E538" s="7" t="s">
        <v>3</v>
      </c>
      <c r="F538" s="7" t="s">
        <v>2</v>
      </c>
      <c r="G538" s="7">
        <v>1</v>
      </c>
      <c r="H538" s="6">
        <v>96</v>
      </c>
      <c r="I538" s="6">
        <v>24</v>
      </c>
      <c r="J538" s="5"/>
      <c r="K538" s="5"/>
      <c r="L538" s="5"/>
      <c r="M538" s="5"/>
      <c r="N538" s="10">
        <v>120</v>
      </c>
      <c r="O538" s="10">
        <v>120</v>
      </c>
      <c r="P538" s="88">
        <v>0</v>
      </c>
      <c r="Q538" s="102">
        <f t="shared" si="25"/>
        <v>0.96805555555555556</v>
      </c>
      <c r="R538" s="96">
        <v>0.98055555555555551</v>
      </c>
      <c r="S538" s="16">
        <v>0.97666666666666668</v>
      </c>
      <c r="T538" s="10">
        <v>117</v>
      </c>
      <c r="U538" s="13">
        <v>0.97499999999999998</v>
      </c>
      <c r="V538" s="12">
        <v>116</v>
      </c>
      <c r="W538" s="13">
        <v>0.96666666666666701</v>
      </c>
      <c r="X538" s="12">
        <v>117</v>
      </c>
      <c r="Y538" s="13">
        <v>0.97499999999999998</v>
      </c>
      <c r="Z538" s="12">
        <v>117</v>
      </c>
      <c r="AA538" s="13">
        <v>0.97499999999999998</v>
      </c>
      <c r="AB538" s="12">
        <v>116</v>
      </c>
      <c r="AC538" s="13">
        <v>0.96666666666666701</v>
      </c>
      <c r="AD538" s="12">
        <v>114</v>
      </c>
      <c r="AE538" s="41">
        <v>0.95</v>
      </c>
      <c r="AF538" s="19">
        <v>26.647694000000001</v>
      </c>
      <c r="AG538" s="10">
        <v>-81.828500000000005</v>
      </c>
    </row>
    <row r="539" spans="1:33" ht="12" customHeight="1" x14ac:dyDescent="0.25">
      <c r="A539" s="18">
        <v>37</v>
      </c>
      <c r="B539" s="40" t="s">
        <v>34</v>
      </c>
      <c r="C539" s="7" t="s">
        <v>35</v>
      </c>
      <c r="D539" s="7" t="s">
        <v>1423</v>
      </c>
      <c r="E539" s="7" t="s">
        <v>4</v>
      </c>
      <c r="F539" s="7" t="s">
        <v>2</v>
      </c>
      <c r="G539" s="7">
        <v>1</v>
      </c>
      <c r="H539" s="5"/>
      <c r="I539" s="6">
        <v>229</v>
      </c>
      <c r="J539" s="5"/>
      <c r="K539" s="5"/>
      <c r="L539" s="6">
        <v>23</v>
      </c>
      <c r="M539" s="5"/>
      <c r="N539" s="10">
        <v>229</v>
      </c>
      <c r="O539" s="10">
        <v>229</v>
      </c>
      <c r="P539" s="88">
        <v>0</v>
      </c>
      <c r="Q539" s="102">
        <f t="shared" si="25"/>
        <v>0.95705967976710338</v>
      </c>
      <c r="R539" s="96">
        <v>0.91091703056768558</v>
      </c>
      <c r="S539" s="16">
        <v>0.66011644832605532</v>
      </c>
      <c r="T539" s="10">
        <v>229</v>
      </c>
      <c r="U539" s="13">
        <v>1</v>
      </c>
      <c r="V539" s="12">
        <v>210</v>
      </c>
      <c r="W539" s="13">
        <v>0.91703056768558999</v>
      </c>
      <c r="X539" s="12">
        <v>217</v>
      </c>
      <c r="Y539" s="13">
        <v>0.94759825327510905</v>
      </c>
      <c r="Z539" s="12">
        <v>214</v>
      </c>
      <c r="AA539" s="13">
        <v>0.93449781659388598</v>
      </c>
      <c r="AB539" s="12">
        <v>219</v>
      </c>
      <c r="AC539" s="13">
        <v>0.95633187772925798</v>
      </c>
      <c r="AD539" s="12">
        <v>226</v>
      </c>
      <c r="AE539" s="41">
        <v>0.98689956331877704</v>
      </c>
      <c r="AF539" s="19">
        <v>26.593439</v>
      </c>
      <c r="AG539" s="10">
        <v>-81.641378000000003</v>
      </c>
    </row>
    <row r="540" spans="1:33" ht="12" customHeight="1" x14ac:dyDescent="0.25">
      <c r="A540" s="18">
        <v>79</v>
      </c>
      <c r="B540" s="40" t="s">
        <v>34</v>
      </c>
      <c r="C540" s="7" t="s">
        <v>71</v>
      </c>
      <c r="D540" s="7" t="s">
        <v>1433</v>
      </c>
      <c r="E540" s="7" t="s">
        <v>4</v>
      </c>
      <c r="F540" s="7" t="s">
        <v>2</v>
      </c>
      <c r="G540" s="7">
        <v>1</v>
      </c>
      <c r="H540" s="5"/>
      <c r="I540" s="6">
        <v>340</v>
      </c>
      <c r="J540" s="5"/>
      <c r="K540" s="5"/>
      <c r="L540" s="6">
        <v>33</v>
      </c>
      <c r="M540" s="5"/>
      <c r="N540" s="10">
        <v>340</v>
      </c>
      <c r="O540" s="10">
        <v>340</v>
      </c>
      <c r="P540" s="88">
        <v>0</v>
      </c>
      <c r="Q540" s="102">
        <f t="shared" si="25"/>
        <v>0.98294117647058821</v>
      </c>
      <c r="R540" s="96">
        <v>0.96862745098039216</v>
      </c>
      <c r="S540" s="16">
        <v>0.96470588235294119</v>
      </c>
      <c r="T540" s="5"/>
      <c r="U540" s="11"/>
      <c r="V540" s="12">
        <v>338</v>
      </c>
      <c r="W540" s="13">
        <v>0.99411764705882399</v>
      </c>
      <c r="X540" s="12">
        <v>335</v>
      </c>
      <c r="Y540" s="13">
        <v>0.98529411764705899</v>
      </c>
      <c r="Z540" s="12">
        <v>337</v>
      </c>
      <c r="AA540" s="13">
        <v>0.99117647058823499</v>
      </c>
      <c r="AB540" s="12">
        <v>333</v>
      </c>
      <c r="AC540" s="13">
        <v>0.97941176470588198</v>
      </c>
      <c r="AD540" s="12">
        <v>328</v>
      </c>
      <c r="AE540" s="41">
        <v>0.96470588235294097</v>
      </c>
      <c r="AF540" s="19">
        <v>26.598777777799999</v>
      </c>
      <c r="AG540" s="10">
        <v>-81.813833333299996</v>
      </c>
    </row>
    <row r="541" spans="1:33" ht="12" customHeight="1" x14ac:dyDescent="0.25">
      <c r="A541" s="18">
        <v>107</v>
      </c>
      <c r="B541" s="40" t="s">
        <v>34</v>
      </c>
      <c r="C541" s="7" t="s">
        <v>83</v>
      </c>
      <c r="D541" s="7" t="s">
        <v>1355</v>
      </c>
      <c r="E541" s="7" t="s">
        <v>4</v>
      </c>
      <c r="F541" s="7" t="s">
        <v>2</v>
      </c>
      <c r="G541" s="7">
        <v>1</v>
      </c>
      <c r="H541" s="5"/>
      <c r="I541" s="6">
        <v>208</v>
      </c>
      <c r="J541" s="5"/>
      <c r="K541" s="5"/>
      <c r="L541" s="5"/>
      <c r="M541" s="5"/>
      <c r="N541" s="10">
        <v>208</v>
      </c>
      <c r="O541" s="10">
        <v>208</v>
      </c>
      <c r="P541" s="88">
        <v>0</v>
      </c>
      <c r="Q541" s="102">
        <f t="shared" si="25"/>
        <v>0.89983974358974361</v>
      </c>
      <c r="R541" s="96">
        <v>0.89615384615384619</v>
      </c>
      <c r="S541" s="16">
        <v>0.9</v>
      </c>
      <c r="T541" s="10">
        <v>191</v>
      </c>
      <c r="U541" s="13">
        <v>0.91826923076923095</v>
      </c>
      <c r="V541" s="12">
        <v>190</v>
      </c>
      <c r="W541" s="13">
        <v>0.91346153846153799</v>
      </c>
      <c r="X541" s="12">
        <v>189</v>
      </c>
      <c r="Y541" s="13">
        <v>0.90865384615384603</v>
      </c>
      <c r="Z541" s="12">
        <v>189</v>
      </c>
      <c r="AA541" s="13">
        <v>0.90865384615384603</v>
      </c>
      <c r="AB541" s="12">
        <v>182</v>
      </c>
      <c r="AC541" s="13">
        <v>0.875</v>
      </c>
      <c r="AD541" s="12">
        <v>182</v>
      </c>
      <c r="AE541" s="41">
        <v>0.875</v>
      </c>
      <c r="AF541" s="19">
        <v>26.607800000000001</v>
      </c>
      <c r="AG541" s="10">
        <v>-81.8309</v>
      </c>
    </row>
    <row r="542" spans="1:33" ht="12" customHeight="1" x14ac:dyDescent="0.25">
      <c r="A542" s="18">
        <v>108</v>
      </c>
      <c r="B542" s="40" t="s">
        <v>34</v>
      </c>
      <c r="C542" s="7" t="s">
        <v>84</v>
      </c>
      <c r="D542" s="7" t="s">
        <v>1342</v>
      </c>
      <c r="E542" s="7" t="s">
        <v>4</v>
      </c>
      <c r="F542" s="7" t="s">
        <v>2</v>
      </c>
      <c r="G542" s="7">
        <v>1</v>
      </c>
      <c r="H542" s="5"/>
      <c r="I542" s="6">
        <v>112</v>
      </c>
      <c r="J542" s="5"/>
      <c r="K542" s="5"/>
      <c r="L542" s="5"/>
      <c r="M542" s="5"/>
      <c r="N542" s="10">
        <v>112</v>
      </c>
      <c r="O542" s="10">
        <v>112</v>
      </c>
      <c r="P542" s="88">
        <v>0</v>
      </c>
      <c r="Q542" s="102">
        <f t="shared" si="25"/>
        <v>0.94047619047619047</v>
      </c>
      <c r="R542" s="96">
        <v>0.92261904761904767</v>
      </c>
      <c r="S542" s="16">
        <v>0.88928571428571423</v>
      </c>
      <c r="T542" s="10">
        <v>105</v>
      </c>
      <c r="U542" s="13">
        <v>0.9375</v>
      </c>
      <c r="V542" s="12">
        <v>103</v>
      </c>
      <c r="W542" s="13">
        <v>0.91964285714285698</v>
      </c>
      <c r="X542" s="12">
        <v>103</v>
      </c>
      <c r="Y542" s="13">
        <v>0.91964285714285698</v>
      </c>
      <c r="Z542" s="12">
        <v>108</v>
      </c>
      <c r="AA542" s="13">
        <v>0.96428571428571397</v>
      </c>
      <c r="AB542" s="12">
        <v>107</v>
      </c>
      <c r="AC542" s="13">
        <v>0.95535714285714302</v>
      </c>
      <c r="AD542" s="12">
        <v>106</v>
      </c>
      <c r="AE542" s="41">
        <v>0.94642857142857095</v>
      </c>
      <c r="AF542" s="19">
        <v>26.607800000000001</v>
      </c>
      <c r="AG542" s="10">
        <v>-81.8309</v>
      </c>
    </row>
    <row r="543" spans="1:33" ht="12" customHeight="1" x14ac:dyDescent="0.25">
      <c r="A543" s="18">
        <v>213</v>
      </c>
      <c r="B543" s="40" t="s">
        <v>34</v>
      </c>
      <c r="C543" s="7" t="s">
        <v>157</v>
      </c>
      <c r="D543" s="7" t="s">
        <v>1452</v>
      </c>
      <c r="E543" s="7" t="s">
        <v>4</v>
      </c>
      <c r="F543" s="7" t="s">
        <v>2</v>
      </c>
      <c r="G543" s="7">
        <v>1</v>
      </c>
      <c r="H543" s="5"/>
      <c r="I543" s="6">
        <v>152</v>
      </c>
      <c r="J543" s="5"/>
      <c r="K543" s="5"/>
      <c r="L543" s="5"/>
      <c r="M543" s="5"/>
      <c r="N543" s="10">
        <v>168</v>
      </c>
      <c r="O543" s="10">
        <v>168</v>
      </c>
      <c r="P543" s="88">
        <v>0</v>
      </c>
      <c r="Q543" s="102">
        <f t="shared" si="25"/>
        <v>0.93948412698412698</v>
      </c>
      <c r="R543" s="96">
        <v>0.91170634920634919</v>
      </c>
      <c r="S543" s="16">
        <v>0.9285714285714286</v>
      </c>
      <c r="T543" s="10">
        <v>160</v>
      </c>
      <c r="U543" s="13">
        <v>0.952380952380952</v>
      </c>
      <c r="V543" s="12">
        <v>158</v>
      </c>
      <c r="W543" s="13">
        <v>0.94047619047619002</v>
      </c>
      <c r="X543" s="12">
        <v>159</v>
      </c>
      <c r="Y543" s="13">
        <v>0.94642857142857095</v>
      </c>
      <c r="Z543" s="12">
        <v>160</v>
      </c>
      <c r="AA543" s="13">
        <v>0.952380952380952</v>
      </c>
      <c r="AB543" s="12">
        <v>157</v>
      </c>
      <c r="AC543" s="13">
        <v>0.93452380952380998</v>
      </c>
      <c r="AD543" s="12">
        <v>153</v>
      </c>
      <c r="AE543" s="41">
        <v>0.91071428571428603</v>
      </c>
      <c r="AF543" s="19">
        <v>26.672000000000001</v>
      </c>
      <c r="AG543" s="10">
        <v>-81.922700000000006</v>
      </c>
    </row>
    <row r="544" spans="1:33" ht="12" customHeight="1" x14ac:dyDescent="0.25">
      <c r="A544" s="18">
        <v>255</v>
      </c>
      <c r="B544" s="40" t="s">
        <v>34</v>
      </c>
      <c r="C544" s="7" t="s">
        <v>187</v>
      </c>
      <c r="D544" s="7" t="s">
        <v>1464</v>
      </c>
      <c r="E544" s="7" t="s">
        <v>4</v>
      </c>
      <c r="F544" s="7" t="s">
        <v>2</v>
      </c>
      <c r="G544" s="7">
        <v>1</v>
      </c>
      <c r="H544" s="5"/>
      <c r="I544" s="6">
        <v>376</v>
      </c>
      <c r="J544" s="5"/>
      <c r="K544" s="5"/>
      <c r="L544" s="5"/>
      <c r="M544" s="5"/>
      <c r="N544" s="10">
        <v>376</v>
      </c>
      <c r="O544" s="10">
        <v>376</v>
      </c>
      <c r="P544" s="88">
        <v>0</v>
      </c>
      <c r="Q544" s="102">
        <f t="shared" si="25"/>
        <v>0.85682624113475181</v>
      </c>
      <c r="R544" s="96">
        <v>0.85571808510638303</v>
      </c>
      <c r="S544" s="16">
        <v>0.76950354609929073</v>
      </c>
      <c r="T544" s="10">
        <v>331</v>
      </c>
      <c r="U544" s="13">
        <v>0.88031914893617003</v>
      </c>
      <c r="V544" s="12">
        <v>330</v>
      </c>
      <c r="W544" s="13">
        <v>0.87765957446808496</v>
      </c>
      <c r="X544" s="12">
        <v>326</v>
      </c>
      <c r="Y544" s="13">
        <v>0.86702127659574502</v>
      </c>
      <c r="Z544" s="12">
        <v>319</v>
      </c>
      <c r="AA544" s="13">
        <v>0.84840425531914898</v>
      </c>
      <c r="AB544" s="12">
        <v>310</v>
      </c>
      <c r="AC544" s="13">
        <v>0.82446808510638303</v>
      </c>
      <c r="AD544" s="12">
        <v>317</v>
      </c>
      <c r="AE544" s="41">
        <v>0.84308510638297895</v>
      </c>
      <c r="AF544" s="19">
        <v>26.520099999999999</v>
      </c>
      <c r="AG544" s="10">
        <v>-81.933099999999996</v>
      </c>
    </row>
    <row r="545" spans="1:33" ht="12" customHeight="1" x14ac:dyDescent="0.25">
      <c r="A545" s="18">
        <v>607</v>
      </c>
      <c r="B545" s="40" t="s">
        <v>34</v>
      </c>
      <c r="C545" s="7" t="s">
        <v>411</v>
      </c>
      <c r="D545" s="7" t="s">
        <v>1350</v>
      </c>
      <c r="E545" s="7" t="s">
        <v>4</v>
      </c>
      <c r="F545" s="7" t="s">
        <v>2</v>
      </c>
      <c r="G545" s="7">
        <v>1</v>
      </c>
      <c r="H545" s="5"/>
      <c r="I545" s="6">
        <v>35</v>
      </c>
      <c r="J545" s="5"/>
      <c r="K545" s="5"/>
      <c r="L545" s="5"/>
      <c r="M545" s="5"/>
      <c r="N545" s="10">
        <v>35</v>
      </c>
      <c r="O545" s="10">
        <v>35</v>
      </c>
      <c r="P545" s="88">
        <v>0</v>
      </c>
      <c r="Q545" s="102">
        <f t="shared" si="25"/>
        <v>0.96666666666666667</v>
      </c>
      <c r="R545" s="96">
        <v>0.91428571428571426</v>
      </c>
      <c r="S545" s="16">
        <v>0.62285714285714289</v>
      </c>
      <c r="T545" s="10">
        <v>34</v>
      </c>
      <c r="U545" s="13">
        <v>0.97142857142857097</v>
      </c>
      <c r="V545" s="12">
        <v>34</v>
      </c>
      <c r="W545" s="13">
        <v>0.97142857142857097</v>
      </c>
      <c r="X545" s="12">
        <v>33</v>
      </c>
      <c r="Y545" s="13">
        <v>0.94285714285714295</v>
      </c>
      <c r="Z545" s="12">
        <v>35</v>
      </c>
      <c r="AA545" s="13">
        <v>1</v>
      </c>
      <c r="AB545" s="12">
        <v>34</v>
      </c>
      <c r="AC545" s="13">
        <v>0.97142857142857097</v>
      </c>
      <c r="AD545" s="12">
        <v>33</v>
      </c>
      <c r="AE545" s="41">
        <v>0.94285714285714295</v>
      </c>
      <c r="AF545" s="19">
        <v>26.590695</v>
      </c>
      <c r="AG545" s="10">
        <v>-81.632751999999996</v>
      </c>
    </row>
    <row r="546" spans="1:33" ht="12" customHeight="1" x14ac:dyDescent="0.25">
      <c r="A546" s="18">
        <v>945</v>
      </c>
      <c r="B546" s="40" t="s">
        <v>34</v>
      </c>
      <c r="C546" s="7" t="s">
        <v>607</v>
      </c>
      <c r="D546" s="7" t="s">
        <v>1431</v>
      </c>
      <c r="E546" s="7" t="s">
        <v>4</v>
      </c>
      <c r="F546" s="7" t="s">
        <v>2</v>
      </c>
      <c r="G546" s="7">
        <v>1</v>
      </c>
      <c r="H546" s="5"/>
      <c r="I546" s="6">
        <v>352</v>
      </c>
      <c r="J546" s="5"/>
      <c r="K546" s="5"/>
      <c r="L546" s="5"/>
      <c r="M546" s="5"/>
      <c r="N546" s="10">
        <v>352</v>
      </c>
      <c r="O546" s="10">
        <v>352</v>
      </c>
      <c r="P546" s="88">
        <v>0</v>
      </c>
      <c r="Q546" s="102">
        <f t="shared" si="25"/>
        <v>0.89630681818181823</v>
      </c>
      <c r="R546" s="96">
        <v>0.89535984848484851</v>
      </c>
      <c r="S546" s="16">
        <v>0.88778409090909094</v>
      </c>
      <c r="T546" s="10">
        <v>330</v>
      </c>
      <c r="U546" s="13">
        <v>0.9375</v>
      </c>
      <c r="V546" s="12">
        <v>316</v>
      </c>
      <c r="W546" s="13">
        <v>0.89772727272727304</v>
      </c>
      <c r="X546" s="12">
        <v>311</v>
      </c>
      <c r="Y546" s="13">
        <v>0.88352272727272696</v>
      </c>
      <c r="Z546" s="12">
        <v>303</v>
      </c>
      <c r="AA546" s="13">
        <v>0.86079545454545503</v>
      </c>
      <c r="AB546" s="12">
        <v>315</v>
      </c>
      <c r="AC546" s="13">
        <v>0.89488636363636398</v>
      </c>
      <c r="AD546" s="12">
        <v>318</v>
      </c>
      <c r="AE546" s="41">
        <v>0.90340909090909105</v>
      </c>
      <c r="AF546" s="19">
        <v>26.6068</v>
      </c>
      <c r="AG546" s="10">
        <v>-81.850800000000007</v>
      </c>
    </row>
    <row r="547" spans="1:33" ht="12" customHeight="1" x14ac:dyDescent="0.25">
      <c r="A547" s="18">
        <v>952</v>
      </c>
      <c r="B547" s="40" t="s">
        <v>34</v>
      </c>
      <c r="C547" s="7" t="s">
        <v>612</v>
      </c>
      <c r="D547" s="7" t="s">
        <v>1557</v>
      </c>
      <c r="E547" s="7" t="s">
        <v>4</v>
      </c>
      <c r="F547" s="7" t="s">
        <v>2</v>
      </c>
      <c r="G547" s="7">
        <v>1</v>
      </c>
      <c r="H547" s="5"/>
      <c r="I547" s="6">
        <v>288</v>
      </c>
      <c r="J547" s="5"/>
      <c r="K547" s="5"/>
      <c r="L547" s="6">
        <v>29</v>
      </c>
      <c r="M547" s="5"/>
      <c r="N547" s="10">
        <v>288</v>
      </c>
      <c r="O547" s="10">
        <v>288</v>
      </c>
      <c r="P547" s="88">
        <v>0</v>
      </c>
      <c r="Q547" s="102">
        <f t="shared" si="25"/>
        <v>0.90277777777777779</v>
      </c>
      <c r="R547" s="96">
        <v>0.89525462962962965</v>
      </c>
      <c r="S547" s="16">
        <v>0.89004629629629628</v>
      </c>
      <c r="T547" s="10">
        <v>267</v>
      </c>
      <c r="U547" s="13">
        <v>0.92708333333333304</v>
      </c>
      <c r="V547" s="12">
        <v>261</v>
      </c>
      <c r="W547" s="13">
        <v>0.90625</v>
      </c>
      <c r="X547" s="12">
        <v>260</v>
      </c>
      <c r="Y547" s="13">
        <v>0.90277777777777801</v>
      </c>
      <c r="Z547" s="12">
        <v>260</v>
      </c>
      <c r="AA547" s="13">
        <v>0.90277777777777801</v>
      </c>
      <c r="AB547" s="12">
        <v>254</v>
      </c>
      <c r="AC547" s="13">
        <v>0.88194444444444398</v>
      </c>
      <c r="AD547" s="12">
        <v>258</v>
      </c>
      <c r="AE547" s="41">
        <v>0.89583333333333304</v>
      </c>
      <c r="AF547" s="19">
        <v>26.608599999999999</v>
      </c>
      <c r="AG547" s="10">
        <v>-81.850999999999999</v>
      </c>
    </row>
    <row r="548" spans="1:33" ht="12" customHeight="1" x14ac:dyDescent="0.25">
      <c r="A548" s="18">
        <v>1090</v>
      </c>
      <c r="B548" s="40" t="s">
        <v>34</v>
      </c>
      <c r="C548" s="7" t="s">
        <v>699</v>
      </c>
      <c r="D548" s="7" t="s">
        <v>1406</v>
      </c>
      <c r="E548" s="7" t="s">
        <v>4</v>
      </c>
      <c r="F548" s="7" t="s">
        <v>2</v>
      </c>
      <c r="G548" s="7">
        <v>1</v>
      </c>
      <c r="H548" s="5"/>
      <c r="I548" s="6">
        <v>20</v>
      </c>
      <c r="J548" s="5"/>
      <c r="K548" s="5"/>
      <c r="L548" s="5"/>
      <c r="M548" s="5"/>
      <c r="N548" s="10">
        <v>20</v>
      </c>
      <c r="O548" s="10">
        <v>20</v>
      </c>
      <c r="P548" s="88">
        <v>0</v>
      </c>
      <c r="Q548" s="102">
        <f t="shared" si="25"/>
        <v>1</v>
      </c>
      <c r="R548" s="96">
        <v>0.9916666666666667</v>
      </c>
      <c r="S548" s="16">
        <v>1</v>
      </c>
      <c r="T548" s="10">
        <v>20</v>
      </c>
      <c r="U548" s="13">
        <v>1</v>
      </c>
      <c r="V548" s="12">
        <v>20</v>
      </c>
      <c r="W548" s="13">
        <v>1</v>
      </c>
      <c r="X548" s="12">
        <v>20</v>
      </c>
      <c r="Y548" s="13">
        <v>1</v>
      </c>
      <c r="Z548" s="12">
        <v>20</v>
      </c>
      <c r="AA548" s="13">
        <v>1</v>
      </c>
      <c r="AB548" s="12">
        <v>20</v>
      </c>
      <c r="AC548" s="13">
        <v>1</v>
      </c>
      <c r="AD548" s="12">
        <v>20</v>
      </c>
      <c r="AE548" s="41">
        <v>1</v>
      </c>
      <c r="AF548" s="19">
        <v>26.3597</v>
      </c>
      <c r="AG548" s="10">
        <v>-81.792699999999996</v>
      </c>
    </row>
    <row r="549" spans="1:33" ht="12" customHeight="1" x14ac:dyDescent="0.25">
      <c r="A549" s="18">
        <v>1339</v>
      </c>
      <c r="B549" s="40" t="s">
        <v>34</v>
      </c>
      <c r="C549" s="7" t="s">
        <v>831</v>
      </c>
      <c r="D549" s="7" t="s">
        <v>1621</v>
      </c>
      <c r="E549" s="7" t="s">
        <v>4</v>
      </c>
      <c r="F549" s="7" t="s">
        <v>2</v>
      </c>
      <c r="G549" s="7">
        <v>1</v>
      </c>
      <c r="H549" s="5"/>
      <c r="I549" s="6">
        <v>204</v>
      </c>
      <c r="J549" s="5"/>
      <c r="K549" s="5"/>
      <c r="L549" s="5"/>
      <c r="M549" s="5"/>
      <c r="N549" s="10">
        <v>204</v>
      </c>
      <c r="O549" s="10">
        <v>204</v>
      </c>
      <c r="P549" s="88">
        <v>0</v>
      </c>
      <c r="Q549" s="102">
        <f t="shared" si="25"/>
        <v>0.97875816993464049</v>
      </c>
      <c r="R549" s="96">
        <v>0.97467320261437906</v>
      </c>
      <c r="S549" s="16">
        <v>0.97140522875816993</v>
      </c>
      <c r="T549" s="10">
        <v>202</v>
      </c>
      <c r="U549" s="13">
        <v>0.99019607843137303</v>
      </c>
      <c r="V549" s="12">
        <v>200</v>
      </c>
      <c r="W549" s="13">
        <v>0.98039215686274495</v>
      </c>
      <c r="X549" s="12">
        <v>201</v>
      </c>
      <c r="Y549" s="13">
        <v>0.98529411764705899</v>
      </c>
      <c r="Z549" s="12">
        <v>199</v>
      </c>
      <c r="AA549" s="13">
        <v>0.97549019607843102</v>
      </c>
      <c r="AB549" s="12">
        <v>198</v>
      </c>
      <c r="AC549" s="13">
        <v>0.97058823529411797</v>
      </c>
      <c r="AD549" s="12">
        <v>198</v>
      </c>
      <c r="AE549" s="41">
        <v>0.97058823529411797</v>
      </c>
      <c r="AF549" s="19">
        <v>26.545999999999999</v>
      </c>
      <c r="AG549" s="10">
        <v>-81.876099999999994</v>
      </c>
    </row>
    <row r="550" spans="1:33" ht="12" customHeight="1" x14ac:dyDescent="0.25">
      <c r="A550" s="18">
        <v>1454</v>
      </c>
      <c r="B550" s="40" t="s">
        <v>34</v>
      </c>
      <c r="C550" s="7" t="s">
        <v>872</v>
      </c>
      <c r="D550" s="7" t="s">
        <v>1408</v>
      </c>
      <c r="E550" s="7" t="s">
        <v>4</v>
      </c>
      <c r="F550" s="7" t="s">
        <v>2</v>
      </c>
      <c r="G550" s="7">
        <v>1</v>
      </c>
      <c r="H550" s="5"/>
      <c r="I550" s="6">
        <v>30</v>
      </c>
      <c r="J550" s="5"/>
      <c r="K550" s="5"/>
      <c r="L550" s="5"/>
      <c r="M550" s="5"/>
      <c r="N550" s="10">
        <v>30</v>
      </c>
      <c r="O550" s="10">
        <v>30</v>
      </c>
      <c r="P550" s="88">
        <v>0</v>
      </c>
      <c r="Q550" s="102">
        <f t="shared" si="25"/>
        <v>0.98888888888888893</v>
      </c>
      <c r="R550" s="96">
        <v>0.98888888888888893</v>
      </c>
      <c r="S550" s="16">
        <v>0.93888888888888888</v>
      </c>
      <c r="T550" s="10">
        <v>30</v>
      </c>
      <c r="U550" s="13">
        <v>1</v>
      </c>
      <c r="V550" s="12">
        <v>30</v>
      </c>
      <c r="W550" s="13">
        <v>1</v>
      </c>
      <c r="X550" s="12">
        <v>30</v>
      </c>
      <c r="Y550" s="13">
        <v>1</v>
      </c>
      <c r="Z550" s="12">
        <v>30</v>
      </c>
      <c r="AA550" s="13">
        <v>1</v>
      </c>
      <c r="AB550" s="12">
        <v>29</v>
      </c>
      <c r="AC550" s="13">
        <v>0.96666666666666701</v>
      </c>
      <c r="AD550" s="12">
        <v>29</v>
      </c>
      <c r="AE550" s="41">
        <v>0.96666666666666701</v>
      </c>
      <c r="AF550" s="19">
        <v>26.3597</v>
      </c>
      <c r="AG550" s="10">
        <v>-81.792699999999996</v>
      </c>
    </row>
    <row r="551" spans="1:33" ht="12" customHeight="1" x14ac:dyDescent="0.25">
      <c r="A551" s="18">
        <v>1861</v>
      </c>
      <c r="B551" s="40" t="s">
        <v>34</v>
      </c>
      <c r="C551" s="7" t="s">
        <v>1011</v>
      </c>
      <c r="D551" s="7" t="s">
        <v>1363</v>
      </c>
      <c r="E551" s="7" t="s">
        <v>4</v>
      </c>
      <c r="F551" s="7" t="s">
        <v>2</v>
      </c>
      <c r="G551" s="7">
        <v>1</v>
      </c>
      <c r="H551" s="5"/>
      <c r="I551" s="6">
        <v>118</v>
      </c>
      <c r="J551" s="5"/>
      <c r="K551" s="5"/>
      <c r="L551" s="5"/>
      <c r="M551" s="5"/>
      <c r="N551" s="10">
        <v>118</v>
      </c>
      <c r="O551" s="10">
        <v>118</v>
      </c>
      <c r="P551" s="88">
        <v>0</v>
      </c>
      <c r="Q551" s="102">
        <f t="shared" si="25"/>
        <v>0.94915254237288138</v>
      </c>
      <c r="R551" s="96">
        <v>0.90960451977401124</v>
      </c>
      <c r="S551" s="16">
        <v>0.8615819209039548</v>
      </c>
      <c r="T551" s="10">
        <v>113</v>
      </c>
      <c r="U551" s="13">
        <v>0.95762711864406802</v>
      </c>
      <c r="V551" s="12">
        <v>112</v>
      </c>
      <c r="W551" s="13">
        <v>0.94915254237288105</v>
      </c>
      <c r="X551" s="12">
        <v>112</v>
      </c>
      <c r="Y551" s="13">
        <v>0.94915254237288105</v>
      </c>
      <c r="Z551" s="12">
        <v>112</v>
      </c>
      <c r="AA551" s="13">
        <v>0.94915254237288105</v>
      </c>
      <c r="AB551" s="12">
        <v>111</v>
      </c>
      <c r="AC551" s="13">
        <v>0.94067796610169496</v>
      </c>
      <c r="AD551" s="11"/>
      <c r="AE551" s="42"/>
      <c r="AF551" s="19">
        <v>26.610099999999999</v>
      </c>
      <c r="AG551" s="10">
        <v>-81.857200000000006</v>
      </c>
    </row>
    <row r="552" spans="1:33" ht="12" customHeight="1" x14ac:dyDescent="0.25">
      <c r="A552" s="18">
        <v>2278</v>
      </c>
      <c r="B552" s="40" t="s">
        <v>34</v>
      </c>
      <c r="C552" s="7" t="s">
        <v>1111</v>
      </c>
      <c r="D552" s="7" t="s">
        <v>1420</v>
      </c>
      <c r="E552" s="7" t="s">
        <v>4</v>
      </c>
      <c r="F552" s="7" t="s">
        <v>2</v>
      </c>
      <c r="G552" s="7">
        <v>1</v>
      </c>
      <c r="H552" s="5"/>
      <c r="I552" s="6">
        <v>96</v>
      </c>
      <c r="J552" s="5"/>
      <c r="K552" s="5"/>
      <c r="L552" s="6">
        <v>5</v>
      </c>
      <c r="M552" s="5"/>
      <c r="N552" s="10">
        <v>96</v>
      </c>
      <c r="O552" s="10">
        <v>96</v>
      </c>
      <c r="P552" s="88">
        <v>0</v>
      </c>
      <c r="Q552" s="102">
        <f t="shared" si="25"/>
        <v>0.97916666666666663</v>
      </c>
      <c r="R552" s="96">
        <v>0.98958333333333337</v>
      </c>
      <c r="S552" s="16">
        <v>0.97569444444444442</v>
      </c>
      <c r="T552" s="10">
        <v>95</v>
      </c>
      <c r="U552" s="13">
        <v>0.98958333333333304</v>
      </c>
      <c r="V552" s="12">
        <v>94</v>
      </c>
      <c r="W552" s="13">
        <v>0.97916666666666696</v>
      </c>
      <c r="X552" s="12">
        <v>93</v>
      </c>
      <c r="Y552" s="13">
        <v>0.96875</v>
      </c>
      <c r="Z552" s="12">
        <v>95</v>
      </c>
      <c r="AA552" s="13">
        <v>0.98958333333333304</v>
      </c>
      <c r="AB552" s="12">
        <v>94</v>
      </c>
      <c r="AC552" s="13">
        <v>0.97916666666666696</v>
      </c>
      <c r="AD552" s="12">
        <v>93</v>
      </c>
      <c r="AE552" s="41">
        <v>0.96875</v>
      </c>
      <c r="AF552" s="19">
        <v>0</v>
      </c>
      <c r="AG552" s="10">
        <v>0</v>
      </c>
    </row>
    <row r="553" spans="1:33" ht="12" customHeight="1" x14ac:dyDescent="0.25">
      <c r="A553" s="18">
        <v>2466</v>
      </c>
      <c r="B553" s="40" t="s">
        <v>34</v>
      </c>
      <c r="C553" s="7" t="s">
        <v>1153</v>
      </c>
      <c r="D553" s="7" t="s">
        <v>1644</v>
      </c>
      <c r="E553" s="7" t="s">
        <v>4</v>
      </c>
      <c r="F553" s="7" t="s">
        <v>2</v>
      </c>
      <c r="G553" s="7">
        <v>1</v>
      </c>
      <c r="H553" s="5"/>
      <c r="I553" s="6">
        <v>88</v>
      </c>
      <c r="J553" s="5"/>
      <c r="K553" s="5"/>
      <c r="L553" s="6">
        <v>5</v>
      </c>
      <c r="M553" s="5"/>
      <c r="N553" s="10">
        <v>88</v>
      </c>
      <c r="O553" s="10">
        <v>88</v>
      </c>
      <c r="P553" s="88">
        <v>0</v>
      </c>
      <c r="Q553" s="102">
        <f t="shared" si="25"/>
        <v>0.98484848484848486</v>
      </c>
      <c r="R553" s="96">
        <v>0.97537878787878785</v>
      </c>
      <c r="S553" s="16">
        <v>0.45454545454545453</v>
      </c>
      <c r="T553" s="10">
        <v>85</v>
      </c>
      <c r="U553" s="13">
        <v>0.96590909090909105</v>
      </c>
      <c r="V553" s="12">
        <v>87</v>
      </c>
      <c r="W553" s="13">
        <v>0.98863636363636398</v>
      </c>
      <c r="X553" s="12">
        <v>86</v>
      </c>
      <c r="Y553" s="13">
        <v>0.97727272727272696</v>
      </c>
      <c r="Z553" s="12">
        <v>87</v>
      </c>
      <c r="AA553" s="13">
        <v>0.98863636363636398</v>
      </c>
      <c r="AB553" s="12">
        <v>87</v>
      </c>
      <c r="AC553" s="13">
        <v>0.98863636363636398</v>
      </c>
      <c r="AD553" s="12">
        <v>88</v>
      </c>
      <c r="AE553" s="41">
        <v>1</v>
      </c>
      <c r="AF553" s="19">
        <v>26.645886000000001</v>
      </c>
      <c r="AG553" s="10">
        <v>-81.827072999999999</v>
      </c>
    </row>
    <row r="554" spans="1:33" ht="12" customHeight="1" x14ac:dyDescent="0.25">
      <c r="A554" s="18">
        <v>389</v>
      </c>
      <c r="B554" s="40" t="s">
        <v>34</v>
      </c>
      <c r="C554" s="7" t="s">
        <v>273</v>
      </c>
      <c r="D554" s="7" t="s">
        <v>1393</v>
      </c>
      <c r="E554" s="7" t="s">
        <v>1738</v>
      </c>
      <c r="F554" s="7" t="s">
        <v>2</v>
      </c>
      <c r="G554" s="7">
        <v>1</v>
      </c>
      <c r="H554" s="5"/>
      <c r="I554" s="6">
        <v>315</v>
      </c>
      <c r="J554" s="5"/>
      <c r="K554" s="5"/>
      <c r="L554" s="5"/>
      <c r="M554" s="5"/>
      <c r="N554" s="10">
        <v>350</v>
      </c>
      <c r="O554" s="10">
        <v>315</v>
      </c>
      <c r="P554" s="88">
        <v>35</v>
      </c>
      <c r="Q554" s="102">
        <f t="shared" si="25"/>
        <v>0.94761904761904758</v>
      </c>
      <c r="R554" s="96">
        <v>0.89257142857142857</v>
      </c>
      <c r="S554" s="16">
        <v>0.8828571428571429</v>
      </c>
      <c r="T554" s="10">
        <v>333</v>
      </c>
      <c r="U554" s="13">
        <v>0.95142857142857096</v>
      </c>
      <c r="V554" s="12">
        <v>341</v>
      </c>
      <c r="W554" s="13">
        <v>0.97428571428571398</v>
      </c>
      <c r="X554" s="12">
        <v>322</v>
      </c>
      <c r="Y554" s="13">
        <v>0.99382716049382702</v>
      </c>
      <c r="Z554" s="12">
        <v>333</v>
      </c>
      <c r="AA554" s="13">
        <v>0.95142857142857096</v>
      </c>
      <c r="AB554" s="12">
        <v>332</v>
      </c>
      <c r="AC554" s="13">
        <v>0.94857142857142895</v>
      </c>
      <c r="AD554" s="12">
        <v>329</v>
      </c>
      <c r="AE554" s="41">
        <v>0.94</v>
      </c>
      <c r="AF554" s="19">
        <v>26.519500000000001</v>
      </c>
      <c r="AG554" s="10">
        <v>-81.961200000000005</v>
      </c>
    </row>
    <row r="555" spans="1:33" ht="12" customHeight="1" x14ac:dyDescent="0.25">
      <c r="A555" s="18">
        <v>659</v>
      </c>
      <c r="B555" s="40" t="s">
        <v>34</v>
      </c>
      <c r="C555" s="7" t="s">
        <v>439</v>
      </c>
      <c r="D555" s="7" t="s">
        <v>1417</v>
      </c>
      <c r="E555" s="7" t="s">
        <v>5</v>
      </c>
      <c r="F555" s="7" t="s">
        <v>2</v>
      </c>
      <c r="G555" s="7">
        <v>1</v>
      </c>
      <c r="H555" s="5"/>
      <c r="I555" s="5"/>
      <c r="J555" s="6">
        <v>78</v>
      </c>
      <c r="K555" s="5"/>
      <c r="L555" s="5"/>
      <c r="M555" s="5"/>
      <c r="N555" s="10">
        <v>80</v>
      </c>
      <c r="O555" s="10">
        <v>78</v>
      </c>
      <c r="P555" s="88">
        <v>2</v>
      </c>
      <c r="Q555" s="102">
        <f t="shared" si="25"/>
        <v>0.99375000000000002</v>
      </c>
      <c r="R555" s="96">
        <v>0.98958333333333337</v>
      </c>
      <c r="S555" s="16">
        <v>0.95625000000000004</v>
      </c>
      <c r="T555" s="10">
        <v>80</v>
      </c>
      <c r="U555" s="13">
        <v>1</v>
      </c>
      <c r="V555" s="12">
        <v>80</v>
      </c>
      <c r="W555" s="13">
        <v>1</v>
      </c>
      <c r="X555" s="12">
        <v>80</v>
      </c>
      <c r="Y555" s="13">
        <v>1</v>
      </c>
      <c r="Z555" s="12">
        <v>80</v>
      </c>
      <c r="AA555" s="13">
        <v>1</v>
      </c>
      <c r="AB555" s="12">
        <v>79</v>
      </c>
      <c r="AC555" s="13">
        <v>0.98750000000000004</v>
      </c>
      <c r="AD555" s="12">
        <v>78</v>
      </c>
      <c r="AE555" s="41">
        <v>0.97499999999999998</v>
      </c>
      <c r="AF555" s="19">
        <v>26.3597</v>
      </c>
      <c r="AG555" s="10">
        <v>-81.792699999999996</v>
      </c>
    </row>
    <row r="556" spans="1:33" ht="12" customHeight="1" x14ac:dyDescent="0.25">
      <c r="A556" s="18">
        <v>2548</v>
      </c>
      <c r="B556" s="40" t="s">
        <v>34</v>
      </c>
      <c r="C556" s="7" t="s">
        <v>1209</v>
      </c>
      <c r="D556" s="7" t="s">
        <v>1368</v>
      </c>
      <c r="E556" s="7" t="s">
        <v>4</v>
      </c>
      <c r="F556" s="7" t="s">
        <v>1333</v>
      </c>
      <c r="G556" s="7">
        <v>1</v>
      </c>
      <c r="H556" s="5"/>
      <c r="I556" s="6">
        <v>86</v>
      </c>
      <c r="J556" s="5"/>
      <c r="K556" s="5"/>
      <c r="L556" s="6">
        <v>9</v>
      </c>
      <c r="M556" s="5"/>
      <c r="N556" s="10">
        <v>86</v>
      </c>
      <c r="O556" s="10">
        <v>86</v>
      </c>
      <c r="P556" s="88">
        <v>0</v>
      </c>
      <c r="Q556" s="102"/>
      <c r="R556" s="96"/>
      <c r="S556" s="16"/>
      <c r="T556" s="5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42"/>
      <c r="AF556" s="19">
        <v>26.644166670000001</v>
      </c>
      <c r="AG556" s="10">
        <v>-81.842805560000002</v>
      </c>
    </row>
    <row r="557" spans="1:33" ht="12" customHeight="1" thickBot="1" x14ac:dyDescent="0.3">
      <c r="A557" s="18">
        <v>2561</v>
      </c>
      <c r="B557" s="43" t="s">
        <v>34</v>
      </c>
      <c r="C557" s="44" t="s">
        <v>1220</v>
      </c>
      <c r="D557" s="44" t="s">
        <v>1368</v>
      </c>
      <c r="E557" s="44" t="s">
        <v>4</v>
      </c>
      <c r="F557" s="44" t="s">
        <v>1333</v>
      </c>
      <c r="G557" s="44">
        <v>1</v>
      </c>
      <c r="H557" s="46"/>
      <c r="I557" s="45">
        <v>126</v>
      </c>
      <c r="J557" s="46"/>
      <c r="K557" s="46"/>
      <c r="L557" s="45">
        <v>13</v>
      </c>
      <c r="M557" s="46"/>
      <c r="N557" s="47">
        <v>126</v>
      </c>
      <c r="O557" s="47">
        <v>126</v>
      </c>
      <c r="P557" s="90">
        <v>0</v>
      </c>
      <c r="Q557" s="103"/>
      <c r="R557" s="97"/>
      <c r="S557" s="48"/>
      <c r="T557" s="46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50"/>
      <c r="AF557" s="19">
        <v>26.643222222222199</v>
      </c>
      <c r="AG557" s="10">
        <v>-81.839583333333294</v>
      </c>
    </row>
    <row r="558" spans="1:33" ht="6" customHeight="1" thickBot="1" x14ac:dyDescent="0.3">
      <c r="A558" s="15"/>
      <c r="B558" s="22"/>
      <c r="C558" s="22"/>
      <c r="D558" s="22"/>
      <c r="E558" s="22"/>
      <c r="F558" s="22"/>
      <c r="G558" s="22"/>
      <c r="H558" s="23"/>
      <c r="I558" s="24"/>
      <c r="J558" s="23"/>
      <c r="K558" s="23"/>
      <c r="L558" s="24"/>
      <c r="M558" s="23"/>
      <c r="N558" s="25"/>
      <c r="O558" s="25"/>
      <c r="P558" s="83"/>
      <c r="Q558" s="104"/>
      <c r="R558" s="98"/>
      <c r="S558" s="26"/>
      <c r="T558" s="23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10"/>
      <c r="AG558" s="10"/>
    </row>
    <row r="559" spans="1:33" ht="12" customHeight="1" x14ac:dyDescent="0.25">
      <c r="A559" s="18">
        <v>1155</v>
      </c>
      <c r="B559" s="31" t="s">
        <v>32</v>
      </c>
      <c r="C559" s="32" t="s">
        <v>741</v>
      </c>
      <c r="D559" s="32" t="s">
        <v>1592</v>
      </c>
      <c r="E559" s="32" t="s">
        <v>3</v>
      </c>
      <c r="F559" s="32" t="s">
        <v>2</v>
      </c>
      <c r="G559" s="32">
        <v>1</v>
      </c>
      <c r="H559" s="34">
        <v>120</v>
      </c>
      <c r="I559" s="34">
        <v>30</v>
      </c>
      <c r="J559" s="33"/>
      <c r="K559" s="33"/>
      <c r="L559" s="33"/>
      <c r="M559" s="33"/>
      <c r="N559" s="35">
        <v>150</v>
      </c>
      <c r="O559" s="35">
        <v>150</v>
      </c>
      <c r="P559" s="87">
        <v>0</v>
      </c>
      <c r="Q559" s="101">
        <f t="shared" ref="Q559:Q573" si="26">(T559+V559+X559+Z559+AB559+AD559)/(N559*COUNTA(T559,V559,X559,Z559,AB559,AD559))</f>
        <v>0.97555555555555551</v>
      </c>
      <c r="R559" s="95">
        <v>0.94555555555555559</v>
      </c>
      <c r="S559" s="36">
        <v>0.93888888888888888</v>
      </c>
      <c r="T559" s="35">
        <v>145</v>
      </c>
      <c r="U559" s="37">
        <v>0.96666666666666701</v>
      </c>
      <c r="V559" s="38">
        <v>144</v>
      </c>
      <c r="W559" s="37">
        <v>0.96</v>
      </c>
      <c r="X559" s="38">
        <v>146</v>
      </c>
      <c r="Y559" s="37">
        <v>0.97333333333333305</v>
      </c>
      <c r="Z559" s="38">
        <v>146</v>
      </c>
      <c r="AA559" s="37">
        <v>0.97333333333333305</v>
      </c>
      <c r="AB559" s="38">
        <v>148</v>
      </c>
      <c r="AC559" s="37">
        <v>0.98666666666666702</v>
      </c>
      <c r="AD559" s="38">
        <v>149</v>
      </c>
      <c r="AE559" s="39">
        <v>0.99333333333333296</v>
      </c>
      <c r="AF559" s="19">
        <v>30.4939</v>
      </c>
      <c r="AG559" s="10">
        <v>-84.248999999999995</v>
      </c>
    </row>
    <row r="560" spans="1:33" ht="12" customHeight="1" x14ac:dyDescent="0.25">
      <c r="A560" s="18">
        <v>57</v>
      </c>
      <c r="B560" s="40" t="s">
        <v>32</v>
      </c>
      <c r="C560" s="7" t="s">
        <v>53</v>
      </c>
      <c r="D560" s="7" t="s">
        <v>1399</v>
      </c>
      <c r="E560" s="7" t="s">
        <v>4</v>
      </c>
      <c r="F560" s="7" t="s">
        <v>2</v>
      </c>
      <c r="G560" s="7">
        <v>1</v>
      </c>
      <c r="H560" s="5"/>
      <c r="I560" s="6">
        <v>184</v>
      </c>
      <c r="J560" s="5"/>
      <c r="K560" s="5"/>
      <c r="L560" s="5"/>
      <c r="M560" s="5"/>
      <c r="N560" s="10">
        <v>184</v>
      </c>
      <c r="O560" s="10">
        <v>184</v>
      </c>
      <c r="P560" s="88">
        <v>0</v>
      </c>
      <c r="Q560" s="102">
        <f t="shared" si="26"/>
        <v>0.95380434782608692</v>
      </c>
      <c r="R560" s="96">
        <v>0.90489130434782605</v>
      </c>
      <c r="S560" s="16">
        <v>0.93206521739130432</v>
      </c>
      <c r="T560" s="10">
        <v>176</v>
      </c>
      <c r="U560" s="13">
        <v>0.95652173913043503</v>
      </c>
      <c r="V560" s="12">
        <v>177</v>
      </c>
      <c r="W560" s="13">
        <v>0.96195652173913004</v>
      </c>
      <c r="X560" s="12">
        <v>175</v>
      </c>
      <c r="Y560" s="13">
        <v>0.95108695652173902</v>
      </c>
      <c r="Z560" s="12">
        <v>176</v>
      </c>
      <c r="AA560" s="13">
        <v>0.95652173913043503</v>
      </c>
      <c r="AB560" s="12">
        <v>175</v>
      </c>
      <c r="AC560" s="13">
        <v>0.95108695652173902</v>
      </c>
      <c r="AD560" s="12">
        <v>174</v>
      </c>
      <c r="AE560" s="41">
        <v>0.94565217391304301</v>
      </c>
      <c r="AF560" s="19">
        <v>30.5002</v>
      </c>
      <c r="AG560" s="10">
        <v>-84.332700000000003</v>
      </c>
    </row>
    <row r="561" spans="1:33" ht="12" customHeight="1" x14ac:dyDescent="0.25">
      <c r="A561" s="18">
        <v>61</v>
      </c>
      <c r="B561" s="40" t="s">
        <v>32</v>
      </c>
      <c r="C561" s="7" t="s">
        <v>58</v>
      </c>
      <c r="D561" s="7" t="s">
        <v>1399</v>
      </c>
      <c r="E561" s="7" t="s">
        <v>4</v>
      </c>
      <c r="F561" s="7" t="s">
        <v>2</v>
      </c>
      <c r="G561" s="7">
        <v>1</v>
      </c>
      <c r="H561" s="5"/>
      <c r="I561" s="6">
        <v>280</v>
      </c>
      <c r="J561" s="5"/>
      <c r="K561" s="5"/>
      <c r="L561" s="5"/>
      <c r="M561" s="5"/>
      <c r="N561" s="10">
        <v>280</v>
      </c>
      <c r="O561" s="10">
        <v>280</v>
      </c>
      <c r="P561" s="88">
        <v>0</v>
      </c>
      <c r="Q561" s="102">
        <f t="shared" si="26"/>
        <v>0.92440476190476195</v>
      </c>
      <c r="R561" s="96">
        <v>0.92976190476190479</v>
      </c>
      <c r="S561" s="16">
        <v>0.94523809523809521</v>
      </c>
      <c r="T561" s="10">
        <v>263</v>
      </c>
      <c r="U561" s="13">
        <v>0.93928571428571395</v>
      </c>
      <c r="V561" s="12">
        <v>260</v>
      </c>
      <c r="W561" s="13">
        <v>0.92857142857142905</v>
      </c>
      <c r="X561" s="12">
        <v>255</v>
      </c>
      <c r="Y561" s="13">
        <v>0.91071428571428603</v>
      </c>
      <c r="Z561" s="12">
        <v>261</v>
      </c>
      <c r="AA561" s="13">
        <v>0.93214285714285705</v>
      </c>
      <c r="AB561" s="12">
        <v>253</v>
      </c>
      <c r="AC561" s="13">
        <v>0.90357142857142903</v>
      </c>
      <c r="AD561" s="12">
        <v>261</v>
      </c>
      <c r="AE561" s="41">
        <v>0.93214285714285705</v>
      </c>
      <c r="AF561" s="19">
        <v>30.465</v>
      </c>
      <c r="AG561" s="10">
        <v>-84.234200000000001</v>
      </c>
    </row>
    <row r="562" spans="1:33" ht="12" customHeight="1" x14ac:dyDescent="0.25">
      <c r="A562" s="18">
        <v>292</v>
      </c>
      <c r="B562" s="40" t="s">
        <v>32</v>
      </c>
      <c r="C562" s="7" t="s">
        <v>207</v>
      </c>
      <c r="D562" s="7" t="s">
        <v>1468</v>
      </c>
      <c r="E562" s="7" t="s">
        <v>4</v>
      </c>
      <c r="F562" s="7" t="s">
        <v>2</v>
      </c>
      <c r="G562" s="7">
        <v>1</v>
      </c>
      <c r="H562" s="5"/>
      <c r="I562" s="6">
        <v>256</v>
      </c>
      <c r="J562" s="5"/>
      <c r="K562" s="5"/>
      <c r="L562" s="5"/>
      <c r="M562" s="5"/>
      <c r="N562" s="10">
        <v>256</v>
      </c>
      <c r="O562" s="10">
        <v>256</v>
      </c>
      <c r="P562" s="88">
        <v>0</v>
      </c>
      <c r="Q562" s="102">
        <f t="shared" si="26"/>
        <v>0.900390625</v>
      </c>
      <c r="R562" s="96">
        <v>0.845703125</v>
      </c>
      <c r="S562" s="16">
        <v>0.89778645833333337</v>
      </c>
      <c r="T562" s="10">
        <v>236</v>
      </c>
      <c r="U562" s="13">
        <v>0.921875</v>
      </c>
      <c r="V562" s="12">
        <v>235</v>
      </c>
      <c r="W562" s="13">
        <v>0.91796875</v>
      </c>
      <c r="X562" s="12">
        <v>227</v>
      </c>
      <c r="Y562" s="13">
        <v>0.88671875</v>
      </c>
      <c r="Z562" s="12">
        <v>221</v>
      </c>
      <c r="AA562" s="13">
        <v>0.86328125</v>
      </c>
      <c r="AB562" s="12">
        <v>232</v>
      </c>
      <c r="AC562" s="13">
        <v>0.90625</v>
      </c>
      <c r="AD562" s="12">
        <v>232</v>
      </c>
      <c r="AE562" s="41">
        <v>0.90625</v>
      </c>
      <c r="AF562" s="19">
        <v>30.417100000000001</v>
      </c>
      <c r="AG562" s="10">
        <v>-84.234999999999999</v>
      </c>
    </row>
    <row r="563" spans="1:33" ht="12" customHeight="1" x14ac:dyDescent="0.25">
      <c r="A563" s="18">
        <v>553</v>
      </c>
      <c r="B563" s="40" t="s">
        <v>32</v>
      </c>
      <c r="C563" s="7" t="s">
        <v>374</v>
      </c>
      <c r="D563" s="7" t="s">
        <v>1350</v>
      </c>
      <c r="E563" s="7" t="s">
        <v>4</v>
      </c>
      <c r="F563" s="7" t="s">
        <v>2</v>
      </c>
      <c r="G563" s="7">
        <v>1</v>
      </c>
      <c r="H563" s="5"/>
      <c r="I563" s="6">
        <v>184</v>
      </c>
      <c r="J563" s="5"/>
      <c r="K563" s="5"/>
      <c r="L563" s="5"/>
      <c r="M563" s="5"/>
      <c r="N563" s="10">
        <v>184</v>
      </c>
      <c r="O563" s="10">
        <v>184</v>
      </c>
      <c r="P563" s="88">
        <v>0</v>
      </c>
      <c r="Q563" s="102">
        <f t="shared" si="26"/>
        <v>0.92391304347826086</v>
      </c>
      <c r="R563" s="96">
        <v>0.89764492753623193</v>
      </c>
      <c r="S563" s="16">
        <v>0.81974637681159424</v>
      </c>
      <c r="T563" s="10">
        <v>172</v>
      </c>
      <c r="U563" s="13">
        <v>0.934782608695652</v>
      </c>
      <c r="V563" s="12">
        <v>163</v>
      </c>
      <c r="W563" s="13">
        <v>0.88586956521739102</v>
      </c>
      <c r="X563" s="12">
        <v>168</v>
      </c>
      <c r="Y563" s="13">
        <v>0.91304347826086996</v>
      </c>
      <c r="Z563" s="12">
        <v>174</v>
      </c>
      <c r="AA563" s="13">
        <v>0.94565217391304301</v>
      </c>
      <c r="AB563" s="12">
        <v>172</v>
      </c>
      <c r="AC563" s="13">
        <v>0.934782608695652</v>
      </c>
      <c r="AD563" s="12">
        <v>171</v>
      </c>
      <c r="AE563" s="41">
        <v>0.92934782608695699</v>
      </c>
      <c r="AF563" s="19">
        <v>30.4664</v>
      </c>
      <c r="AG563" s="10">
        <v>-84.229799999999997</v>
      </c>
    </row>
    <row r="564" spans="1:33" ht="12" customHeight="1" x14ac:dyDescent="0.25">
      <c r="A564" s="18">
        <v>755</v>
      </c>
      <c r="B564" s="40" t="s">
        <v>32</v>
      </c>
      <c r="C564" s="7" t="s">
        <v>501</v>
      </c>
      <c r="D564" s="7" t="s">
        <v>1350</v>
      </c>
      <c r="E564" s="7" t="s">
        <v>4</v>
      </c>
      <c r="F564" s="7" t="s">
        <v>2</v>
      </c>
      <c r="G564" s="7">
        <v>1</v>
      </c>
      <c r="H564" s="5"/>
      <c r="I564" s="6">
        <v>160</v>
      </c>
      <c r="J564" s="5"/>
      <c r="K564" s="5"/>
      <c r="L564" s="5"/>
      <c r="M564" s="5"/>
      <c r="N564" s="10">
        <v>160</v>
      </c>
      <c r="O564" s="10">
        <v>160</v>
      </c>
      <c r="P564" s="88">
        <v>0</v>
      </c>
      <c r="Q564" s="102">
        <f t="shared" si="26"/>
        <v>0.95937499999999998</v>
      </c>
      <c r="R564" s="96">
        <v>0.96666666666666667</v>
      </c>
      <c r="S564" s="16">
        <v>0.93645833333333328</v>
      </c>
      <c r="T564" s="10">
        <v>157</v>
      </c>
      <c r="U564" s="13">
        <v>0.98124999999999996</v>
      </c>
      <c r="V564" s="12">
        <v>152</v>
      </c>
      <c r="W564" s="13">
        <v>0.95</v>
      </c>
      <c r="X564" s="12">
        <v>152</v>
      </c>
      <c r="Y564" s="13">
        <v>0.95</v>
      </c>
      <c r="Z564" s="12">
        <v>153</v>
      </c>
      <c r="AA564" s="13">
        <v>0.95625000000000004</v>
      </c>
      <c r="AB564" s="12">
        <v>152</v>
      </c>
      <c r="AC564" s="13">
        <v>0.95</v>
      </c>
      <c r="AD564" s="12">
        <v>155</v>
      </c>
      <c r="AE564" s="41">
        <v>0.96875</v>
      </c>
      <c r="AF564" s="19">
        <v>30.488344000000001</v>
      </c>
      <c r="AG564" s="10">
        <v>-84.244311999999994</v>
      </c>
    </row>
    <row r="565" spans="1:33" ht="12" customHeight="1" x14ac:dyDescent="0.25">
      <c r="A565" s="18">
        <v>802</v>
      </c>
      <c r="B565" s="40" t="s">
        <v>32</v>
      </c>
      <c r="C565" s="7" t="s">
        <v>523</v>
      </c>
      <c r="D565" s="7" t="s">
        <v>1351</v>
      </c>
      <c r="E565" s="7" t="s">
        <v>4</v>
      </c>
      <c r="F565" s="7" t="s">
        <v>2</v>
      </c>
      <c r="G565" s="7">
        <v>1</v>
      </c>
      <c r="H565" s="5"/>
      <c r="I565" s="6">
        <v>113</v>
      </c>
      <c r="J565" s="5"/>
      <c r="K565" s="5"/>
      <c r="L565" s="5"/>
      <c r="M565" s="5"/>
      <c r="N565" s="10">
        <v>113</v>
      </c>
      <c r="O565" s="10">
        <v>113</v>
      </c>
      <c r="P565" s="88">
        <v>0</v>
      </c>
      <c r="Q565" s="102">
        <f t="shared" si="26"/>
        <v>0.90117994100294985</v>
      </c>
      <c r="R565" s="96">
        <v>0.91445427728613571</v>
      </c>
      <c r="S565" s="16">
        <v>0.86283185840707965</v>
      </c>
      <c r="T565" s="10">
        <v>104</v>
      </c>
      <c r="U565" s="13">
        <v>0.92035398230088505</v>
      </c>
      <c r="V565" s="12">
        <v>99</v>
      </c>
      <c r="W565" s="13">
        <v>0.87610619469026596</v>
      </c>
      <c r="X565" s="12">
        <v>102</v>
      </c>
      <c r="Y565" s="13">
        <v>0.90265486725663702</v>
      </c>
      <c r="Z565" s="12">
        <v>104</v>
      </c>
      <c r="AA565" s="13">
        <v>0.92035398230088505</v>
      </c>
      <c r="AB565" s="12">
        <v>100</v>
      </c>
      <c r="AC565" s="13">
        <v>0.88495575221238898</v>
      </c>
      <c r="AD565" s="12">
        <v>102</v>
      </c>
      <c r="AE565" s="41">
        <v>0.90265486725663702</v>
      </c>
      <c r="AF565" s="19">
        <v>30.4818</v>
      </c>
      <c r="AG565" s="10">
        <v>-84.319299999999998</v>
      </c>
    </row>
    <row r="566" spans="1:33" ht="12" customHeight="1" x14ac:dyDescent="0.25">
      <c r="A566" s="18">
        <v>1349</v>
      </c>
      <c r="B566" s="40" t="s">
        <v>32</v>
      </c>
      <c r="C566" s="7" t="s">
        <v>837</v>
      </c>
      <c r="D566" s="7" t="s">
        <v>1630</v>
      </c>
      <c r="E566" s="7" t="s">
        <v>4</v>
      </c>
      <c r="F566" s="7" t="s">
        <v>2</v>
      </c>
      <c r="G566" s="7">
        <v>1</v>
      </c>
      <c r="H566" s="5"/>
      <c r="I566" s="6">
        <v>99</v>
      </c>
      <c r="J566" s="5"/>
      <c r="K566" s="5"/>
      <c r="L566" s="5"/>
      <c r="M566" s="5"/>
      <c r="N566" s="10">
        <v>99</v>
      </c>
      <c r="O566" s="10">
        <v>99</v>
      </c>
      <c r="P566" s="88">
        <v>0</v>
      </c>
      <c r="Q566" s="102">
        <f t="shared" si="26"/>
        <v>0.97811447811447816</v>
      </c>
      <c r="R566" s="96">
        <v>0.96565656565656566</v>
      </c>
      <c r="S566" s="16">
        <v>0.99831649831649827</v>
      </c>
      <c r="T566" s="10">
        <v>98</v>
      </c>
      <c r="U566" s="13">
        <v>0.98989898989898994</v>
      </c>
      <c r="V566" s="12">
        <v>96</v>
      </c>
      <c r="W566" s="13">
        <v>0.96969696969696995</v>
      </c>
      <c r="X566" s="12">
        <v>98</v>
      </c>
      <c r="Y566" s="13">
        <v>0.98989898989898994</v>
      </c>
      <c r="Z566" s="12">
        <v>96</v>
      </c>
      <c r="AA566" s="13">
        <v>0.96969696969696995</v>
      </c>
      <c r="AB566" s="12">
        <v>98</v>
      </c>
      <c r="AC566" s="13">
        <v>0.98989898989898994</v>
      </c>
      <c r="AD566" s="12">
        <v>95</v>
      </c>
      <c r="AE566" s="41">
        <v>0.95959595959596</v>
      </c>
      <c r="AF566" s="19">
        <v>30.415400000000002</v>
      </c>
      <c r="AG566" s="10">
        <v>-84.275099999999995</v>
      </c>
    </row>
    <row r="567" spans="1:33" ht="12" customHeight="1" x14ac:dyDescent="0.25">
      <c r="A567" s="18">
        <v>1486</v>
      </c>
      <c r="B567" s="40" t="s">
        <v>32</v>
      </c>
      <c r="C567" s="7" t="s">
        <v>889</v>
      </c>
      <c r="D567" s="7" t="s">
        <v>1361</v>
      </c>
      <c r="E567" s="7" t="s">
        <v>4</v>
      </c>
      <c r="F567" s="7" t="s">
        <v>2</v>
      </c>
      <c r="G567" s="7">
        <v>1</v>
      </c>
      <c r="H567" s="5"/>
      <c r="I567" s="6">
        <v>128</v>
      </c>
      <c r="J567" s="5"/>
      <c r="K567" s="5"/>
      <c r="L567" s="5"/>
      <c r="M567" s="5"/>
      <c r="N567" s="10">
        <v>128</v>
      </c>
      <c r="O567" s="10">
        <v>128</v>
      </c>
      <c r="P567" s="88">
        <v>0</v>
      </c>
      <c r="Q567" s="102">
        <f t="shared" si="26"/>
        <v>0.85546875</v>
      </c>
      <c r="R567" s="96">
        <v>0.87630208333333337</v>
      </c>
      <c r="S567" s="16">
        <v>0.765625</v>
      </c>
      <c r="T567" s="10">
        <v>110</v>
      </c>
      <c r="U567" s="13">
        <v>0.859375</v>
      </c>
      <c r="V567" s="12">
        <v>106</v>
      </c>
      <c r="W567" s="13">
        <v>0.828125</v>
      </c>
      <c r="X567" s="12">
        <v>111</v>
      </c>
      <c r="Y567" s="13">
        <v>0.8671875</v>
      </c>
      <c r="Z567" s="12">
        <v>109</v>
      </c>
      <c r="AA567" s="13">
        <v>0.8515625</v>
      </c>
      <c r="AB567" s="12">
        <v>112</v>
      </c>
      <c r="AC567" s="13">
        <v>0.875</v>
      </c>
      <c r="AD567" s="12">
        <v>109</v>
      </c>
      <c r="AE567" s="41">
        <v>0.8515625</v>
      </c>
      <c r="AF567" s="19">
        <v>30.4345</v>
      </c>
      <c r="AG567" s="10">
        <v>-84.3249</v>
      </c>
    </row>
    <row r="568" spans="1:33" ht="12" customHeight="1" x14ac:dyDescent="0.25">
      <c r="A568" s="18">
        <v>1552</v>
      </c>
      <c r="B568" s="40" t="s">
        <v>32</v>
      </c>
      <c r="C568" s="7" t="s">
        <v>905</v>
      </c>
      <c r="D568" s="7" t="s">
        <v>1362</v>
      </c>
      <c r="E568" s="7" t="s">
        <v>4</v>
      </c>
      <c r="F568" s="7" t="s">
        <v>2</v>
      </c>
      <c r="G568" s="7">
        <v>1</v>
      </c>
      <c r="H568" s="5"/>
      <c r="I568" s="6">
        <v>93</v>
      </c>
      <c r="J568" s="5"/>
      <c r="K568" s="5"/>
      <c r="L568" s="5"/>
      <c r="M568" s="5"/>
      <c r="N568" s="10">
        <v>93</v>
      </c>
      <c r="O568" s="10">
        <v>93</v>
      </c>
      <c r="P568" s="88">
        <v>0</v>
      </c>
      <c r="Q568" s="102">
        <f t="shared" si="26"/>
        <v>0.96594982078853042</v>
      </c>
      <c r="R568" s="96">
        <v>0.89247311827956988</v>
      </c>
      <c r="S568" s="16">
        <v>0.93369175627240142</v>
      </c>
      <c r="T568" s="10">
        <v>90</v>
      </c>
      <c r="U568" s="13">
        <v>0.967741935483871</v>
      </c>
      <c r="V568" s="12">
        <v>91</v>
      </c>
      <c r="W568" s="13">
        <v>0.978494623655914</v>
      </c>
      <c r="X568" s="12">
        <v>92</v>
      </c>
      <c r="Y568" s="13">
        <v>0.989247311827957</v>
      </c>
      <c r="Z568" s="12">
        <v>91</v>
      </c>
      <c r="AA568" s="13">
        <v>0.978494623655914</v>
      </c>
      <c r="AB568" s="12">
        <v>88</v>
      </c>
      <c r="AC568" s="13">
        <v>0.94623655913978499</v>
      </c>
      <c r="AD568" s="12">
        <v>87</v>
      </c>
      <c r="AE568" s="41">
        <v>0.93548387096774199</v>
      </c>
      <c r="AF568" s="19">
        <v>30.453099999999999</v>
      </c>
      <c r="AG568" s="10">
        <v>-84.288499999999999</v>
      </c>
    </row>
    <row r="569" spans="1:33" ht="12" customHeight="1" x14ac:dyDescent="0.25">
      <c r="A569" s="18">
        <v>2495</v>
      </c>
      <c r="B569" s="40" t="s">
        <v>32</v>
      </c>
      <c r="C569" s="7" t="s">
        <v>1178</v>
      </c>
      <c r="D569" s="7" t="s">
        <v>1715</v>
      </c>
      <c r="E569" s="7" t="s">
        <v>4</v>
      </c>
      <c r="F569" s="7" t="s">
        <v>2</v>
      </c>
      <c r="G569" s="7">
        <v>1</v>
      </c>
      <c r="H569" s="5"/>
      <c r="I569" s="6">
        <v>100</v>
      </c>
      <c r="J569" s="5"/>
      <c r="K569" s="5"/>
      <c r="L569" s="5"/>
      <c r="M569" s="5"/>
      <c r="N569" s="10">
        <v>100</v>
      </c>
      <c r="O569" s="10">
        <v>100</v>
      </c>
      <c r="P569" s="88">
        <v>0</v>
      </c>
      <c r="Q569" s="102">
        <f t="shared" si="26"/>
        <v>0.99333333333333329</v>
      </c>
      <c r="R569" s="96">
        <v>0.99750000000000005</v>
      </c>
      <c r="S569" s="16">
        <v>0.98833333333333329</v>
      </c>
      <c r="T569" s="10">
        <v>98</v>
      </c>
      <c r="U569" s="13">
        <v>0.98</v>
      </c>
      <c r="V569" s="12">
        <v>98</v>
      </c>
      <c r="W569" s="13">
        <v>0.98</v>
      </c>
      <c r="X569" s="12">
        <v>100</v>
      </c>
      <c r="Y569" s="13">
        <v>1</v>
      </c>
      <c r="Z569" s="12">
        <v>100</v>
      </c>
      <c r="AA569" s="13">
        <v>1</v>
      </c>
      <c r="AB569" s="12">
        <v>100</v>
      </c>
      <c r="AC569" s="13">
        <v>1</v>
      </c>
      <c r="AD569" s="12">
        <v>100</v>
      </c>
      <c r="AE569" s="41">
        <v>1</v>
      </c>
      <c r="AF569" s="19">
        <v>30.453779000000001</v>
      </c>
      <c r="AG569" s="10">
        <v>-84.307473000000002</v>
      </c>
    </row>
    <row r="570" spans="1:33" ht="12" customHeight="1" x14ac:dyDescent="0.25">
      <c r="A570" s="18">
        <v>53</v>
      </c>
      <c r="B570" s="40" t="s">
        <v>32</v>
      </c>
      <c r="C570" s="7" t="s">
        <v>50</v>
      </c>
      <c r="D570" s="7" t="s">
        <v>1394</v>
      </c>
      <c r="E570" s="7" t="s">
        <v>1738</v>
      </c>
      <c r="F570" s="7" t="s">
        <v>2</v>
      </c>
      <c r="G570" s="7">
        <v>1</v>
      </c>
      <c r="H570" s="5"/>
      <c r="I570" s="6">
        <v>170</v>
      </c>
      <c r="J570" s="5"/>
      <c r="K570" s="5"/>
      <c r="L570" s="5"/>
      <c r="M570" s="5"/>
      <c r="N570" s="10">
        <v>222</v>
      </c>
      <c r="O570" s="10">
        <v>170</v>
      </c>
      <c r="P570" s="88">
        <v>52</v>
      </c>
      <c r="Q570" s="102">
        <f t="shared" si="26"/>
        <v>0.91591591591591592</v>
      </c>
      <c r="R570" s="96">
        <v>0.93063063063063067</v>
      </c>
      <c r="S570" s="16">
        <v>0.96171171171171166</v>
      </c>
      <c r="T570" s="10">
        <v>202</v>
      </c>
      <c r="U570" s="13">
        <v>0.90990990990991005</v>
      </c>
      <c r="V570" s="12">
        <v>208</v>
      </c>
      <c r="W570" s="13">
        <v>0.93693693693693703</v>
      </c>
      <c r="X570" s="12">
        <v>203</v>
      </c>
      <c r="Y570" s="13">
        <v>0.91441441441441396</v>
      </c>
      <c r="Z570" s="12">
        <v>200</v>
      </c>
      <c r="AA570" s="13">
        <v>0.90090090090090102</v>
      </c>
      <c r="AB570" s="12">
        <v>204</v>
      </c>
      <c r="AC570" s="13">
        <v>0.91891891891891897</v>
      </c>
      <c r="AD570" s="12">
        <v>203</v>
      </c>
      <c r="AE570" s="41">
        <v>0.91441441441441396</v>
      </c>
      <c r="AF570" s="19">
        <v>30.425599999999999</v>
      </c>
      <c r="AG570" s="10">
        <v>-84.2453</v>
      </c>
    </row>
    <row r="571" spans="1:33" ht="12" customHeight="1" x14ac:dyDescent="0.25">
      <c r="A571" s="18">
        <v>643</v>
      </c>
      <c r="B571" s="40" t="s">
        <v>32</v>
      </c>
      <c r="C571" s="7" t="s">
        <v>429</v>
      </c>
      <c r="D571" s="7" t="s">
        <v>1394</v>
      </c>
      <c r="E571" s="7" t="s">
        <v>1738</v>
      </c>
      <c r="F571" s="7" t="s">
        <v>2</v>
      </c>
      <c r="G571" s="7">
        <v>1</v>
      </c>
      <c r="H571" s="5"/>
      <c r="I571" s="6">
        <v>184</v>
      </c>
      <c r="J571" s="5"/>
      <c r="K571" s="5"/>
      <c r="L571" s="5"/>
      <c r="M571" s="5"/>
      <c r="N571" s="10">
        <v>184</v>
      </c>
      <c r="O571" s="10">
        <v>141</v>
      </c>
      <c r="P571" s="88">
        <v>43</v>
      </c>
      <c r="Q571" s="102">
        <f t="shared" si="26"/>
        <v>0.93568840579710144</v>
      </c>
      <c r="R571" s="96">
        <v>0.96829710144927539</v>
      </c>
      <c r="S571" s="16">
        <v>0.96376811594202894</v>
      </c>
      <c r="T571" s="10">
        <v>169</v>
      </c>
      <c r="U571" s="13">
        <v>0.91847826086956497</v>
      </c>
      <c r="V571" s="12">
        <v>167</v>
      </c>
      <c r="W571" s="13">
        <v>0.90760869565217395</v>
      </c>
      <c r="X571" s="12">
        <v>173</v>
      </c>
      <c r="Y571" s="13">
        <v>0.940217391304348</v>
      </c>
      <c r="Z571" s="12">
        <v>172</v>
      </c>
      <c r="AA571" s="13">
        <v>0.934782608695652</v>
      </c>
      <c r="AB571" s="12">
        <v>175</v>
      </c>
      <c r="AC571" s="13">
        <v>0.95108695652173902</v>
      </c>
      <c r="AD571" s="12">
        <v>177</v>
      </c>
      <c r="AE571" s="41">
        <v>0.96195652173913004</v>
      </c>
      <c r="AF571" s="19">
        <v>30.503900000000002</v>
      </c>
      <c r="AG571" s="10">
        <v>-84.242699999999999</v>
      </c>
    </row>
    <row r="572" spans="1:33" ht="12" customHeight="1" x14ac:dyDescent="0.25">
      <c r="A572" s="18">
        <v>999</v>
      </c>
      <c r="B572" s="40" t="s">
        <v>32</v>
      </c>
      <c r="C572" s="7" t="s">
        <v>644</v>
      </c>
      <c r="D572" s="7" t="s">
        <v>1394</v>
      </c>
      <c r="E572" s="7" t="s">
        <v>1738</v>
      </c>
      <c r="F572" s="7" t="s">
        <v>2</v>
      </c>
      <c r="G572" s="7">
        <v>1</v>
      </c>
      <c r="H572" s="5"/>
      <c r="I572" s="6">
        <v>269</v>
      </c>
      <c r="J572" s="5"/>
      <c r="K572" s="5"/>
      <c r="L572" s="5"/>
      <c r="M572" s="5"/>
      <c r="N572" s="10">
        <v>352</v>
      </c>
      <c r="O572" s="10">
        <v>269</v>
      </c>
      <c r="P572" s="88">
        <v>83</v>
      </c>
      <c r="Q572" s="102">
        <f t="shared" si="26"/>
        <v>0.91051136363636365</v>
      </c>
      <c r="R572" s="96">
        <v>0.94886363636363635</v>
      </c>
      <c r="S572" s="16">
        <v>0.9398674242424242</v>
      </c>
      <c r="T572" s="10">
        <v>312</v>
      </c>
      <c r="U572" s="13">
        <v>0.88636363636363602</v>
      </c>
      <c r="V572" s="12">
        <v>319</v>
      </c>
      <c r="W572" s="13">
        <v>0.90625</v>
      </c>
      <c r="X572" s="12">
        <v>320</v>
      </c>
      <c r="Y572" s="13">
        <v>0.90909090909090895</v>
      </c>
      <c r="Z572" s="12">
        <v>328</v>
      </c>
      <c r="AA572" s="13">
        <v>0.93181818181818199</v>
      </c>
      <c r="AB572" s="12">
        <v>318</v>
      </c>
      <c r="AC572" s="13">
        <v>0.90340909090909105</v>
      </c>
      <c r="AD572" s="12">
        <v>326</v>
      </c>
      <c r="AE572" s="41">
        <v>0.92613636363636398</v>
      </c>
      <c r="AF572" s="19">
        <v>30.507200000000001</v>
      </c>
      <c r="AG572" s="10">
        <v>-84.244200000000006</v>
      </c>
    </row>
    <row r="573" spans="1:33" ht="12" customHeight="1" x14ac:dyDescent="0.25">
      <c r="A573" s="18">
        <v>2130</v>
      </c>
      <c r="B573" s="40" t="s">
        <v>32</v>
      </c>
      <c r="C573" s="7" t="s">
        <v>815</v>
      </c>
      <c r="D573" s="7" t="s">
        <v>1696</v>
      </c>
      <c r="E573" s="7" t="s">
        <v>1738</v>
      </c>
      <c r="F573" s="7" t="s">
        <v>2</v>
      </c>
      <c r="G573" s="7">
        <v>1</v>
      </c>
      <c r="H573" s="5"/>
      <c r="I573" s="6">
        <v>312</v>
      </c>
      <c r="J573" s="5"/>
      <c r="K573" s="5"/>
      <c r="L573" s="5"/>
      <c r="M573" s="5"/>
      <c r="N573" s="10">
        <v>312</v>
      </c>
      <c r="O573" s="10">
        <v>234</v>
      </c>
      <c r="P573" s="88">
        <v>78</v>
      </c>
      <c r="Q573" s="102">
        <f t="shared" si="26"/>
        <v>0.90544871794871795</v>
      </c>
      <c r="R573" s="96"/>
      <c r="S573" s="16">
        <v>0.94391025641025639</v>
      </c>
      <c r="T573" s="10">
        <v>290</v>
      </c>
      <c r="U573" s="13">
        <v>0.92948717948717996</v>
      </c>
      <c r="V573" s="12">
        <v>293</v>
      </c>
      <c r="W573" s="13">
        <v>0.93910256410256399</v>
      </c>
      <c r="X573" s="12">
        <v>285</v>
      </c>
      <c r="Y573" s="13">
        <v>0.91346153846153799</v>
      </c>
      <c r="Z573" s="12">
        <v>281</v>
      </c>
      <c r="AA573" s="13">
        <v>0.90064102564102599</v>
      </c>
      <c r="AB573" s="12">
        <v>277</v>
      </c>
      <c r="AC573" s="13">
        <v>0.887820512820513</v>
      </c>
      <c r="AD573" s="12">
        <v>269</v>
      </c>
      <c r="AE573" s="41">
        <v>0.862179487179487</v>
      </c>
      <c r="AF573" s="19">
        <v>30.373200000000001</v>
      </c>
      <c r="AG573" s="10">
        <v>-84.269199999999998</v>
      </c>
    </row>
    <row r="574" spans="1:33" ht="12" customHeight="1" x14ac:dyDescent="0.25">
      <c r="A574" s="18">
        <v>2683</v>
      </c>
      <c r="B574" s="40" t="s">
        <v>32</v>
      </c>
      <c r="C574" s="7" t="s">
        <v>1316</v>
      </c>
      <c r="D574" s="7" t="s">
        <v>1728</v>
      </c>
      <c r="E574" s="7" t="s">
        <v>3</v>
      </c>
      <c r="F574" s="7" t="s">
        <v>1333</v>
      </c>
      <c r="G574" s="7">
        <v>1</v>
      </c>
      <c r="H574" s="6">
        <v>87</v>
      </c>
      <c r="I574" s="6">
        <v>21</v>
      </c>
      <c r="J574" s="5"/>
      <c r="K574" s="5"/>
      <c r="L574" s="5"/>
      <c r="M574" s="5"/>
      <c r="N574" s="10">
        <v>108</v>
      </c>
      <c r="O574" s="10">
        <v>108</v>
      </c>
      <c r="P574" s="88">
        <v>0</v>
      </c>
      <c r="Q574" s="102"/>
      <c r="R574" s="96"/>
      <c r="S574" s="16"/>
      <c r="T574" s="5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42"/>
      <c r="AF574" s="19">
        <v>30.425972000000002</v>
      </c>
      <c r="AG574" s="10">
        <v>-84.217222000000007</v>
      </c>
    </row>
    <row r="575" spans="1:33" ht="12" customHeight="1" thickBot="1" x14ac:dyDescent="0.3">
      <c r="A575" s="18">
        <v>2674</v>
      </c>
      <c r="B575" s="43" t="s">
        <v>32</v>
      </c>
      <c r="C575" s="44" t="s">
        <v>1308</v>
      </c>
      <c r="D575" s="44" t="s">
        <v>1727</v>
      </c>
      <c r="E575" s="44" t="s">
        <v>6</v>
      </c>
      <c r="F575" s="44" t="s">
        <v>1333</v>
      </c>
      <c r="G575" s="44">
        <v>1</v>
      </c>
      <c r="H575" s="46"/>
      <c r="I575" s="46"/>
      <c r="J575" s="46"/>
      <c r="K575" s="45">
        <v>9</v>
      </c>
      <c r="L575" s="46"/>
      <c r="M575" s="46"/>
      <c r="N575" s="47">
        <v>9</v>
      </c>
      <c r="O575" s="47">
        <v>9</v>
      </c>
      <c r="P575" s="90">
        <v>0</v>
      </c>
      <c r="Q575" s="103"/>
      <c r="R575" s="97"/>
      <c r="S575" s="48"/>
      <c r="T575" s="46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  <c r="AF575" s="71"/>
      <c r="AG575" s="5"/>
    </row>
    <row r="576" spans="1:33" ht="6" customHeight="1" thickBot="1" x14ac:dyDescent="0.3">
      <c r="A576" s="15"/>
      <c r="B576" s="22"/>
      <c r="C576" s="22"/>
      <c r="D576" s="22"/>
      <c r="E576" s="22"/>
      <c r="F576" s="22"/>
      <c r="G576" s="22"/>
      <c r="H576" s="23"/>
      <c r="I576" s="23"/>
      <c r="J576" s="23"/>
      <c r="K576" s="24"/>
      <c r="L576" s="23"/>
      <c r="M576" s="23"/>
      <c r="N576" s="25"/>
      <c r="O576" s="25"/>
      <c r="P576" s="83"/>
      <c r="Q576" s="104"/>
      <c r="R576" s="98"/>
      <c r="S576" s="26"/>
      <c r="T576" s="23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5"/>
      <c r="AG576" s="5"/>
    </row>
    <row r="577" spans="1:33" ht="12" customHeight="1" x14ac:dyDescent="0.25">
      <c r="A577" s="18">
        <v>761</v>
      </c>
      <c r="B577" s="31" t="s">
        <v>22</v>
      </c>
      <c r="C577" s="32" t="s">
        <v>506</v>
      </c>
      <c r="D577" s="32" t="s">
        <v>1350</v>
      </c>
      <c r="E577" s="32" t="s">
        <v>4</v>
      </c>
      <c r="F577" s="32" t="s">
        <v>2</v>
      </c>
      <c r="G577" s="32">
        <v>1</v>
      </c>
      <c r="H577" s="33"/>
      <c r="I577" s="34">
        <v>36</v>
      </c>
      <c r="J577" s="33"/>
      <c r="K577" s="33"/>
      <c r="L577" s="33"/>
      <c r="M577" s="33"/>
      <c r="N577" s="35">
        <v>36</v>
      </c>
      <c r="O577" s="35">
        <v>36</v>
      </c>
      <c r="P577" s="87">
        <v>0</v>
      </c>
      <c r="Q577" s="101">
        <f>(T577+V577+X577+Z577+AB577+AD577)/(N577*COUNTA(T577,V577,X577,Z577,AB577,AD577))</f>
        <v>0.94907407407407407</v>
      </c>
      <c r="R577" s="95">
        <v>0.97777777777777775</v>
      </c>
      <c r="S577" s="36">
        <v>0.96111111111111114</v>
      </c>
      <c r="T577" s="35">
        <v>33</v>
      </c>
      <c r="U577" s="37">
        <v>0.91666666666666696</v>
      </c>
      <c r="V577" s="38">
        <v>33</v>
      </c>
      <c r="W577" s="37">
        <v>0.91666666666666696</v>
      </c>
      <c r="X577" s="38">
        <v>35</v>
      </c>
      <c r="Y577" s="37">
        <v>0.97222222222222199</v>
      </c>
      <c r="Z577" s="38">
        <v>35</v>
      </c>
      <c r="AA577" s="37">
        <v>0.97222222222222199</v>
      </c>
      <c r="AB577" s="38">
        <v>35</v>
      </c>
      <c r="AC577" s="37">
        <v>0.97222222222222199</v>
      </c>
      <c r="AD577" s="38">
        <v>34</v>
      </c>
      <c r="AE577" s="39">
        <v>0.94444444444444398</v>
      </c>
      <c r="AF577" s="19">
        <v>29.034175000000001</v>
      </c>
      <c r="AG577" s="10">
        <v>-82.674823000000004</v>
      </c>
    </row>
    <row r="578" spans="1:33" ht="12" customHeight="1" x14ac:dyDescent="0.25">
      <c r="A578" s="18">
        <v>842</v>
      </c>
      <c r="B578" s="40" t="s">
        <v>22</v>
      </c>
      <c r="C578" s="7" t="s">
        <v>546</v>
      </c>
      <c r="D578" s="7" t="s">
        <v>1348</v>
      </c>
      <c r="E578" s="7" t="s">
        <v>4</v>
      </c>
      <c r="F578" s="7" t="s">
        <v>2</v>
      </c>
      <c r="G578" s="7">
        <v>1</v>
      </c>
      <c r="H578" s="5"/>
      <c r="I578" s="6">
        <v>24</v>
      </c>
      <c r="J578" s="5"/>
      <c r="K578" s="5"/>
      <c r="L578" s="5"/>
      <c r="M578" s="5"/>
      <c r="N578" s="10">
        <v>24</v>
      </c>
      <c r="O578" s="10">
        <v>24</v>
      </c>
      <c r="P578" s="88">
        <v>0</v>
      </c>
      <c r="Q578" s="102">
        <f>(T578+V578+X578+Z578+AB578+AD578)/(N578*COUNTA(T578,V578,X578,Z578,AB578,AD578))</f>
        <v>0.88888888888888884</v>
      </c>
      <c r="R578" s="96">
        <v>0.9375</v>
      </c>
      <c r="S578" s="16">
        <v>0.9375</v>
      </c>
      <c r="T578" s="10">
        <v>22</v>
      </c>
      <c r="U578" s="13">
        <v>0.91666666666666696</v>
      </c>
      <c r="V578" s="12">
        <v>22</v>
      </c>
      <c r="W578" s="13">
        <v>0.91666666666666696</v>
      </c>
      <c r="X578" s="12">
        <v>22</v>
      </c>
      <c r="Y578" s="13">
        <v>0.91666666666666696</v>
      </c>
      <c r="Z578" s="12">
        <v>22</v>
      </c>
      <c r="AA578" s="13">
        <v>0.91666666666666696</v>
      </c>
      <c r="AB578" s="12">
        <v>20</v>
      </c>
      <c r="AC578" s="13">
        <v>0.83333333333333304</v>
      </c>
      <c r="AD578" s="12">
        <v>20</v>
      </c>
      <c r="AE578" s="41">
        <v>0.83333333333333304</v>
      </c>
      <c r="AF578" s="19">
        <v>29.5852</v>
      </c>
      <c r="AG578" s="10">
        <v>-82.923900000000003</v>
      </c>
    </row>
    <row r="579" spans="1:33" ht="12" customHeight="1" x14ac:dyDescent="0.25">
      <c r="A579" s="18">
        <v>967</v>
      </c>
      <c r="B579" s="40" t="s">
        <v>22</v>
      </c>
      <c r="C579" s="7" t="s">
        <v>623</v>
      </c>
      <c r="D579" s="7" t="s">
        <v>1354</v>
      </c>
      <c r="E579" s="7" t="s">
        <v>4</v>
      </c>
      <c r="F579" s="7" t="s">
        <v>2</v>
      </c>
      <c r="G579" s="7">
        <v>1</v>
      </c>
      <c r="H579" s="5"/>
      <c r="I579" s="6">
        <v>29</v>
      </c>
      <c r="J579" s="5"/>
      <c r="K579" s="5"/>
      <c r="L579" s="5"/>
      <c r="M579" s="5"/>
      <c r="N579" s="10">
        <v>29</v>
      </c>
      <c r="O579" s="10">
        <v>29</v>
      </c>
      <c r="P579" s="88">
        <v>0</v>
      </c>
      <c r="Q579" s="102">
        <f>(T579+V579+X579+Z579+AB579+AD579)/(N579*COUNTA(T579,V579,X579,Z579,AB579,AD579))</f>
        <v>0.91954022988505746</v>
      </c>
      <c r="R579" s="96">
        <v>0.84482758620689657</v>
      </c>
      <c r="S579" s="16">
        <v>0.94827586206896552</v>
      </c>
      <c r="T579" s="10">
        <v>26</v>
      </c>
      <c r="U579" s="13">
        <v>0.89655172413793105</v>
      </c>
      <c r="V579" s="12">
        <v>26</v>
      </c>
      <c r="W579" s="13">
        <v>0.89655172413793105</v>
      </c>
      <c r="X579" s="12">
        <v>26</v>
      </c>
      <c r="Y579" s="13">
        <v>0.89655172413793105</v>
      </c>
      <c r="Z579" s="12">
        <v>26</v>
      </c>
      <c r="AA579" s="13">
        <v>0.89655172413793105</v>
      </c>
      <c r="AB579" s="12">
        <v>28</v>
      </c>
      <c r="AC579" s="13">
        <v>0.96551724137931005</v>
      </c>
      <c r="AD579" s="12">
        <v>28</v>
      </c>
      <c r="AE579" s="41">
        <v>0.96551724137931005</v>
      </c>
      <c r="AF579" s="19">
        <v>29.401399999999999</v>
      </c>
      <c r="AG579" s="10">
        <v>-82.450400000000002</v>
      </c>
    </row>
    <row r="580" spans="1:33" ht="12" customHeight="1" x14ac:dyDescent="0.25">
      <c r="A580" s="18">
        <v>1331</v>
      </c>
      <c r="B580" s="40" t="s">
        <v>22</v>
      </c>
      <c r="C580" s="7" t="s">
        <v>826</v>
      </c>
      <c r="D580" s="7" t="s">
        <v>1360</v>
      </c>
      <c r="E580" s="7" t="s">
        <v>4</v>
      </c>
      <c r="F580" s="7" t="s">
        <v>2</v>
      </c>
      <c r="G580" s="7">
        <v>1</v>
      </c>
      <c r="H580" s="5"/>
      <c r="I580" s="6">
        <v>72</v>
      </c>
      <c r="J580" s="5"/>
      <c r="K580" s="5"/>
      <c r="L580" s="5"/>
      <c r="M580" s="5"/>
      <c r="N580" s="10">
        <v>72</v>
      </c>
      <c r="O580" s="10">
        <v>72</v>
      </c>
      <c r="P580" s="88">
        <v>0</v>
      </c>
      <c r="Q580" s="102">
        <f>(T580+V580+X580+Z580+AB580+AD580)/(N580*COUNTA(T580,V580,X580,Z580,AB580,AD580))</f>
        <v>0.91435185185185186</v>
      </c>
      <c r="R580" s="96">
        <v>1</v>
      </c>
      <c r="S580" s="16">
        <v>0.96759259259259256</v>
      </c>
      <c r="T580" s="10">
        <v>71</v>
      </c>
      <c r="U580" s="13">
        <v>0.98611111111111105</v>
      </c>
      <c r="V580" s="12">
        <v>69</v>
      </c>
      <c r="W580" s="13">
        <v>0.95833333333333304</v>
      </c>
      <c r="X580" s="12">
        <v>69</v>
      </c>
      <c r="Y580" s="13">
        <v>0.95833333333333304</v>
      </c>
      <c r="Z580" s="12">
        <v>64</v>
      </c>
      <c r="AA580" s="13">
        <v>0.88888888888888895</v>
      </c>
      <c r="AB580" s="12">
        <v>62</v>
      </c>
      <c r="AC580" s="13">
        <v>0.86111111111111105</v>
      </c>
      <c r="AD580" s="12">
        <v>60</v>
      </c>
      <c r="AE580" s="41">
        <v>0.83333333333333304</v>
      </c>
      <c r="AF580" s="19">
        <v>29.4787</v>
      </c>
      <c r="AG580" s="10">
        <v>-82.8643</v>
      </c>
    </row>
    <row r="581" spans="1:33" ht="12" customHeight="1" thickBot="1" x14ac:dyDescent="0.3">
      <c r="A581" s="18">
        <v>1431</v>
      </c>
      <c r="B581" s="43" t="s">
        <v>22</v>
      </c>
      <c r="C581" s="44" t="s">
        <v>855</v>
      </c>
      <c r="D581" s="44" t="s">
        <v>1361</v>
      </c>
      <c r="E581" s="44" t="s">
        <v>4</v>
      </c>
      <c r="F581" s="44" t="s">
        <v>2</v>
      </c>
      <c r="G581" s="44">
        <v>1</v>
      </c>
      <c r="H581" s="46"/>
      <c r="I581" s="45">
        <v>72</v>
      </c>
      <c r="J581" s="46"/>
      <c r="K581" s="46"/>
      <c r="L581" s="46"/>
      <c r="M581" s="46"/>
      <c r="N581" s="47">
        <v>72</v>
      </c>
      <c r="O581" s="47">
        <v>72</v>
      </c>
      <c r="P581" s="90">
        <v>0</v>
      </c>
      <c r="Q581" s="103">
        <f>(T581+V581+X581+Z581+AB581+AD581)/(N581*COUNTA(T581,V581,X581,Z581,AB581,AD581))</f>
        <v>0.97916666666666663</v>
      </c>
      <c r="R581" s="97">
        <v>0.99305555555555558</v>
      </c>
      <c r="S581" s="48">
        <v>0.98379629629629628</v>
      </c>
      <c r="T581" s="47">
        <v>68</v>
      </c>
      <c r="U581" s="73">
        <v>0.94444444444444398</v>
      </c>
      <c r="V581" s="74">
        <v>72</v>
      </c>
      <c r="W581" s="73">
        <v>1</v>
      </c>
      <c r="X581" s="74">
        <v>72</v>
      </c>
      <c r="Y581" s="73">
        <v>1</v>
      </c>
      <c r="Z581" s="74">
        <v>70</v>
      </c>
      <c r="AA581" s="73">
        <v>0.97222222222222199</v>
      </c>
      <c r="AB581" s="74">
        <v>71</v>
      </c>
      <c r="AC581" s="73">
        <v>0.98611111111111105</v>
      </c>
      <c r="AD581" s="74">
        <v>70</v>
      </c>
      <c r="AE581" s="75">
        <v>0.97222222222222199</v>
      </c>
      <c r="AF581" s="19">
        <v>29.380600000000001</v>
      </c>
      <c r="AG581" s="10">
        <v>-82.450900000000004</v>
      </c>
    </row>
    <row r="582" spans="1:33" ht="6" customHeight="1" thickBot="1" x14ac:dyDescent="0.3">
      <c r="A582" s="15"/>
      <c r="B582" s="22"/>
      <c r="C582" s="22"/>
      <c r="D582" s="22"/>
      <c r="E582" s="22"/>
      <c r="F582" s="22"/>
      <c r="G582" s="22"/>
      <c r="H582" s="23"/>
      <c r="I582" s="24"/>
      <c r="J582" s="23"/>
      <c r="K582" s="23"/>
      <c r="L582" s="23"/>
      <c r="M582" s="23"/>
      <c r="N582" s="25"/>
      <c r="O582" s="25"/>
      <c r="P582" s="83"/>
      <c r="Q582" s="104"/>
      <c r="R582" s="98"/>
      <c r="S582" s="26"/>
      <c r="T582" s="25"/>
      <c r="U582" s="27"/>
      <c r="V582" s="28"/>
      <c r="W582" s="27"/>
      <c r="X582" s="28"/>
      <c r="Y582" s="27"/>
      <c r="Z582" s="28"/>
      <c r="AA582" s="27"/>
      <c r="AB582" s="28"/>
      <c r="AC582" s="27"/>
      <c r="AD582" s="28"/>
      <c r="AE582" s="27"/>
      <c r="AF582" s="10"/>
      <c r="AG582" s="10"/>
    </row>
    <row r="583" spans="1:33" ht="12" customHeight="1" x14ac:dyDescent="0.25">
      <c r="A583" s="18">
        <v>285</v>
      </c>
      <c r="B583" s="31" t="s">
        <v>99</v>
      </c>
      <c r="C583" s="32" t="s">
        <v>204</v>
      </c>
      <c r="D583" s="32" t="s">
        <v>1348</v>
      </c>
      <c r="E583" s="32" t="s">
        <v>4</v>
      </c>
      <c r="F583" s="32" t="s">
        <v>2</v>
      </c>
      <c r="G583" s="32">
        <v>1</v>
      </c>
      <c r="H583" s="33"/>
      <c r="I583" s="34">
        <v>12</v>
      </c>
      <c r="J583" s="33"/>
      <c r="K583" s="33"/>
      <c r="L583" s="33"/>
      <c r="M583" s="33"/>
      <c r="N583" s="35">
        <v>12</v>
      </c>
      <c r="O583" s="35">
        <v>12</v>
      </c>
      <c r="P583" s="87">
        <v>0</v>
      </c>
      <c r="Q583" s="101">
        <f>(T583+V583+X583+Z583+AB583+AD583)/(N583*COUNTA(T583,V583,X583,Z583,AB583,AD583))</f>
        <v>0.94444444444444442</v>
      </c>
      <c r="R583" s="95">
        <v>0.89583333333333337</v>
      </c>
      <c r="S583" s="36"/>
      <c r="T583" s="35">
        <v>12</v>
      </c>
      <c r="U583" s="37">
        <v>1</v>
      </c>
      <c r="V583" s="38">
        <v>11</v>
      </c>
      <c r="W583" s="37">
        <v>0.91666666666666696</v>
      </c>
      <c r="X583" s="38">
        <v>11</v>
      </c>
      <c r="Y583" s="37">
        <v>0.91666666666666696</v>
      </c>
      <c r="Z583" s="38">
        <v>11</v>
      </c>
      <c r="AA583" s="37">
        <v>0.91666666666666696</v>
      </c>
      <c r="AB583" s="38">
        <v>11</v>
      </c>
      <c r="AC583" s="37">
        <v>0.91666666666666696</v>
      </c>
      <c r="AD583" s="38">
        <v>12</v>
      </c>
      <c r="AE583" s="39">
        <v>1</v>
      </c>
      <c r="AF583" s="19">
        <v>30.466100000000001</v>
      </c>
      <c r="AG583" s="10">
        <v>-83.418400000000005</v>
      </c>
    </row>
    <row r="584" spans="1:33" ht="12" customHeight="1" x14ac:dyDescent="0.25">
      <c r="A584" s="18">
        <v>315</v>
      </c>
      <c r="B584" s="40" t="s">
        <v>99</v>
      </c>
      <c r="C584" s="7" t="s">
        <v>225</v>
      </c>
      <c r="D584" s="7" t="s">
        <v>1349</v>
      </c>
      <c r="E584" s="7" t="s">
        <v>4</v>
      </c>
      <c r="F584" s="7" t="s">
        <v>2</v>
      </c>
      <c r="G584" s="7">
        <v>1</v>
      </c>
      <c r="H584" s="5"/>
      <c r="I584" s="6">
        <v>32</v>
      </c>
      <c r="J584" s="5"/>
      <c r="K584" s="5"/>
      <c r="L584" s="5"/>
      <c r="M584" s="5"/>
      <c r="N584" s="10">
        <v>32</v>
      </c>
      <c r="O584" s="10">
        <v>32</v>
      </c>
      <c r="P584" s="88">
        <v>0</v>
      </c>
      <c r="Q584" s="102">
        <f>(T584+V584+X584+Z584+AB584+AD584)/(N584*COUNTA(T584,V584,X584,Z584,AB584,AD584))</f>
        <v>0.83125000000000004</v>
      </c>
      <c r="R584" s="96">
        <v>0.828125</v>
      </c>
      <c r="S584" s="16">
        <v>0.85</v>
      </c>
      <c r="T584" s="10">
        <v>26</v>
      </c>
      <c r="U584" s="13">
        <v>0.8125</v>
      </c>
      <c r="V584" s="12">
        <v>26</v>
      </c>
      <c r="W584" s="13">
        <v>0.8125</v>
      </c>
      <c r="X584" s="12">
        <v>28</v>
      </c>
      <c r="Y584" s="13">
        <v>0.875</v>
      </c>
      <c r="Z584" s="12">
        <v>27</v>
      </c>
      <c r="AA584" s="13">
        <v>0.84375</v>
      </c>
      <c r="AB584" s="11"/>
      <c r="AC584" s="11"/>
      <c r="AD584" s="12">
        <v>26</v>
      </c>
      <c r="AE584" s="41">
        <v>0.8125</v>
      </c>
      <c r="AF584" s="19">
        <v>30.471737999999998</v>
      </c>
      <c r="AG584" s="10">
        <v>-83.635461000000006</v>
      </c>
    </row>
    <row r="585" spans="1:33" ht="12" customHeight="1" thickBot="1" x14ac:dyDescent="0.3">
      <c r="A585" s="18">
        <v>1630</v>
      </c>
      <c r="B585" s="43" t="s">
        <v>99</v>
      </c>
      <c r="C585" s="44" t="s">
        <v>949</v>
      </c>
      <c r="D585" s="44" t="s">
        <v>1362</v>
      </c>
      <c r="E585" s="44" t="s">
        <v>4</v>
      </c>
      <c r="F585" s="44" t="s">
        <v>2</v>
      </c>
      <c r="G585" s="44">
        <v>1</v>
      </c>
      <c r="H585" s="46"/>
      <c r="I585" s="45">
        <v>72</v>
      </c>
      <c r="J585" s="46"/>
      <c r="K585" s="46"/>
      <c r="L585" s="46"/>
      <c r="M585" s="46"/>
      <c r="N585" s="47">
        <v>72</v>
      </c>
      <c r="O585" s="47">
        <v>72</v>
      </c>
      <c r="P585" s="90">
        <v>0</v>
      </c>
      <c r="Q585" s="103">
        <f>(T585+V585+X585+Z585+AB585+AD585)/(N585*COUNTA(T585,V585,X585,Z585,AB585,AD585))</f>
        <v>0.96990740740740744</v>
      </c>
      <c r="R585" s="97">
        <v>0.9907407407407407</v>
      </c>
      <c r="S585" s="48">
        <v>0.9467592592592593</v>
      </c>
      <c r="T585" s="47">
        <v>70</v>
      </c>
      <c r="U585" s="73">
        <v>0.97222222222222199</v>
      </c>
      <c r="V585" s="74">
        <v>69</v>
      </c>
      <c r="W585" s="73">
        <v>0.95833333333333304</v>
      </c>
      <c r="X585" s="74">
        <v>71</v>
      </c>
      <c r="Y585" s="73">
        <v>0.98611111111111105</v>
      </c>
      <c r="Z585" s="74">
        <v>69</v>
      </c>
      <c r="AA585" s="73">
        <v>0.95833333333333304</v>
      </c>
      <c r="AB585" s="74">
        <v>69</v>
      </c>
      <c r="AC585" s="73">
        <v>0.95833333333333304</v>
      </c>
      <c r="AD585" s="74">
        <v>71</v>
      </c>
      <c r="AE585" s="75">
        <v>0.98611111111111105</v>
      </c>
      <c r="AF585" s="19">
        <v>30.470400000000001</v>
      </c>
      <c r="AG585" s="10">
        <v>-83.437299999999993</v>
      </c>
    </row>
    <row r="586" spans="1:33" ht="6" customHeight="1" thickBot="1" x14ac:dyDescent="0.3">
      <c r="A586" s="15"/>
      <c r="B586" s="22"/>
      <c r="C586" s="22"/>
      <c r="D586" s="22"/>
      <c r="E586" s="22"/>
      <c r="F586" s="22"/>
      <c r="G586" s="22"/>
      <c r="H586" s="23"/>
      <c r="I586" s="24"/>
      <c r="J586" s="23"/>
      <c r="K586" s="23"/>
      <c r="L586" s="23"/>
      <c r="M586" s="23"/>
      <c r="N586" s="25"/>
      <c r="O586" s="25"/>
      <c r="P586" s="83"/>
      <c r="Q586" s="104"/>
      <c r="R586" s="98"/>
      <c r="S586" s="26"/>
      <c r="T586" s="25"/>
      <c r="U586" s="27"/>
      <c r="V586" s="28"/>
      <c r="W586" s="27"/>
      <c r="X586" s="28"/>
      <c r="Y586" s="27"/>
      <c r="Z586" s="28"/>
      <c r="AA586" s="27"/>
      <c r="AB586" s="28"/>
      <c r="AC586" s="27"/>
      <c r="AD586" s="28"/>
      <c r="AE586" s="27"/>
      <c r="AF586" s="10"/>
      <c r="AG586" s="10"/>
    </row>
    <row r="587" spans="1:33" ht="12" customHeight="1" x14ac:dyDescent="0.25">
      <c r="A587" s="18">
        <v>1929</v>
      </c>
      <c r="B587" s="31" t="s">
        <v>27</v>
      </c>
      <c r="C587" s="32" t="s">
        <v>1037</v>
      </c>
      <c r="D587" s="32" t="s">
        <v>1364</v>
      </c>
      <c r="E587" s="32" t="s">
        <v>3</v>
      </c>
      <c r="F587" s="32" t="s">
        <v>2</v>
      </c>
      <c r="G587" s="32">
        <v>1</v>
      </c>
      <c r="H587" s="34">
        <v>29</v>
      </c>
      <c r="I587" s="34">
        <v>7</v>
      </c>
      <c r="J587" s="33"/>
      <c r="K587" s="33"/>
      <c r="L587" s="33"/>
      <c r="M587" s="33"/>
      <c r="N587" s="35">
        <v>36</v>
      </c>
      <c r="O587" s="35">
        <v>36</v>
      </c>
      <c r="P587" s="87">
        <v>0</v>
      </c>
      <c r="Q587" s="101">
        <f t="shared" ref="Q587:Q597" si="27">(T587+V587+X587+Z587+AB587+AD587)/(N587*COUNTA(T587,V587,X587,Z587,AB587,AD587))</f>
        <v>0.92129629629629628</v>
      </c>
      <c r="R587" s="95">
        <v>0.96759259259259256</v>
      </c>
      <c r="S587" s="36">
        <v>0.78703703703703709</v>
      </c>
      <c r="T587" s="35">
        <v>36</v>
      </c>
      <c r="U587" s="37">
        <v>1</v>
      </c>
      <c r="V587" s="38">
        <v>35</v>
      </c>
      <c r="W587" s="37">
        <v>0.97222222222222199</v>
      </c>
      <c r="X587" s="38">
        <v>32</v>
      </c>
      <c r="Y587" s="37">
        <v>0.88888888888888895</v>
      </c>
      <c r="Z587" s="38">
        <v>31</v>
      </c>
      <c r="AA587" s="37">
        <v>0.86111111111111105</v>
      </c>
      <c r="AB587" s="38">
        <v>30</v>
      </c>
      <c r="AC587" s="37">
        <v>0.83333333333333304</v>
      </c>
      <c r="AD587" s="38">
        <v>35</v>
      </c>
      <c r="AE587" s="39">
        <v>0.97222222222222199</v>
      </c>
      <c r="AF587" s="19">
        <v>27.485417000000002</v>
      </c>
      <c r="AG587" s="10">
        <v>-82.563193999999996</v>
      </c>
    </row>
    <row r="588" spans="1:33" ht="12" customHeight="1" x14ac:dyDescent="0.25">
      <c r="A588" s="18">
        <v>2110</v>
      </c>
      <c r="B588" s="40" t="s">
        <v>27</v>
      </c>
      <c r="C588" s="7" t="s">
        <v>1073</v>
      </c>
      <c r="D588" s="7" t="s">
        <v>1694</v>
      </c>
      <c r="E588" s="7" t="s">
        <v>1739</v>
      </c>
      <c r="F588" s="7" t="s">
        <v>2</v>
      </c>
      <c r="G588" s="7">
        <v>1</v>
      </c>
      <c r="H588" s="6">
        <v>129</v>
      </c>
      <c r="I588" s="5"/>
      <c r="J588" s="5"/>
      <c r="K588" s="5"/>
      <c r="L588" s="5"/>
      <c r="M588" s="5"/>
      <c r="N588" s="10">
        <v>204</v>
      </c>
      <c r="O588" s="10">
        <v>129</v>
      </c>
      <c r="P588" s="88">
        <v>75</v>
      </c>
      <c r="Q588" s="102">
        <f t="shared" si="27"/>
        <v>0.99264705882352944</v>
      </c>
      <c r="R588" s="96">
        <v>0.89787581699346408</v>
      </c>
      <c r="S588" s="16">
        <v>0.7990196078431373</v>
      </c>
      <c r="T588" s="10">
        <v>201</v>
      </c>
      <c r="U588" s="13">
        <v>0.98529411764705899</v>
      </c>
      <c r="V588" s="12">
        <v>203</v>
      </c>
      <c r="W588" s="13">
        <v>0.99509803921568596</v>
      </c>
      <c r="X588" s="12">
        <v>204</v>
      </c>
      <c r="Y588" s="13">
        <v>1</v>
      </c>
      <c r="Z588" s="12">
        <v>201</v>
      </c>
      <c r="AA588" s="13">
        <v>0.98529411764705899</v>
      </c>
      <c r="AB588" s="12">
        <v>203</v>
      </c>
      <c r="AC588" s="13">
        <v>0.99509803921568596</v>
      </c>
      <c r="AD588" s="12">
        <v>203</v>
      </c>
      <c r="AE588" s="41">
        <v>0.99509803921568596</v>
      </c>
      <c r="AF588" s="19">
        <v>27.493901000000001</v>
      </c>
      <c r="AG588" s="10">
        <v>-82.577146999999997</v>
      </c>
    </row>
    <row r="589" spans="1:33" ht="12" customHeight="1" x14ac:dyDescent="0.25">
      <c r="A589" s="18">
        <v>93</v>
      </c>
      <c r="B589" s="40" t="s">
        <v>27</v>
      </c>
      <c r="C589" s="7" t="s">
        <v>76</v>
      </c>
      <c r="D589" s="7" t="s">
        <v>1357</v>
      </c>
      <c r="E589" s="7" t="s">
        <v>4</v>
      </c>
      <c r="F589" s="7" t="s">
        <v>2</v>
      </c>
      <c r="G589" s="7">
        <v>1</v>
      </c>
      <c r="H589" s="5"/>
      <c r="I589" s="6">
        <v>160</v>
      </c>
      <c r="J589" s="5"/>
      <c r="K589" s="5"/>
      <c r="L589" s="5"/>
      <c r="M589" s="5"/>
      <c r="N589" s="10">
        <v>160</v>
      </c>
      <c r="O589" s="10">
        <v>160</v>
      </c>
      <c r="P589" s="88">
        <v>0</v>
      </c>
      <c r="Q589" s="102">
        <f t="shared" si="27"/>
        <v>0.94166666666666665</v>
      </c>
      <c r="R589" s="96">
        <v>0.83020833333333333</v>
      </c>
      <c r="S589" s="16">
        <v>0.93593749999999998</v>
      </c>
      <c r="T589" s="10">
        <v>153</v>
      </c>
      <c r="U589" s="13">
        <v>0.95625000000000004</v>
      </c>
      <c r="V589" s="12">
        <v>157</v>
      </c>
      <c r="W589" s="13">
        <v>0.98124999999999996</v>
      </c>
      <c r="X589" s="12">
        <v>152</v>
      </c>
      <c r="Y589" s="13">
        <v>0.95</v>
      </c>
      <c r="Z589" s="12">
        <v>151</v>
      </c>
      <c r="AA589" s="13">
        <v>0.94374999999999998</v>
      </c>
      <c r="AB589" s="12">
        <v>146</v>
      </c>
      <c r="AC589" s="13">
        <v>0.91249999999999998</v>
      </c>
      <c r="AD589" s="12">
        <v>145</v>
      </c>
      <c r="AE589" s="41">
        <v>0.90625</v>
      </c>
      <c r="AF589" s="19">
        <v>27.487400000000001</v>
      </c>
      <c r="AG589" s="10">
        <v>-82.565399999999997</v>
      </c>
    </row>
    <row r="590" spans="1:33" ht="12" customHeight="1" x14ac:dyDescent="0.25">
      <c r="A590" s="18">
        <v>149</v>
      </c>
      <c r="B590" s="40" t="s">
        <v>27</v>
      </c>
      <c r="C590" s="7" t="s">
        <v>117</v>
      </c>
      <c r="D590" s="7" t="s">
        <v>1443</v>
      </c>
      <c r="E590" s="7" t="s">
        <v>4</v>
      </c>
      <c r="F590" s="7" t="s">
        <v>2</v>
      </c>
      <c r="G590" s="7">
        <v>1</v>
      </c>
      <c r="H590" s="5"/>
      <c r="I590" s="6">
        <v>180</v>
      </c>
      <c r="J590" s="5"/>
      <c r="K590" s="5"/>
      <c r="L590" s="5"/>
      <c r="M590" s="5"/>
      <c r="N590" s="10">
        <v>180</v>
      </c>
      <c r="O590" s="10">
        <v>180</v>
      </c>
      <c r="P590" s="88">
        <v>0</v>
      </c>
      <c r="Q590" s="102">
        <f t="shared" si="27"/>
        <v>0.96574074074074079</v>
      </c>
      <c r="R590" s="96">
        <v>0.937037037037037</v>
      </c>
      <c r="S590" s="16">
        <v>0.92962962962962958</v>
      </c>
      <c r="T590" s="10">
        <v>175</v>
      </c>
      <c r="U590" s="13">
        <v>0.97222222222222199</v>
      </c>
      <c r="V590" s="12">
        <v>175</v>
      </c>
      <c r="W590" s="13">
        <v>0.97222222222222199</v>
      </c>
      <c r="X590" s="12">
        <v>173</v>
      </c>
      <c r="Y590" s="13">
        <v>0.96111111111111103</v>
      </c>
      <c r="Z590" s="12">
        <v>173</v>
      </c>
      <c r="AA590" s="13">
        <v>0.96111111111111103</v>
      </c>
      <c r="AB590" s="12">
        <v>174</v>
      </c>
      <c r="AC590" s="13">
        <v>0.96666666666666701</v>
      </c>
      <c r="AD590" s="12">
        <v>173</v>
      </c>
      <c r="AE590" s="41">
        <v>0.96111111111111103</v>
      </c>
      <c r="AF590" s="19">
        <v>27.448499999999999</v>
      </c>
      <c r="AG590" s="10">
        <v>-82.606399999999994</v>
      </c>
    </row>
    <row r="591" spans="1:33" ht="12" customHeight="1" x14ac:dyDescent="0.25">
      <c r="A591" s="18">
        <v>257</v>
      </c>
      <c r="B591" s="40" t="s">
        <v>27</v>
      </c>
      <c r="C591" s="7" t="s">
        <v>188</v>
      </c>
      <c r="D591" s="7" t="s">
        <v>1354</v>
      </c>
      <c r="E591" s="7" t="s">
        <v>4</v>
      </c>
      <c r="F591" s="7" t="s">
        <v>2</v>
      </c>
      <c r="G591" s="7">
        <v>1</v>
      </c>
      <c r="H591" s="5"/>
      <c r="I591" s="6">
        <v>64</v>
      </c>
      <c r="J591" s="5"/>
      <c r="K591" s="5"/>
      <c r="L591" s="5"/>
      <c r="M591" s="5"/>
      <c r="N591" s="10">
        <v>64</v>
      </c>
      <c r="O591" s="10">
        <v>64</v>
      </c>
      <c r="P591" s="88">
        <v>0</v>
      </c>
      <c r="Q591" s="102">
        <f t="shared" si="27"/>
        <v>0.953125</v>
      </c>
      <c r="R591" s="96">
        <v>0.8984375</v>
      </c>
      <c r="S591" s="16"/>
      <c r="T591" s="5"/>
      <c r="U591" s="11"/>
      <c r="V591" s="12">
        <v>62</v>
      </c>
      <c r="W591" s="13">
        <v>0.96875</v>
      </c>
      <c r="X591" s="12">
        <v>63</v>
      </c>
      <c r="Y591" s="13">
        <v>0.984375</v>
      </c>
      <c r="Z591" s="12">
        <v>60</v>
      </c>
      <c r="AA591" s="13">
        <v>0.9375</v>
      </c>
      <c r="AB591" s="12">
        <v>60</v>
      </c>
      <c r="AC591" s="13">
        <v>0.9375</v>
      </c>
      <c r="AD591" s="12">
        <v>60</v>
      </c>
      <c r="AE591" s="41">
        <v>0.9375</v>
      </c>
      <c r="AF591" s="19">
        <v>27.428100000000001</v>
      </c>
      <c r="AG591" s="10">
        <v>-82.548000000000002</v>
      </c>
    </row>
    <row r="592" spans="1:33" ht="12" customHeight="1" x14ac:dyDescent="0.25">
      <c r="A592" s="18">
        <v>500</v>
      </c>
      <c r="B592" s="40" t="s">
        <v>27</v>
      </c>
      <c r="C592" s="7" t="s">
        <v>338</v>
      </c>
      <c r="D592" s="7" t="s">
        <v>1348</v>
      </c>
      <c r="E592" s="7" t="s">
        <v>4</v>
      </c>
      <c r="F592" s="7" t="s">
        <v>2</v>
      </c>
      <c r="G592" s="7">
        <v>1</v>
      </c>
      <c r="H592" s="5"/>
      <c r="I592" s="6">
        <v>226</v>
      </c>
      <c r="J592" s="5"/>
      <c r="K592" s="5"/>
      <c r="L592" s="5"/>
      <c r="M592" s="5"/>
      <c r="N592" s="5">
        <v>226</v>
      </c>
      <c r="O592" s="5"/>
      <c r="P592" s="89"/>
      <c r="Q592" s="102">
        <f t="shared" si="27"/>
        <v>0.96017699115044253</v>
      </c>
      <c r="R592" s="96">
        <v>0.87433628318584067</v>
      </c>
      <c r="S592" s="16">
        <v>0.92035398230088494</v>
      </c>
      <c r="T592" s="10">
        <v>217</v>
      </c>
      <c r="U592" s="13">
        <v>0.96017699115044297</v>
      </c>
      <c r="V592" s="12">
        <v>217</v>
      </c>
      <c r="W592" s="13">
        <v>0.96017699115044297</v>
      </c>
      <c r="X592" s="12">
        <v>220</v>
      </c>
      <c r="Y592" s="13">
        <v>0.97345132743362806</v>
      </c>
      <c r="Z592" s="12">
        <v>215</v>
      </c>
      <c r="AA592" s="13">
        <v>0.95132743362831895</v>
      </c>
      <c r="AB592" s="12">
        <v>215</v>
      </c>
      <c r="AC592" s="13">
        <v>0.95132743362831895</v>
      </c>
      <c r="AD592" s="12">
        <v>218</v>
      </c>
      <c r="AE592" s="41">
        <v>0.96460176991150404</v>
      </c>
      <c r="AF592" s="19">
        <v>27.4693</v>
      </c>
      <c r="AG592" s="10">
        <v>-82.562100000000001</v>
      </c>
    </row>
    <row r="593" spans="1:33" ht="12" customHeight="1" x14ac:dyDescent="0.25">
      <c r="A593" s="18">
        <v>593</v>
      </c>
      <c r="B593" s="40" t="s">
        <v>27</v>
      </c>
      <c r="C593" s="7" t="s">
        <v>401</v>
      </c>
      <c r="D593" s="7" t="s">
        <v>1353</v>
      </c>
      <c r="E593" s="7" t="s">
        <v>4</v>
      </c>
      <c r="F593" s="7" t="s">
        <v>2</v>
      </c>
      <c r="G593" s="7">
        <v>1</v>
      </c>
      <c r="H593" s="5"/>
      <c r="I593" s="6">
        <v>196</v>
      </c>
      <c r="J593" s="5"/>
      <c r="K593" s="5"/>
      <c r="L593" s="5"/>
      <c r="M593" s="5"/>
      <c r="N593" s="10">
        <v>196</v>
      </c>
      <c r="O593" s="10">
        <v>196</v>
      </c>
      <c r="P593" s="88">
        <v>0</v>
      </c>
      <c r="Q593" s="102">
        <f t="shared" si="27"/>
        <v>0.96768707482993199</v>
      </c>
      <c r="R593" s="96">
        <v>0.96003401360544216</v>
      </c>
      <c r="S593" s="16">
        <v>0.9625850340136054</v>
      </c>
      <c r="T593" s="10">
        <v>190</v>
      </c>
      <c r="U593" s="13">
        <v>0.969387755102041</v>
      </c>
      <c r="V593" s="12">
        <v>187</v>
      </c>
      <c r="W593" s="13">
        <v>0.95408163265306101</v>
      </c>
      <c r="X593" s="12">
        <v>189</v>
      </c>
      <c r="Y593" s="13">
        <v>0.96428571428571397</v>
      </c>
      <c r="Z593" s="12">
        <v>186</v>
      </c>
      <c r="AA593" s="13">
        <v>0.94897959183673497</v>
      </c>
      <c r="AB593" s="12">
        <v>194</v>
      </c>
      <c r="AC593" s="13">
        <v>0.98979591836734704</v>
      </c>
      <c r="AD593" s="12">
        <v>192</v>
      </c>
      <c r="AE593" s="41">
        <v>0.97959183673469397</v>
      </c>
      <c r="AF593" s="19">
        <v>27.517299999999999</v>
      </c>
      <c r="AG593" s="10">
        <v>-82.5625</v>
      </c>
    </row>
    <row r="594" spans="1:33" ht="12" customHeight="1" x14ac:dyDescent="0.25">
      <c r="A594" s="18">
        <v>594</v>
      </c>
      <c r="B594" s="40" t="s">
        <v>27</v>
      </c>
      <c r="C594" s="7" t="s">
        <v>402</v>
      </c>
      <c r="D594" s="7" t="s">
        <v>1350</v>
      </c>
      <c r="E594" s="7" t="s">
        <v>4</v>
      </c>
      <c r="F594" s="7" t="s">
        <v>2</v>
      </c>
      <c r="G594" s="7">
        <v>1</v>
      </c>
      <c r="H594" s="5"/>
      <c r="I594" s="6">
        <v>49</v>
      </c>
      <c r="J594" s="5"/>
      <c r="K594" s="5"/>
      <c r="L594" s="5"/>
      <c r="M594" s="5"/>
      <c r="N594" s="10">
        <v>49</v>
      </c>
      <c r="O594" s="10">
        <v>49</v>
      </c>
      <c r="P594" s="88">
        <v>0</v>
      </c>
      <c r="Q594" s="102">
        <f t="shared" si="27"/>
        <v>0.9285714285714286</v>
      </c>
      <c r="R594" s="96">
        <v>0.93197278911564629</v>
      </c>
      <c r="S594" s="16">
        <v>0.90136054421768708</v>
      </c>
      <c r="T594" s="10">
        <v>44</v>
      </c>
      <c r="U594" s="13">
        <v>0.89795918367346905</v>
      </c>
      <c r="V594" s="12">
        <v>47</v>
      </c>
      <c r="W594" s="13">
        <v>0.95918367346938804</v>
      </c>
      <c r="X594" s="12">
        <v>45</v>
      </c>
      <c r="Y594" s="13">
        <v>0.91836734693877597</v>
      </c>
      <c r="Z594" s="12">
        <v>45</v>
      </c>
      <c r="AA594" s="13">
        <v>0.91836734693877597</v>
      </c>
      <c r="AB594" s="12">
        <v>46</v>
      </c>
      <c r="AC594" s="13">
        <v>0.93877551020408201</v>
      </c>
      <c r="AD594" s="12">
        <v>46</v>
      </c>
      <c r="AE594" s="41">
        <v>0.93877551020408201</v>
      </c>
      <c r="AF594" s="19">
        <v>27.536000000000001</v>
      </c>
      <c r="AG594" s="10">
        <v>-82.550799999999995</v>
      </c>
    </row>
    <row r="595" spans="1:33" ht="12" customHeight="1" x14ac:dyDescent="0.25">
      <c r="A595" s="18">
        <v>701</v>
      </c>
      <c r="B595" s="40" t="s">
        <v>27</v>
      </c>
      <c r="C595" s="7" t="s">
        <v>465</v>
      </c>
      <c r="D595" s="7" t="s">
        <v>1525</v>
      </c>
      <c r="E595" s="7" t="s">
        <v>4</v>
      </c>
      <c r="F595" s="7" t="s">
        <v>2</v>
      </c>
      <c r="G595" s="7">
        <v>1</v>
      </c>
      <c r="H595" s="5"/>
      <c r="I595" s="6">
        <v>178</v>
      </c>
      <c r="J595" s="5"/>
      <c r="K595" s="5"/>
      <c r="L595" s="5"/>
      <c r="M595" s="5"/>
      <c r="N595" s="10">
        <v>178</v>
      </c>
      <c r="O595" s="10">
        <v>178</v>
      </c>
      <c r="P595" s="88">
        <v>0</v>
      </c>
      <c r="Q595" s="102">
        <f t="shared" si="27"/>
        <v>0.9269662921348315</v>
      </c>
      <c r="R595" s="96">
        <v>0.9410112359550562</v>
      </c>
      <c r="S595" s="16">
        <v>0.92883895131086147</v>
      </c>
      <c r="T595" s="10">
        <v>171</v>
      </c>
      <c r="U595" s="13">
        <v>0.96067415730337102</v>
      </c>
      <c r="V595" s="12">
        <v>167</v>
      </c>
      <c r="W595" s="13">
        <v>0.93820224719101097</v>
      </c>
      <c r="X595" s="12">
        <v>164</v>
      </c>
      <c r="Y595" s="13">
        <v>0.92134831460674205</v>
      </c>
      <c r="Z595" s="12">
        <v>163</v>
      </c>
      <c r="AA595" s="13">
        <v>0.91573033707865203</v>
      </c>
      <c r="AB595" s="12">
        <v>163</v>
      </c>
      <c r="AC595" s="13">
        <v>0.91573033707865203</v>
      </c>
      <c r="AD595" s="12">
        <v>162</v>
      </c>
      <c r="AE595" s="41">
        <v>0.91011235955056202</v>
      </c>
      <c r="AF595" s="19">
        <v>27.487200000000001</v>
      </c>
      <c r="AG595" s="10">
        <v>-82.529899999999998</v>
      </c>
    </row>
    <row r="596" spans="1:33" ht="12" customHeight="1" x14ac:dyDescent="0.25">
      <c r="A596" s="18">
        <v>717</v>
      </c>
      <c r="B596" s="40" t="s">
        <v>27</v>
      </c>
      <c r="C596" s="7" t="s">
        <v>476</v>
      </c>
      <c r="D596" s="7" t="s">
        <v>1348</v>
      </c>
      <c r="E596" s="7" t="s">
        <v>4</v>
      </c>
      <c r="F596" s="7" t="s">
        <v>2</v>
      </c>
      <c r="G596" s="7">
        <v>1</v>
      </c>
      <c r="H596" s="5"/>
      <c r="I596" s="6">
        <v>43</v>
      </c>
      <c r="J596" s="5"/>
      <c r="K596" s="5"/>
      <c r="L596" s="5"/>
      <c r="M596" s="5"/>
      <c r="N596" s="10">
        <v>43</v>
      </c>
      <c r="O596" s="10">
        <v>43</v>
      </c>
      <c r="P596" s="88">
        <v>0</v>
      </c>
      <c r="Q596" s="102">
        <f t="shared" si="27"/>
        <v>0.95736434108527135</v>
      </c>
      <c r="R596" s="96">
        <v>0.95736434108527135</v>
      </c>
      <c r="S596" s="16">
        <v>0.94961240310077522</v>
      </c>
      <c r="T596" s="10">
        <v>42</v>
      </c>
      <c r="U596" s="13">
        <v>0.97674418604651203</v>
      </c>
      <c r="V596" s="12">
        <v>43</v>
      </c>
      <c r="W596" s="13">
        <v>1</v>
      </c>
      <c r="X596" s="12">
        <v>42</v>
      </c>
      <c r="Y596" s="13">
        <v>0.97674418604651203</v>
      </c>
      <c r="Z596" s="12">
        <v>40</v>
      </c>
      <c r="AA596" s="13">
        <v>0.93023255813953498</v>
      </c>
      <c r="AB596" s="12">
        <v>40</v>
      </c>
      <c r="AC596" s="13">
        <v>0.93023255813953498</v>
      </c>
      <c r="AD596" s="12">
        <v>40</v>
      </c>
      <c r="AE596" s="41">
        <v>0.93023255813953498</v>
      </c>
      <c r="AF596" s="19">
        <v>27.528099999999998</v>
      </c>
      <c r="AG596" s="10">
        <v>-82.522900000000007</v>
      </c>
    </row>
    <row r="597" spans="1:33" ht="12" customHeight="1" x14ac:dyDescent="0.25">
      <c r="A597" s="18">
        <v>728</v>
      </c>
      <c r="B597" s="40" t="s">
        <v>27</v>
      </c>
      <c r="C597" s="7" t="s">
        <v>483</v>
      </c>
      <c r="D597" s="7" t="s">
        <v>1504</v>
      </c>
      <c r="E597" s="7" t="s">
        <v>4</v>
      </c>
      <c r="F597" s="7" t="s">
        <v>2</v>
      </c>
      <c r="G597" s="7">
        <v>1</v>
      </c>
      <c r="H597" s="5"/>
      <c r="I597" s="6">
        <v>264</v>
      </c>
      <c r="J597" s="5"/>
      <c r="K597" s="5"/>
      <c r="L597" s="5"/>
      <c r="M597" s="5"/>
      <c r="N597" s="10">
        <v>264</v>
      </c>
      <c r="O597" s="10">
        <v>264</v>
      </c>
      <c r="P597" s="88">
        <v>0</v>
      </c>
      <c r="Q597" s="102">
        <f t="shared" si="27"/>
        <v>0.97032828282828287</v>
      </c>
      <c r="R597" s="96">
        <v>0.96022727272727271</v>
      </c>
      <c r="S597" s="16">
        <v>0.92613636363636365</v>
      </c>
      <c r="T597" s="10">
        <v>259</v>
      </c>
      <c r="U597" s="13">
        <v>0.98106060606060597</v>
      </c>
      <c r="V597" s="12">
        <v>258</v>
      </c>
      <c r="W597" s="13">
        <v>0.97727272727272696</v>
      </c>
      <c r="X597" s="12">
        <v>257</v>
      </c>
      <c r="Y597" s="13">
        <v>0.97348484848484895</v>
      </c>
      <c r="Z597" s="12">
        <v>255</v>
      </c>
      <c r="AA597" s="13">
        <v>0.96590909090909105</v>
      </c>
      <c r="AB597" s="12">
        <v>257</v>
      </c>
      <c r="AC597" s="13">
        <v>0.97348484848484895</v>
      </c>
      <c r="AD597" s="12">
        <v>251</v>
      </c>
      <c r="AE597" s="41">
        <v>0.95075757575757602</v>
      </c>
      <c r="AF597" s="19">
        <v>27.444500000000001</v>
      </c>
      <c r="AG597" s="10">
        <v>-82.526700000000005</v>
      </c>
    </row>
    <row r="598" spans="1:33" ht="12" customHeight="1" x14ac:dyDescent="0.25">
      <c r="A598" s="18">
        <v>913</v>
      </c>
      <c r="B598" s="40" t="s">
        <v>27</v>
      </c>
      <c r="C598" s="7" t="s">
        <v>588</v>
      </c>
      <c r="D598" s="7" t="s">
        <v>1552</v>
      </c>
      <c r="E598" s="7" t="s">
        <v>4</v>
      </c>
      <c r="F598" s="7" t="s">
        <v>2</v>
      </c>
      <c r="G598" s="7">
        <v>1</v>
      </c>
      <c r="H598" s="5"/>
      <c r="I598" s="6">
        <v>4</v>
      </c>
      <c r="J598" s="5"/>
      <c r="K598" s="5"/>
      <c r="L598" s="5"/>
      <c r="M598" s="5"/>
      <c r="N598" s="10">
        <v>4</v>
      </c>
      <c r="O598" s="10">
        <v>4</v>
      </c>
      <c r="P598" s="88">
        <v>0</v>
      </c>
      <c r="Q598" s="102"/>
      <c r="R598" s="96"/>
      <c r="S598" s="16"/>
      <c r="T598" s="5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42"/>
      <c r="AF598" s="19">
        <v>27.439299999999999</v>
      </c>
      <c r="AG598" s="10">
        <v>-82.554699999999997</v>
      </c>
    </row>
    <row r="599" spans="1:33" ht="12" customHeight="1" x14ac:dyDescent="0.25">
      <c r="A599" s="18">
        <v>996</v>
      </c>
      <c r="B599" s="40" t="s">
        <v>27</v>
      </c>
      <c r="C599" s="7" t="s">
        <v>641</v>
      </c>
      <c r="D599" s="7" t="s">
        <v>1351</v>
      </c>
      <c r="E599" s="7" t="s">
        <v>4</v>
      </c>
      <c r="F599" s="7" t="s">
        <v>2</v>
      </c>
      <c r="G599" s="7">
        <v>1</v>
      </c>
      <c r="H599" s="5"/>
      <c r="I599" s="6">
        <v>270</v>
      </c>
      <c r="J599" s="5"/>
      <c r="K599" s="5"/>
      <c r="L599" s="5"/>
      <c r="M599" s="5"/>
      <c r="N599" s="10">
        <v>270</v>
      </c>
      <c r="O599" s="10">
        <v>270</v>
      </c>
      <c r="P599" s="88">
        <v>0</v>
      </c>
      <c r="Q599" s="102">
        <f t="shared" ref="Q599:Q606" si="28">(T599+V599+X599+Z599+AB599+AD599)/(N599*COUNTA(T599,V599,X599,Z599,AB599,AD599))</f>
        <v>0.94197530864197532</v>
      </c>
      <c r="R599" s="96">
        <v>0.92592592592592593</v>
      </c>
      <c r="S599" s="16">
        <v>0.8666666666666667</v>
      </c>
      <c r="T599" s="10">
        <v>257</v>
      </c>
      <c r="U599" s="13">
        <v>0.95185185185185195</v>
      </c>
      <c r="V599" s="12">
        <v>257</v>
      </c>
      <c r="W599" s="13">
        <v>0.95185185185185195</v>
      </c>
      <c r="X599" s="12">
        <v>260</v>
      </c>
      <c r="Y599" s="13">
        <v>0.96296296296296302</v>
      </c>
      <c r="Z599" s="12">
        <v>258</v>
      </c>
      <c r="AA599" s="13">
        <v>0.95555555555555605</v>
      </c>
      <c r="AB599" s="12">
        <v>249</v>
      </c>
      <c r="AC599" s="13">
        <v>0.92222222222222205</v>
      </c>
      <c r="AD599" s="12">
        <v>245</v>
      </c>
      <c r="AE599" s="41">
        <v>0.907407407407407</v>
      </c>
      <c r="AF599" s="19">
        <v>27.491700000000002</v>
      </c>
      <c r="AG599" s="10">
        <v>-82.494200000000006</v>
      </c>
    </row>
    <row r="600" spans="1:33" ht="12" customHeight="1" x14ac:dyDescent="0.25">
      <c r="A600" s="18">
        <v>1027</v>
      </c>
      <c r="B600" s="40" t="s">
        <v>27</v>
      </c>
      <c r="C600" s="7" t="s">
        <v>664</v>
      </c>
      <c r="D600" s="7" t="s">
        <v>1493</v>
      </c>
      <c r="E600" s="7" t="s">
        <v>4</v>
      </c>
      <c r="F600" s="7" t="s">
        <v>2</v>
      </c>
      <c r="G600" s="7">
        <v>1</v>
      </c>
      <c r="H600" s="5"/>
      <c r="I600" s="6">
        <v>348</v>
      </c>
      <c r="J600" s="5"/>
      <c r="K600" s="5"/>
      <c r="L600" s="5"/>
      <c r="M600" s="5"/>
      <c r="N600" s="10">
        <v>348</v>
      </c>
      <c r="O600" s="10">
        <v>348</v>
      </c>
      <c r="P600" s="88">
        <v>0</v>
      </c>
      <c r="Q600" s="102">
        <f t="shared" si="28"/>
        <v>0.89607279693486586</v>
      </c>
      <c r="R600" s="96">
        <v>0.89415708812260541</v>
      </c>
      <c r="S600" s="16">
        <v>0.89080459770114939</v>
      </c>
      <c r="T600" s="10">
        <v>310</v>
      </c>
      <c r="U600" s="13">
        <v>0.89080459770114895</v>
      </c>
      <c r="V600" s="12">
        <v>313</v>
      </c>
      <c r="W600" s="13">
        <v>0.89942528735632199</v>
      </c>
      <c r="X600" s="12">
        <v>309</v>
      </c>
      <c r="Y600" s="13">
        <v>0.88793103448275901</v>
      </c>
      <c r="Z600" s="12">
        <v>311</v>
      </c>
      <c r="AA600" s="13">
        <v>0.89367816091954</v>
      </c>
      <c r="AB600" s="12">
        <v>313</v>
      </c>
      <c r="AC600" s="13">
        <v>0.89942528735632199</v>
      </c>
      <c r="AD600" s="12">
        <v>315</v>
      </c>
      <c r="AE600" s="41">
        <v>0.90517241379310298</v>
      </c>
      <c r="AF600" s="19">
        <v>27.5457</v>
      </c>
      <c r="AG600" s="10">
        <v>-82.506100000000004</v>
      </c>
    </row>
    <row r="601" spans="1:33" ht="12" customHeight="1" x14ac:dyDescent="0.25">
      <c r="A601" s="18">
        <v>1179</v>
      </c>
      <c r="B601" s="40" t="s">
        <v>27</v>
      </c>
      <c r="C601" s="7" t="s">
        <v>761</v>
      </c>
      <c r="D601" s="7" t="s">
        <v>1419</v>
      </c>
      <c r="E601" s="7" t="s">
        <v>4</v>
      </c>
      <c r="F601" s="7" t="s">
        <v>2</v>
      </c>
      <c r="G601" s="7">
        <v>1</v>
      </c>
      <c r="H601" s="5"/>
      <c r="I601" s="6">
        <v>200</v>
      </c>
      <c r="J601" s="5"/>
      <c r="K601" s="5"/>
      <c r="L601" s="5"/>
      <c r="M601" s="5"/>
      <c r="N601" s="10">
        <v>200</v>
      </c>
      <c r="O601" s="10">
        <v>200</v>
      </c>
      <c r="P601" s="88">
        <v>0</v>
      </c>
      <c r="Q601" s="102">
        <f t="shared" si="28"/>
        <v>0.95666666666666667</v>
      </c>
      <c r="R601" s="96">
        <v>0.94750000000000001</v>
      </c>
      <c r="S601" s="16">
        <v>0.94799999999999995</v>
      </c>
      <c r="T601" s="10">
        <v>192</v>
      </c>
      <c r="U601" s="13">
        <v>0.96</v>
      </c>
      <c r="V601" s="12">
        <v>191</v>
      </c>
      <c r="W601" s="13">
        <v>0.95499999999999996</v>
      </c>
      <c r="X601" s="12">
        <v>190</v>
      </c>
      <c r="Y601" s="13">
        <v>0.95</v>
      </c>
      <c r="Z601" s="12">
        <v>192</v>
      </c>
      <c r="AA601" s="13">
        <v>0.96</v>
      </c>
      <c r="AB601" s="12">
        <v>192</v>
      </c>
      <c r="AC601" s="13">
        <v>0.96</v>
      </c>
      <c r="AD601" s="12">
        <v>191</v>
      </c>
      <c r="AE601" s="41">
        <v>0.95499999999999996</v>
      </c>
      <c r="AF601" s="19">
        <v>27.456299999999999</v>
      </c>
      <c r="AG601" s="10">
        <v>-82.612499999999997</v>
      </c>
    </row>
    <row r="602" spans="1:33" ht="12" customHeight="1" x14ac:dyDescent="0.25">
      <c r="A602" s="18">
        <v>1186</v>
      </c>
      <c r="B602" s="40" t="s">
        <v>27</v>
      </c>
      <c r="C602" s="7" t="s">
        <v>765</v>
      </c>
      <c r="D602" s="7" t="s">
        <v>1359</v>
      </c>
      <c r="E602" s="7" t="s">
        <v>4</v>
      </c>
      <c r="F602" s="7" t="s">
        <v>2</v>
      </c>
      <c r="G602" s="7">
        <v>1</v>
      </c>
      <c r="H602" s="5"/>
      <c r="I602" s="6">
        <v>117</v>
      </c>
      <c r="J602" s="5"/>
      <c r="K602" s="5"/>
      <c r="L602" s="5"/>
      <c r="M602" s="5"/>
      <c r="N602" s="10">
        <v>117</v>
      </c>
      <c r="O602" s="10">
        <v>117</v>
      </c>
      <c r="P602" s="88">
        <v>0</v>
      </c>
      <c r="Q602" s="102">
        <f t="shared" si="28"/>
        <v>0.98717948717948723</v>
      </c>
      <c r="R602" s="96">
        <v>0.96581196581196582</v>
      </c>
      <c r="S602" s="16">
        <v>0.95940170940170943</v>
      </c>
      <c r="T602" s="10">
        <v>116</v>
      </c>
      <c r="U602" s="13">
        <v>0.99145299145299104</v>
      </c>
      <c r="V602" s="12">
        <v>117</v>
      </c>
      <c r="W602" s="13">
        <v>1</v>
      </c>
      <c r="X602" s="12">
        <v>116</v>
      </c>
      <c r="Y602" s="13">
        <v>0.99145299145299104</v>
      </c>
      <c r="Z602" s="12">
        <v>116</v>
      </c>
      <c r="AA602" s="13">
        <v>0.99145299145299104</v>
      </c>
      <c r="AB602" s="12">
        <v>115</v>
      </c>
      <c r="AC602" s="13">
        <v>0.98290598290598297</v>
      </c>
      <c r="AD602" s="12">
        <v>113</v>
      </c>
      <c r="AE602" s="41">
        <v>0.96581196581196604</v>
      </c>
      <c r="AF602" s="19">
        <v>27.486699999999999</v>
      </c>
      <c r="AG602" s="10">
        <v>-82.565399999999997</v>
      </c>
    </row>
    <row r="603" spans="1:33" ht="12" customHeight="1" x14ac:dyDescent="0.25">
      <c r="A603" s="18">
        <v>1245</v>
      </c>
      <c r="B603" s="40" t="s">
        <v>27</v>
      </c>
      <c r="C603" s="7" t="s">
        <v>801</v>
      </c>
      <c r="D603" s="7" t="s">
        <v>1345</v>
      </c>
      <c r="E603" s="7" t="s">
        <v>4</v>
      </c>
      <c r="F603" s="7" t="s">
        <v>2</v>
      </c>
      <c r="G603" s="7">
        <v>1</v>
      </c>
      <c r="H603" s="5"/>
      <c r="I603" s="6">
        <v>144</v>
      </c>
      <c r="J603" s="5"/>
      <c r="K603" s="5"/>
      <c r="L603" s="5"/>
      <c r="M603" s="5"/>
      <c r="N603" s="10">
        <v>144</v>
      </c>
      <c r="O603" s="10">
        <v>144</v>
      </c>
      <c r="P603" s="88">
        <v>0</v>
      </c>
      <c r="Q603" s="102">
        <f t="shared" si="28"/>
        <v>0.93402777777777779</v>
      </c>
      <c r="R603" s="96">
        <v>0.91435185185185186</v>
      </c>
      <c r="S603" s="16">
        <v>0.90162037037037035</v>
      </c>
      <c r="T603" s="10">
        <v>138</v>
      </c>
      <c r="U603" s="13">
        <v>0.95833333333333304</v>
      </c>
      <c r="V603" s="12">
        <v>139</v>
      </c>
      <c r="W603" s="13">
        <v>0.96527777777777801</v>
      </c>
      <c r="X603" s="12">
        <v>140</v>
      </c>
      <c r="Y603" s="13">
        <v>0.97222222222222199</v>
      </c>
      <c r="Z603" s="12">
        <v>130</v>
      </c>
      <c r="AA603" s="13">
        <v>0.90277777777777801</v>
      </c>
      <c r="AB603" s="12">
        <v>131</v>
      </c>
      <c r="AC603" s="13">
        <v>0.90972222222222199</v>
      </c>
      <c r="AD603" s="12">
        <v>129</v>
      </c>
      <c r="AE603" s="41">
        <v>0.89583333333333304</v>
      </c>
      <c r="AF603" s="19">
        <v>27.4435</v>
      </c>
      <c r="AG603" s="10">
        <v>-82.546099999999996</v>
      </c>
    </row>
    <row r="604" spans="1:33" ht="12" customHeight="1" x14ac:dyDescent="0.25">
      <c r="A604" s="18">
        <v>1561</v>
      </c>
      <c r="B604" s="40" t="s">
        <v>27</v>
      </c>
      <c r="C604" s="7" t="s">
        <v>910</v>
      </c>
      <c r="D604" s="7" t="s">
        <v>1362</v>
      </c>
      <c r="E604" s="7" t="s">
        <v>4</v>
      </c>
      <c r="F604" s="7" t="s">
        <v>2</v>
      </c>
      <c r="G604" s="7">
        <v>1</v>
      </c>
      <c r="H604" s="5"/>
      <c r="I604" s="6">
        <v>25</v>
      </c>
      <c r="J604" s="5"/>
      <c r="K604" s="5"/>
      <c r="L604" s="5"/>
      <c r="M604" s="5"/>
      <c r="N604" s="10">
        <v>25</v>
      </c>
      <c r="O604" s="10">
        <v>25</v>
      </c>
      <c r="P604" s="88">
        <v>0</v>
      </c>
      <c r="Q604" s="102">
        <f t="shared" si="28"/>
        <v>0.97333333333333338</v>
      </c>
      <c r="R604" s="96">
        <v>0.98666666666666669</v>
      </c>
      <c r="S604" s="16">
        <v>0.98</v>
      </c>
      <c r="T604" s="10">
        <v>25</v>
      </c>
      <c r="U604" s="13">
        <v>1</v>
      </c>
      <c r="V604" s="12">
        <v>24</v>
      </c>
      <c r="W604" s="13">
        <v>0.96</v>
      </c>
      <c r="X604" s="12">
        <v>24</v>
      </c>
      <c r="Y604" s="13">
        <v>0.96</v>
      </c>
      <c r="Z604" s="12">
        <v>24</v>
      </c>
      <c r="AA604" s="13">
        <v>0.96</v>
      </c>
      <c r="AB604" s="12">
        <v>24</v>
      </c>
      <c r="AC604" s="13">
        <v>0.96</v>
      </c>
      <c r="AD604" s="12">
        <v>25</v>
      </c>
      <c r="AE604" s="41">
        <v>1</v>
      </c>
      <c r="AF604" s="19">
        <v>27.489056000000001</v>
      </c>
      <c r="AG604" s="10">
        <v>-82.566972000000007</v>
      </c>
    </row>
    <row r="605" spans="1:33" ht="12" customHeight="1" x14ac:dyDescent="0.25">
      <c r="A605" s="18">
        <v>499</v>
      </c>
      <c r="B605" s="40" t="s">
        <v>27</v>
      </c>
      <c r="C605" s="7" t="s">
        <v>337</v>
      </c>
      <c r="D605" s="7" t="s">
        <v>1497</v>
      </c>
      <c r="E605" s="7" t="s">
        <v>5</v>
      </c>
      <c r="F605" s="7" t="s">
        <v>2</v>
      </c>
      <c r="G605" s="7">
        <v>1</v>
      </c>
      <c r="H605" s="5"/>
      <c r="I605" s="6">
        <v>24</v>
      </c>
      <c r="J605" s="6">
        <v>16</v>
      </c>
      <c r="K605" s="5"/>
      <c r="L605" s="5"/>
      <c r="M605" s="5"/>
      <c r="N605" s="10">
        <v>40</v>
      </c>
      <c r="O605" s="10">
        <v>40</v>
      </c>
      <c r="P605" s="88">
        <v>0</v>
      </c>
      <c r="Q605" s="102">
        <f t="shared" si="28"/>
        <v>0.98333333333333328</v>
      </c>
      <c r="R605" s="96">
        <v>0.98750000000000004</v>
      </c>
      <c r="S605" s="16">
        <v>0.95</v>
      </c>
      <c r="T605" s="10">
        <v>40</v>
      </c>
      <c r="U605" s="13">
        <v>1</v>
      </c>
      <c r="V605" s="12">
        <v>40</v>
      </c>
      <c r="W605" s="13">
        <v>1</v>
      </c>
      <c r="X605" s="12">
        <v>40</v>
      </c>
      <c r="Y605" s="13">
        <v>1</v>
      </c>
      <c r="Z605" s="12">
        <v>39</v>
      </c>
      <c r="AA605" s="13">
        <v>0.97499999999999998</v>
      </c>
      <c r="AB605" s="12">
        <v>39</v>
      </c>
      <c r="AC605" s="13">
        <v>0.97499999999999998</v>
      </c>
      <c r="AD605" s="12">
        <v>38</v>
      </c>
      <c r="AE605" s="41">
        <v>0.95</v>
      </c>
      <c r="AF605" s="19">
        <v>27.4861</v>
      </c>
      <c r="AG605" s="10">
        <v>-82.542900000000003</v>
      </c>
    </row>
    <row r="606" spans="1:33" ht="12" customHeight="1" x14ac:dyDescent="0.25">
      <c r="A606" s="18">
        <v>559</v>
      </c>
      <c r="B606" s="40" t="s">
        <v>27</v>
      </c>
      <c r="C606" s="7" t="s">
        <v>379</v>
      </c>
      <c r="D606" s="7" t="s">
        <v>1507</v>
      </c>
      <c r="E606" s="7" t="s">
        <v>5</v>
      </c>
      <c r="F606" s="7" t="s">
        <v>2</v>
      </c>
      <c r="G606" s="7">
        <v>1</v>
      </c>
      <c r="H606" s="5"/>
      <c r="I606" s="6">
        <v>134</v>
      </c>
      <c r="J606" s="6">
        <v>34</v>
      </c>
      <c r="K606" s="5"/>
      <c r="L606" s="5"/>
      <c r="M606" s="5"/>
      <c r="N606" s="10">
        <v>168</v>
      </c>
      <c r="O606" s="10">
        <v>168</v>
      </c>
      <c r="P606" s="88">
        <v>0</v>
      </c>
      <c r="Q606" s="102">
        <f t="shared" si="28"/>
        <v>0.95833333333333337</v>
      </c>
      <c r="R606" s="96">
        <v>0.96130952380952384</v>
      </c>
      <c r="S606" s="16">
        <v>0.94444444444444442</v>
      </c>
      <c r="T606" s="10">
        <v>165</v>
      </c>
      <c r="U606" s="13">
        <v>0.98214285714285698</v>
      </c>
      <c r="V606" s="12">
        <v>164</v>
      </c>
      <c r="W606" s="13">
        <v>0.97619047619047605</v>
      </c>
      <c r="X606" s="12">
        <v>165</v>
      </c>
      <c r="Y606" s="13">
        <v>0.98214285714285698</v>
      </c>
      <c r="Z606" s="12">
        <v>159</v>
      </c>
      <c r="AA606" s="13">
        <v>0.94642857142857095</v>
      </c>
      <c r="AB606" s="12">
        <v>155</v>
      </c>
      <c r="AC606" s="13">
        <v>0.922619047619048</v>
      </c>
      <c r="AD606" s="12">
        <v>158</v>
      </c>
      <c r="AE606" s="41">
        <v>0.94047619047619002</v>
      </c>
      <c r="AF606" s="19">
        <v>27.528600000000001</v>
      </c>
      <c r="AG606" s="10">
        <v>-82.528199999999998</v>
      </c>
    </row>
    <row r="607" spans="1:33" ht="12" customHeight="1" thickBot="1" x14ac:dyDescent="0.3">
      <c r="A607" s="18">
        <v>1026</v>
      </c>
      <c r="B607" s="43" t="s">
        <v>27</v>
      </c>
      <c r="C607" s="44" t="s">
        <v>663</v>
      </c>
      <c r="D607" s="44" t="s">
        <v>14</v>
      </c>
      <c r="E607" s="44" t="s">
        <v>4</v>
      </c>
      <c r="F607" s="44" t="s">
        <v>1331</v>
      </c>
      <c r="G607" s="44">
        <v>1</v>
      </c>
      <c r="H607" s="46"/>
      <c r="I607" s="46"/>
      <c r="J607" s="46"/>
      <c r="K607" s="46"/>
      <c r="L607" s="46"/>
      <c r="M607" s="46"/>
      <c r="N607" s="46">
        <v>145</v>
      </c>
      <c r="O607" s="46"/>
      <c r="P607" s="92"/>
      <c r="Q607" s="103"/>
      <c r="R607" s="97">
        <v>0.9264367816091954</v>
      </c>
      <c r="S607" s="48">
        <v>0.88735632183908042</v>
      </c>
      <c r="T607" s="46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50"/>
      <c r="AF607" s="19">
        <v>27.4772</v>
      </c>
      <c r="AG607" s="10">
        <v>-82.587599999999995</v>
      </c>
    </row>
    <row r="608" spans="1:33" ht="6" customHeight="1" thickBot="1" x14ac:dyDescent="0.3">
      <c r="A608" s="15"/>
      <c r="B608" s="22"/>
      <c r="C608" s="22"/>
      <c r="D608" s="22"/>
      <c r="E608" s="22"/>
      <c r="F608" s="22"/>
      <c r="G608" s="22"/>
      <c r="H608" s="23"/>
      <c r="I608" s="23"/>
      <c r="J608" s="23"/>
      <c r="K608" s="23"/>
      <c r="L608" s="23"/>
      <c r="M608" s="23"/>
      <c r="N608" s="23"/>
      <c r="O608" s="23"/>
      <c r="P608" s="93"/>
      <c r="Q608" s="104"/>
      <c r="R608" s="98"/>
      <c r="S608" s="26"/>
      <c r="T608" s="23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10"/>
      <c r="AG608" s="10"/>
    </row>
    <row r="609" spans="1:33" ht="12" customHeight="1" x14ac:dyDescent="0.25">
      <c r="A609" s="18">
        <v>497</v>
      </c>
      <c r="B609" s="31" t="s">
        <v>97</v>
      </c>
      <c r="C609" s="32" t="s">
        <v>335</v>
      </c>
      <c r="D609" s="32" t="s">
        <v>1356</v>
      </c>
      <c r="E609" s="32" t="s">
        <v>3</v>
      </c>
      <c r="F609" s="32" t="s">
        <v>2</v>
      </c>
      <c r="G609" s="32">
        <v>1</v>
      </c>
      <c r="H609" s="34">
        <v>52</v>
      </c>
      <c r="I609" s="34">
        <v>12</v>
      </c>
      <c r="J609" s="33"/>
      <c r="K609" s="33"/>
      <c r="L609" s="33"/>
      <c r="M609" s="33"/>
      <c r="N609" s="35">
        <v>64</v>
      </c>
      <c r="O609" s="35">
        <v>64</v>
      </c>
      <c r="P609" s="87">
        <v>0</v>
      </c>
      <c r="Q609" s="101">
        <f t="shared" ref="Q609:Q614" si="29">(T609+V609+X609+Z609+AB609+AD609)/(N609*COUNTA(T609,V609,X609,Z609,AB609,AD609))</f>
        <v>0.97916666666666663</v>
      </c>
      <c r="R609" s="95">
        <v>0.96875</v>
      </c>
      <c r="S609" s="36">
        <v>0.96875</v>
      </c>
      <c r="T609" s="35">
        <v>63</v>
      </c>
      <c r="U609" s="37">
        <v>0.984375</v>
      </c>
      <c r="V609" s="38">
        <v>63</v>
      </c>
      <c r="W609" s="37">
        <v>0.984375</v>
      </c>
      <c r="X609" s="38">
        <v>62</v>
      </c>
      <c r="Y609" s="37">
        <v>0.96875</v>
      </c>
      <c r="Z609" s="38">
        <v>62</v>
      </c>
      <c r="AA609" s="37">
        <v>0.96875</v>
      </c>
      <c r="AB609" s="38">
        <v>63</v>
      </c>
      <c r="AC609" s="37">
        <v>0.984375</v>
      </c>
      <c r="AD609" s="38">
        <v>63</v>
      </c>
      <c r="AE609" s="39">
        <v>0.984375</v>
      </c>
      <c r="AF609" s="19">
        <v>29.177299999999999</v>
      </c>
      <c r="AG609" s="10">
        <v>-82.1631</v>
      </c>
    </row>
    <row r="610" spans="1:33" ht="12" customHeight="1" x14ac:dyDescent="0.25">
      <c r="A610" s="18">
        <v>1182</v>
      </c>
      <c r="B610" s="40" t="s">
        <v>97</v>
      </c>
      <c r="C610" s="7" t="s">
        <v>763</v>
      </c>
      <c r="D610" s="7" t="s">
        <v>1592</v>
      </c>
      <c r="E610" s="7" t="s">
        <v>3</v>
      </c>
      <c r="F610" s="7" t="s">
        <v>2</v>
      </c>
      <c r="G610" s="7">
        <v>1</v>
      </c>
      <c r="H610" s="6">
        <v>116</v>
      </c>
      <c r="I610" s="6">
        <v>28</v>
      </c>
      <c r="J610" s="5"/>
      <c r="K610" s="5"/>
      <c r="L610" s="5"/>
      <c r="M610" s="5"/>
      <c r="N610" s="10">
        <v>144</v>
      </c>
      <c r="O610" s="10">
        <v>144</v>
      </c>
      <c r="P610" s="88">
        <v>0</v>
      </c>
      <c r="Q610" s="102">
        <f t="shared" si="29"/>
        <v>0.93171296296296291</v>
      </c>
      <c r="R610" s="96">
        <v>0.95138888888888884</v>
      </c>
      <c r="S610" s="16">
        <v>0.8969907407407407</v>
      </c>
      <c r="T610" s="10">
        <v>131</v>
      </c>
      <c r="U610" s="13">
        <v>0.90972222222222199</v>
      </c>
      <c r="V610" s="12">
        <v>131</v>
      </c>
      <c r="W610" s="13">
        <v>0.90972222222222199</v>
      </c>
      <c r="X610" s="12">
        <v>135</v>
      </c>
      <c r="Y610" s="13">
        <v>0.9375</v>
      </c>
      <c r="Z610" s="12">
        <v>135</v>
      </c>
      <c r="AA610" s="13">
        <v>0.9375</v>
      </c>
      <c r="AB610" s="12">
        <v>135</v>
      </c>
      <c r="AC610" s="13">
        <v>0.9375</v>
      </c>
      <c r="AD610" s="12">
        <v>138</v>
      </c>
      <c r="AE610" s="41">
        <v>0.95833333333333304</v>
      </c>
      <c r="AF610" s="19">
        <v>29.177299999999999</v>
      </c>
      <c r="AG610" s="10">
        <v>-82.1631</v>
      </c>
    </row>
    <row r="611" spans="1:33" ht="12" customHeight="1" x14ac:dyDescent="0.25">
      <c r="A611" s="18">
        <v>305</v>
      </c>
      <c r="B611" s="40" t="s">
        <v>97</v>
      </c>
      <c r="C611" s="7" t="s">
        <v>216</v>
      </c>
      <c r="D611" s="7" t="s">
        <v>1354</v>
      </c>
      <c r="E611" s="7" t="s">
        <v>4</v>
      </c>
      <c r="F611" s="7" t="s">
        <v>2</v>
      </c>
      <c r="G611" s="7">
        <v>1</v>
      </c>
      <c r="H611" s="5"/>
      <c r="I611" s="6">
        <v>131</v>
      </c>
      <c r="J611" s="5"/>
      <c r="K611" s="5"/>
      <c r="L611" s="5"/>
      <c r="M611" s="5"/>
      <c r="N611" s="10">
        <v>131</v>
      </c>
      <c r="O611" s="10">
        <v>131</v>
      </c>
      <c r="P611" s="88">
        <v>0</v>
      </c>
      <c r="Q611" s="102">
        <f t="shared" si="29"/>
        <v>0.80025445292620867</v>
      </c>
      <c r="R611" s="96">
        <v>0.78473282442748094</v>
      </c>
      <c r="S611" s="16">
        <v>0.74427480916030531</v>
      </c>
      <c r="T611" s="10">
        <v>109</v>
      </c>
      <c r="U611" s="13">
        <v>0.83206106870229002</v>
      </c>
      <c r="V611" s="12">
        <v>109</v>
      </c>
      <c r="W611" s="13">
        <v>0.83206106870229002</v>
      </c>
      <c r="X611" s="12">
        <v>106</v>
      </c>
      <c r="Y611" s="13">
        <v>0.81538461538461504</v>
      </c>
      <c r="Z611" s="12">
        <v>102</v>
      </c>
      <c r="AA611" s="13">
        <v>0.78461538461538505</v>
      </c>
      <c r="AB611" s="12">
        <v>103</v>
      </c>
      <c r="AC611" s="13">
        <v>0.79230769230769205</v>
      </c>
      <c r="AD611" s="12">
        <v>100</v>
      </c>
      <c r="AE611" s="41">
        <v>0.76923076923076905</v>
      </c>
      <c r="AF611" s="19">
        <v>29.177600000000002</v>
      </c>
      <c r="AG611" s="10">
        <v>-82.165899999999993</v>
      </c>
    </row>
    <row r="612" spans="1:33" ht="12" customHeight="1" x14ac:dyDescent="0.25">
      <c r="A612" s="18">
        <v>452</v>
      </c>
      <c r="B612" s="40" t="s">
        <v>97</v>
      </c>
      <c r="C612" s="7" t="s">
        <v>307</v>
      </c>
      <c r="D612" s="7" t="s">
        <v>1354</v>
      </c>
      <c r="E612" s="7" t="s">
        <v>4</v>
      </c>
      <c r="F612" s="7" t="s">
        <v>2</v>
      </c>
      <c r="G612" s="7">
        <v>1</v>
      </c>
      <c r="H612" s="5"/>
      <c r="I612" s="6">
        <v>117</v>
      </c>
      <c r="J612" s="5"/>
      <c r="K612" s="5"/>
      <c r="L612" s="5"/>
      <c r="M612" s="5"/>
      <c r="N612" s="10">
        <v>117</v>
      </c>
      <c r="O612" s="10">
        <v>117</v>
      </c>
      <c r="P612" s="88">
        <v>0</v>
      </c>
      <c r="Q612" s="102">
        <f t="shared" si="29"/>
        <v>0.9330484330484331</v>
      </c>
      <c r="R612" s="96">
        <v>0.81025641025641026</v>
      </c>
      <c r="S612" s="16">
        <v>0.90256410256410258</v>
      </c>
      <c r="T612" s="10">
        <v>112</v>
      </c>
      <c r="U612" s="13">
        <v>0.95726495726495697</v>
      </c>
      <c r="V612" s="12">
        <v>111</v>
      </c>
      <c r="W612" s="13">
        <v>0.94871794871794901</v>
      </c>
      <c r="X612" s="12">
        <v>109</v>
      </c>
      <c r="Y612" s="13">
        <v>0.93162393162393198</v>
      </c>
      <c r="Z612" s="12">
        <v>107</v>
      </c>
      <c r="AA612" s="13">
        <v>0.91452991452991494</v>
      </c>
      <c r="AB612" s="12">
        <v>108</v>
      </c>
      <c r="AC612" s="13">
        <v>0.92307692307692302</v>
      </c>
      <c r="AD612" s="12">
        <v>108</v>
      </c>
      <c r="AE612" s="41">
        <v>0.92307692307692302</v>
      </c>
      <c r="AF612" s="19">
        <v>29.2669</v>
      </c>
      <c r="AG612" s="10">
        <v>-82.106899999999996</v>
      </c>
    </row>
    <row r="613" spans="1:33" ht="12" customHeight="1" x14ac:dyDescent="0.25">
      <c r="A613" s="18">
        <v>615</v>
      </c>
      <c r="B613" s="40" t="s">
        <v>97</v>
      </c>
      <c r="C613" s="7" t="s">
        <v>414</v>
      </c>
      <c r="D613" s="7" t="s">
        <v>1405</v>
      </c>
      <c r="E613" s="7" t="s">
        <v>4</v>
      </c>
      <c r="F613" s="7" t="s">
        <v>2</v>
      </c>
      <c r="G613" s="7">
        <v>1</v>
      </c>
      <c r="H613" s="5"/>
      <c r="I613" s="6">
        <v>144</v>
      </c>
      <c r="J613" s="5"/>
      <c r="K613" s="5"/>
      <c r="L613" s="5"/>
      <c r="M613" s="5"/>
      <c r="N613" s="10">
        <v>144</v>
      </c>
      <c r="O613" s="10">
        <v>144</v>
      </c>
      <c r="P613" s="88">
        <v>0</v>
      </c>
      <c r="Q613" s="102">
        <f t="shared" si="29"/>
        <v>0.98611111111111116</v>
      </c>
      <c r="R613" s="96">
        <v>0.90509259259259256</v>
      </c>
      <c r="S613" s="16">
        <v>0.98148148148148151</v>
      </c>
      <c r="T613" s="10">
        <v>142</v>
      </c>
      <c r="U613" s="13">
        <v>0.98611111111111105</v>
      </c>
      <c r="V613" s="12">
        <v>142</v>
      </c>
      <c r="W613" s="13">
        <v>0.98611111111111105</v>
      </c>
      <c r="X613" s="12">
        <v>144</v>
      </c>
      <c r="Y613" s="13">
        <v>1</v>
      </c>
      <c r="Z613" s="12">
        <v>144</v>
      </c>
      <c r="AA613" s="13">
        <v>1</v>
      </c>
      <c r="AB613" s="12">
        <v>140</v>
      </c>
      <c r="AC613" s="13">
        <v>0.97222222222222199</v>
      </c>
      <c r="AD613" s="12">
        <v>140</v>
      </c>
      <c r="AE613" s="41">
        <v>0.97222222222222199</v>
      </c>
      <c r="AF613" s="19">
        <v>29.188700000000001</v>
      </c>
      <c r="AG613" s="10">
        <v>-82.144000000000005</v>
      </c>
    </row>
    <row r="614" spans="1:33" ht="12" customHeight="1" x14ac:dyDescent="0.25">
      <c r="A614" s="18">
        <v>663</v>
      </c>
      <c r="B614" s="40" t="s">
        <v>97</v>
      </c>
      <c r="C614" s="7" t="s">
        <v>442</v>
      </c>
      <c r="D614" s="7" t="s">
        <v>1349</v>
      </c>
      <c r="E614" s="7" t="s">
        <v>4</v>
      </c>
      <c r="F614" s="7" t="s">
        <v>2</v>
      </c>
      <c r="G614" s="7">
        <v>1</v>
      </c>
      <c r="H614" s="5"/>
      <c r="I614" s="6">
        <v>37</v>
      </c>
      <c r="J614" s="5"/>
      <c r="K614" s="5"/>
      <c r="L614" s="5"/>
      <c r="M614" s="5"/>
      <c r="N614" s="10">
        <v>37</v>
      </c>
      <c r="O614" s="10">
        <v>37</v>
      </c>
      <c r="P614" s="88">
        <v>0</v>
      </c>
      <c r="Q614" s="102">
        <f t="shared" si="29"/>
        <v>0.99099099099099097</v>
      </c>
      <c r="R614" s="96">
        <v>1</v>
      </c>
      <c r="S614" s="16">
        <v>0.96846846846846846</v>
      </c>
      <c r="T614" s="10">
        <v>37</v>
      </c>
      <c r="U614" s="13">
        <v>1</v>
      </c>
      <c r="V614" s="12">
        <v>37</v>
      </c>
      <c r="W614" s="13">
        <v>1</v>
      </c>
      <c r="X614" s="12">
        <v>37</v>
      </c>
      <c r="Y614" s="13">
        <v>1</v>
      </c>
      <c r="Z614" s="12">
        <v>37</v>
      </c>
      <c r="AA614" s="13">
        <v>1</v>
      </c>
      <c r="AB614" s="12">
        <v>35</v>
      </c>
      <c r="AC614" s="13">
        <v>0.94594594594594605</v>
      </c>
      <c r="AD614" s="12">
        <v>37</v>
      </c>
      <c r="AE614" s="41">
        <v>1</v>
      </c>
      <c r="AF614" s="19">
        <v>29.050357000000002</v>
      </c>
      <c r="AG614" s="10">
        <v>-82.457493999999997</v>
      </c>
    </row>
    <row r="615" spans="1:33" ht="12" customHeight="1" x14ac:dyDescent="0.25">
      <c r="A615" s="18">
        <v>770</v>
      </c>
      <c r="B615" s="40" t="s">
        <v>97</v>
      </c>
      <c r="C615" s="7" t="s">
        <v>510</v>
      </c>
      <c r="D615" s="7" t="s">
        <v>1414</v>
      </c>
      <c r="E615" s="7" t="s">
        <v>4</v>
      </c>
      <c r="F615" s="7" t="s">
        <v>2</v>
      </c>
      <c r="G615" s="7">
        <v>1</v>
      </c>
      <c r="H615" s="5"/>
      <c r="I615" s="6">
        <v>12</v>
      </c>
      <c r="J615" s="5"/>
      <c r="K615" s="5"/>
      <c r="L615" s="5"/>
      <c r="M615" s="5"/>
      <c r="N615" s="8">
        <v>12</v>
      </c>
      <c r="O615" s="5"/>
      <c r="P615" s="89"/>
      <c r="Q615" s="102"/>
      <c r="R615" s="96"/>
      <c r="S615" s="16"/>
      <c r="T615" s="5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42"/>
      <c r="AF615" s="19">
        <v>29.0961</v>
      </c>
      <c r="AG615" s="10">
        <v>-82.168999999999997</v>
      </c>
    </row>
    <row r="616" spans="1:33" ht="12" customHeight="1" x14ac:dyDescent="0.25">
      <c r="A616" s="18">
        <v>804</v>
      </c>
      <c r="B616" s="40" t="s">
        <v>97</v>
      </c>
      <c r="C616" s="7" t="s">
        <v>524</v>
      </c>
      <c r="D616" s="7" t="s">
        <v>1472</v>
      </c>
      <c r="E616" s="7" t="s">
        <v>4</v>
      </c>
      <c r="F616" s="7" t="s">
        <v>2</v>
      </c>
      <c r="G616" s="7">
        <v>1</v>
      </c>
      <c r="H616" s="5"/>
      <c r="I616" s="6">
        <v>160</v>
      </c>
      <c r="J616" s="5"/>
      <c r="K616" s="5"/>
      <c r="L616" s="5"/>
      <c r="M616" s="5"/>
      <c r="N616" s="10">
        <v>160</v>
      </c>
      <c r="O616" s="10">
        <v>160</v>
      </c>
      <c r="P616" s="88">
        <v>0</v>
      </c>
      <c r="Q616" s="102">
        <f>(T616+V616+X616+Z616+AB616+AD616)/(N616*COUNTA(T616,V616,X616,Z616,AB616,AD616))</f>
        <v>0.89270833333333333</v>
      </c>
      <c r="R616" s="96">
        <v>0.73875000000000002</v>
      </c>
      <c r="S616" s="16">
        <v>0.66666666666666663</v>
      </c>
      <c r="T616" s="10">
        <v>147</v>
      </c>
      <c r="U616" s="13">
        <v>0.91874999999999996</v>
      </c>
      <c r="V616" s="12">
        <v>141</v>
      </c>
      <c r="W616" s="13">
        <v>0.88124999999999998</v>
      </c>
      <c r="X616" s="12">
        <v>138</v>
      </c>
      <c r="Y616" s="13">
        <v>0.86250000000000004</v>
      </c>
      <c r="Z616" s="12">
        <v>146</v>
      </c>
      <c r="AA616" s="13">
        <v>0.91249999999999998</v>
      </c>
      <c r="AB616" s="12">
        <v>143</v>
      </c>
      <c r="AC616" s="13">
        <v>0.89375000000000004</v>
      </c>
      <c r="AD616" s="12">
        <v>142</v>
      </c>
      <c r="AE616" s="41">
        <v>0.88749999999999996</v>
      </c>
      <c r="AF616" s="19">
        <v>29.174499999999998</v>
      </c>
      <c r="AG616" s="10">
        <v>-82.168700000000001</v>
      </c>
    </row>
    <row r="617" spans="1:33" ht="12" customHeight="1" x14ac:dyDescent="0.25">
      <c r="A617" s="18">
        <v>805</v>
      </c>
      <c r="B617" s="40" t="s">
        <v>97</v>
      </c>
      <c r="C617" s="7" t="s">
        <v>525</v>
      </c>
      <c r="D617" s="7" t="s">
        <v>1353</v>
      </c>
      <c r="E617" s="7" t="s">
        <v>4</v>
      </c>
      <c r="F617" s="7" t="s">
        <v>2</v>
      </c>
      <c r="G617" s="7">
        <v>1</v>
      </c>
      <c r="H617" s="5"/>
      <c r="I617" s="6">
        <v>80</v>
      </c>
      <c r="J617" s="5"/>
      <c r="K617" s="5"/>
      <c r="L617" s="5"/>
      <c r="M617" s="5"/>
      <c r="N617" s="10">
        <v>80</v>
      </c>
      <c r="O617" s="10">
        <v>80</v>
      </c>
      <c r="P617" s="88">
        <v>0</v>
      </c>
      <c r="Q617" s="102"/>
      <c r="R617" s="96">
        <v>0.35312500000000002</v>
      </c>
      <c r="S617" s="16">
        <v>0.47083333333333333</v>
      </c>
      <c r="T617" s="5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42"/>
      <c r="AF617" s="19">
        <v>29.174499999999998</v>
      </c>
      <c r="AG617" s="10">
        <v>-82.168700000000001</v>
      </c>
    </row>
    <row r="618" spans="1:33" ht="12" customHeight="1" x14ac:dyDescent="0.25">
      <c r="A618" s="18">
        <v>1005</v>
      </c>
      <c r="B618" s="40" t="s">
        <v>97</v>
      </c>
      <c r="C618" s="7" t="s">
        <v>649</v>
      </c>
      <c r="D618" s="7" t="s">
        <v>1347</v>
      </c>
      <c r="E618" s="7" t="s">
        <v>4</v>
      </c>
      <c r="F618" s="7" t="s">
        <v>2</v>
      </c>
      <c r="G618" s="7">
        <v>1</v>
      </c>
      <c r="H618" s="5"/>
      <c r="I618" s="6">
        <v>42</v>
      </c>
      <c r="J618" s="5"/>
      <c r="K618" s="5"/>
      <c r="L618" s="5"/>
      <c r="M618" s="5"/>
      <c r="N618" s="10">
        <v>42</v>
      </c>
      <c r="O618" s="10">
        <v>42</v>
      </c>
      <c r="P618" s="88">
        <v>0</v>
      </c>
      <c r="Q618" s="102">
        <f t="shared" ref="Q618:Q625" si="30">(T618+V618+X618+Z618+AB618+AD618)/(N618*COUNTA(T618,V618,X618,Z618,AB618,AD618))</f>
        <v>0.99603174603174605</v>
      </c>
      <c r="R618" s="96">
        <v>0.98809523809523814</v>
      </c>
      <c r="S618" s="16">
        <v>0.93650793650793651</v>
      </c>
      <c r="T618" s="10">
        <v>42</v>
      </c>
      <c r="U618" s="13">
        <v>1</v>
      </c>
      <c r="V618" s="12">
        <v>42</v>
      </c>
      <c r="W618" s="13">
        <v>1</v>
      </c>
      <c r="X618" s="12">
        <v>42</v>
      </c>
      <c r="Y618" s="13">
        <v>1</v>
      </c>
      <c r="Z618" s="12">
        <v>41</v>
      </c>
      <c r="AA618" s="13">
        <v>0.97619047619047605</v>
      </c>
      <c r="AB618" s="12">
        <v>42</v>
      </c>
      <c r="AC618" s="13">
        <v>1</v>
      </c>
      <c r="AD618" s="12">
        <v>42</v>
      </c>
      <c r="AE618" s="41">
        <v>1</v>
      </c>
      <c r="AF618" s="19">
        <v>29.066099999999999</v>
      </c>
      <c r="AG618" s="10">
        <v>-82.040400000000005</v>
      </c>
    </row>
    <row r="619" spans="1:33" ht="12" customHeight="1" x14ac:dyDescent="0.25">
      <c r="A619" s="18">
        <v>1348</v>
      </c>
      <c r="B619" s="40" t="s">
        <v>97</v>
      </c>
      <c r="C619" s="7" t="s">
        <v>836</v>
      </c>
      <c r="D619" s="7" t="s">
        <v>1360</v>
      </c>
      <c r="E619" s="7" t="s">
        <v>4</v>
      </c>
      <c r="F619" s="7" t="s">
        <v>2</v>
      </c>
      <c r="G619" s="7">
        <v>1</v>
      </c>
      <c r="H619" s="5"/>
      <c r="I619" s="6">
        <v>170</v>
      </c>
      <c r="J619" s="5"/>
      <c r="K619" s="5"/>
      <c r="L619" s="5"/>
      <c r="M619" s="5"/>
      <c r="N619" s="10">
        <v>170</v>
      </c>
      <c r="O619" s="10">
        <v>170</v>
      </c>
      <c r="P619" s="88">
        <v>0</v>
      </c>
      <c r="Q619" s="102">
        <f t="shared" si="30"/>
        <v>0.89882352941176469</v>
      </c>
      <c r="R619" s="96">
        <v>0.78470588235294114</v>
      </c>
      <c r="S619" s="16">
        <v>0.77843137254901962</v>
      </c>
      <c r="T619" s="10">
        <v>159</v>
      </c>
      <c r="U619" s="13">
        <v>0.93529411764705905</v>
      </c>
      <c r="V619" s="12">
        <v>154</v>
      </c>
      <c r="W619" s="13">
        <v>0.90588235294117603</v>
      </c>
      <c r="X619" s="12">
        <v>153</v>
      </c>
      <c r="Y619" s="13">
        <v>0.9</v>
      </c>
      <c r="Z619" s="12">
        <v>149</v>
      </c>
      <c r="AA619" s="13">
        <v>0.876470588235294</v>
      </c>
      <c r="AB619" s="12">
        <v>149</v>
      </c>
      <c r="AC619" s="13">
        <v>0.876470588235294</v>
      </c>
      <c r="AD619" s="11"/>
      <c r="AE619" s="42"/>
      <c r="AF619" s="19">
        <v>29.189699999999998</v>
      </c>
      <c r="AG619" s="10">
        <v>-82.162499999999994</v>
      </c>
    </row>
    <row r="620" spans="1:33" ht="12" customHeight="1" x14ac:dyDescent="0.25">
      <c r="A620" s="18">
        <v>1433</v>
      </c>
      <c r="B620" s="40" t="s">
        <v>97</v>
      </c>
      <c r="C620" s="7" t="s">
        <v>857</v>
      </c>
      <c r="D620" s="7" t="s">
        <v>1361</v>
      </c>
      <c r="E620" s="7" t="s">
        <v>4</v>
      </c>
      <c r="F620" s="7" t="s">
        <v>2</v>
      </c>
      <c r="G620" s="7">
        <v>1</v>
      </c>
      <c r="H620" s="5"/>
      <c r="I620" s="6">
        <v>119</v>
      </c>
      <c r="J620" s="5"/>
      <c r="K620" s="5"/>
      <c r="L620" s="5"/>
      <c r="M620" s="5"/>
      <c r="N620" s="10">
        <v>119</v>
      </c>
      <c r="O620" s="10">
        <v>118</v>
      </c>
      <c r="P620" s="88">
        <v>1</v>
      </c>
      <c r="Q620" s="102">
        <f t="shared" si="30"/>
        <v>0.93697478991596639</v>
      </c>
      <c r="R620" s="96">
        <v>0.89075630252100846</v>
      </c>
      <c r="S620" s="16">
        <v>0.91596638655462181</v>
      </c>
      <c r="T620" s="10">
        <v>115</v>
      </c>
      <c r="U620" s="13">
        <v>0.96638655462184897</v>
      </c>
      <c r="V620" s="12">
        <v>108</v>
      </c>
      <c r="W620" s="13">
        <v>0.90756302521008403</v>
      </c>
      <c r="X620" s="12">
        <v>109</v>
      </c>
      <c r="Y620" s="13">
        <v>0.92372881355932202</v>
      </c>
      <c r="Z620" s="12">
        <v>110</v>
      </c>
      <c r="AA620" s="13">
        <v>0.93220338983050799</v>
      </c>
      <c r="AB620" s="12">
        <v>112</v>
      </c>
      <c r="AC620" s="13">
        <v>0.94915254237288105</v>
      </c>
      <c r="AD620" s="12">
        <v>115</v>
      </c>
      <c r="AE620" s="41">
        <v>0.97457627118644097</v>
      </c>
      <c r="AF620" s="19">
        <v>29.1935</v>
      </c>
      <c r="AG620" s="10">
        <v>-82.1571</v>
      </c>
    </row>
    <row r="621" spans="1:33" ht="12" customHeight="1" x14ac:dyDescent="0.25">
      <c r="A621" s="18">
        <v>1563</v>
      </c>
      <c r="B621" s="40" t="s">
        <v>97</v>
      </c>
      <c r="C621" s="7" t="s">
        <v>911</v>
      </c>
      <c r="D621" s="7" t="s">
        <v>1362</v>
      </c>
      <c r="E621" s="7" t="s">
        <v>4</v>
      </c>
      <c r="F621" s="7" t="s">
        <v>2</v>
      </c>
      <c r="G621" s="7">
        <v>1</v>
      </c>
      <c r="H621" s="5"/>
      <c r="I621" s="6">
        <v>68</v>
      </c>
      <c r="J621" s="5"/>
      <c r="K621" s="5"/>
      <c r="L621" s="5"/>
      <c r="M621" s="5"/>
      <c r="N621" s="10">
        <v>68</v>
      </c>
      <c r="O621" s="10">
        <v>68</v>
      </c>
      <c r="P621" s="88">
        <v>0</v>
      </c>
      <c r="Q621" s="102">
        <f t="shared" si="30"/>
        <v>0.86176470588235299</v>
      </c>
      <c r="R621" s="96">
        <v>0.86764705882352944</v>
      </c>
      <c r="S621" s="16">
        <v>0.74509803921568629</v>
      </c>
      <c r="T621" s="10">
        <v>61</v>
      </c>
      <c r="U621" s="13">
        <v>0.89705882352941202</v>
      </c>
      <c r="V621" s="12">
        <v>61</v>
      </c>
      <c r="W621" s="13">
        <v>0.89705882352941202</v>
      </c>
      <c r="X621" s="12">
        <v>55</v>
      </c>
      <c r="Y621" s="13">
        <v>0.80882352941176505</v>
      </c>
      <c r="Z621" s="12">
        <v>55</v>
      </c>
      <c r="AA621" s="13">
        <v>0.80882352941176505</v>
      </c>
      <c r="AB621" s="12">
        <v>61</v>
      </c>
      <c r="AC621" s="13">
        <v>0.89705882352941202</v>
      </c>
      <c r="AD621" s="11"/>
      <c r="AE621" s="42"/>
      <c r="AF621" s="19">
        <v>29.1877</v>
      </c>
      <c r="AG621" s="10">
        <v>-82.162499999999994</v>
      </c>
    </row>
    <row r="622" spans="1:33" ht="12" customHeight="1" x14ac:dyDescent="0.25">
      <c r="A622" s="18">
        <v>2390</v>
      </c>
      <c r="B622" s="40" t="s">
        <v>97</v>
      </c>
      <c r="C622" s="7" t="s">
        <v>1126</v>
      </c>
      <c r="D622" s="7" t="s">
        <v>1420</v>
      </c>
      <c r="E622" s="7" t="s">
        <v>4</v>
      </c>
      <c r="F622" s="7" t="s">
        <v>2</v>
      </c>
      <c r="G622" s="7">
        <v>1</v>
      </c>
      <c r="H622" s="5"/>
      <c r="I622" s="6">
        <v>130</v>
      </c>
      <c r="J622" s="5"/>
      <c r="K622" s="5"/>
      <c r="L622" s="5"/>
      <c r="M622" s="5"/>
      <c r="N622" s="10">
        <v>130</v>
      </c>
      <c r="O622" s="10">
        <v>130</v>
      </c>
      <c r="P622" s="88">
        <v>0</v>
      </c>
      <c r="Q622" s="102">
        <f t="shared" si="30"/>
        <v>0.98461538461538467</v>
      </c>
      <c r="R622" s="96">
        <v>0.88974358974358969</v>
      </c>
      <c r="S622" s="16">
        <v>0.88205128205128203</v>
      </c>
      <c r="T622" s="10">
        <v>127</v>
      </c>
      <c r="U622" s="13">
        <v>0.97692307692307701</v>
      </c>
      <c r="V622" s="12">
        <v>128</v>
      </c>
      <c r="W622" s="13">
        <v>0.984615384615385</v>
      </c>
      <c r="X622" s="12">
        <v>129</v>
      </c>
      <c r="Y622" s="13">
        <v>0.992307692307692</v>
      </c>
      <c r="Z622" s="12">
        <v>127</v>
      </c>
      <c r="AA622" s="13">
        <v>0.97692307692307701</v>
      </c>
      <c r="AB622" s="12">
        <v>129</v>
      </c>
      <c r="AC622" s="13">
        <v>0.992307692307692</v>
      </c>
      <c r="AD622" s="12">
        <v>128</v>
      </c>
      <c r="AE622" s="41">
        <v>0.984615384615385</v>
      </c>
      <c r="AF622" s="19">
        <v>29.192799999999998</v>
      </c>
      <c r="AG622" s="10">
        <v>-82.105500000000006</v>
      </c>
    </row>
    <row r="623" spans="1:33" ht="12" customHeight="1" x14ac:dyDescent="0.25">
      <c r="A623" s="18">
        <v>2564</v>
      </c>
      <c r="B623" s="40" t="s">
        <v>97</v>
      </c>
      <c r="C623" s="7" t="s">
        <v>1223</v>
      </c>
      <c r="D623" s="7" t="s">
        <v>1368</v>
      </c>
      <c r="E623" s="7" t="s">
        <v>4</v>
      </c>
      <c r="F623" s="7" t="s">
        <v>2</v>
      </c>
      <c r="G623" s="7">
        <v>1</v>
      </c>
      <c r="H623" s="5"/>
      <c r="I623" s="6">
        <v>67</v>
      </c>
      <c r="J623" s="5"/>
      <c r="K623" s="5"/>
      <c r="L623" s="6">
        <v>7</v>
      </c>
      <c r="M623" s="5"/>
      <c r="N623" s="10">
        <v>67</v>
      </c>
      <c r="O623" s="10">
        <v>67</v>
      </c>
      <c r="P623" s="88">
        <v>0</v>
      </c>
      <c r="Q623" s="102">
        <f t="shared" si="30"/>
        <v>0.93034825870646765</v>
      </c>
      <c r="R623" s="96"/>
      <c r="S623" s="16"/>
      <c r="T623" s="10">
        <v>61</v>
      </c>
      <c r="U623" s="13">
        <v>0.91044776119403004</v>
      </c>
      <c r="V623" s="12">
        <v>62</v>
      </c>
      <c r="W623" s="13">
        <v>0.92537313432835799</v>
      </c>
      <c r="X623" s="12">
        <v>64</v>
      </c>
      <c r="Y623" s="13">
        <v>0.95522388059701502</v>
      </c>
      <c r="Z623" s="12">
        <v>64</v>
      </c>
      <c r="AA623" s="13">
        <v>0.95522388059701502</v>
      </c>
      <c r="AB623" s="12">
        <v>63</v>
      </c>
      <c r="AC623" s="13">
        <v>0.94029850746268695</v>
      </c>
      <c r="AD623" s="12">
        <v>60</v>
      </c>
      <c r="AE623" s="41">
        <v>0.89552238805970197</v>
      </c>
      <c r="AF623" s="19">
        <v>29.060888888888901</v>
      </c>
      <c r="AG623" s="10">
        <v>-82.469027777777796</v>
      </c>
    </row>
    <row r="624" spans="1:33" ht="12" customHeight="1" x14ac:dyDescent="0.25">
      <c r="A624" s="18">
        <v>1496</v>
      </c>
      <c r="B624" s="40" t="s">
        <v>97</v>
      </c>
      <c r="C624" s="7" t="s">
        <v>893</v>
      </c>
      <c r="D624" s="7" t="s">
        <v>1361</v>
      </c>
      <c r="E624" s="7" t="s">
        <v>5</v>
      </c>
      <c r="F624" s="7" t="s">
        <v>2</v>
      </c>
      <c r="G624" s="7">
        <v>1</v>
      </c>
      <c r="H624" s="5"/>
      <c r="I624" s="5"/>
      <c r="J624" s="6">
        <v>124</v>
      </c>
      <c r="K624" s="5"/>
      <c r="L624" s="5"/>
      <c r="M624" s="5"/>
      <c r="N624" s="10">
        <v>124</v>
      </c>
      <c r="O624" s="10">
        <v>124</v>
      </c>
      <c r="P624" s="88">
        <v>0</v>
      </c>
      <c r="Q624" s="102">
        <f t="shared" si="30"/>
        <v>0.8935483870967742</v>
      </c>
      <c r="R624" s="96">
        <v>0.84677419354838712</v>
      </c>
      <c r="S624" s="16">
        <v>0.82930107526881724</v>
      </c>
      <c r="T624" s="10">
        <v>114</v>
      </c>
      <c r="U624" s="13">
        <v>0.91935483870967705</v>
      </c>
      <c r="V624" s="12">
        <v>114</v>
      </c>
      <c r="W624" s="13">
        <v>0.91935483870967705</v>
      </c>
      <c r="X624" s="12">
        <v>108</v>
      </c>
      <c r="Y624" s="13">
        <v>0.87096774193548399</v>
      </c>
      <c r="Z624" s="12">
        <v>107</v>
      </c>
      <c r="AA624" s="13">
        <v>0.86290322580645196</v>
      </c>
      <c r="AB624" s="11"/>
      <c r="AC624" s="11"/>
      <c r="AD624" s="12">
        <v>111</v>
      </c>
      <c r="AE624" s="41">
        <v>0.89516129032258096</v>
      </c>
      <c r="AF624" s="19">
        <v>29.177600000000002</v>
      </c>
      <c r="AG624" s="10">
        <v>-82.165899999999993</v>
      </c>
    </row>
    <row r="625" spans="1:33" ht="12" customHeight="1" thickBot="1" x14ac:dyDescent="0.3">
      <c r="A625" s="18">
        <v>2552</v>
      </c>
      <c r="B625" s="43" t="s">
        <v>97</v>
      </c>
      <c r="C625" s="44" t="s">
        <v>1213</v>
      </c>
      <c r="D625" s="44" t="s">
        <v>1368</v>
      </c>
      <c r="E625" s="44" t="s">
        <v>4</v>
      </c>
      <c r="F625" s="44" t="s">
        <v>1332</v>
      </c>
      <c r="G625" s="44">
        <v>1</v>
      </c>
      <c r="H625" s="46"/>
      <c r="I625" s="45">
        <v>42</v>
      </c>
      <c r="J625" s="46"/>
      <c r="K625" s="46"/>
      <c r="L625" s="45">
        <v>5</v>
      </c>
      <c r="M625" s="46"/>
      <c r="N625" s="47">
        <v>42</v>
      </c>
      <c r="O625" s="47">
        <v>42</v>
      </c>
      <c r="P625" s="90">
        <v>0</v>
      </c>
      <c r="Q625" s="103">
        <f t="shared" si="30"/>
        <v>0.79365079365079361</v>
      </c>
      <c r="R625" s="97"/>
      <c r="S625" s="48"/>
      <c r="T625" s="47">
        <v>35</v>
      </c>
      <c r="U625" s="73">
        <v>0.83333333333333304</v>
      </c>
      <c r="V625" s="74">
        <v>33</v>
      </c>
      <c r="W625" s="73">
        <v>0.78571428571428603</v>
      </c>
      <c r="X625" s="74">
        <v>33</v>
      </c>
      <c r="Y625" s="73">
        <v>0.78571428571428603</v>
      </c>
      <c r="Z625" s="74">
        <v>32</v>
      </c>
      <c r="AA625" s="73">
        <v>0.76190476190476197</v>
      </c>
      <c r="AB625" s="74">
        <v>34</v>
      </c>
      <c r="AC625" s="73">
        <v>0.80952380952380998</v>
      </c>
      <c r="AD625" s="74">
        <v>33</v>
      </c>
      <c r="AE625" s="75">
        <v>0.78571428571428603</v>
      </c>
      <c r="AF625" s="19">
        <v>29.052388888888899</v>
      </c>
      <c r="AG625" s="10">
        <v>-82.055222222222199</v>
      </c>
    </row>
    <row r="626" spans="1:33" ht="6" customHeight="1" thickBot="1" x14ac:dyDescent="0.3">
      <c r="A626" s="15"/>
      <c r="B626" s="22"/>
      <c r="C626" s="22"/>
      <c r="D626" s="22"/>
      <c r="E626" s="22"/>
      <c r="F626" s="22"/>
      <c r="G626" s="22"/>
      <c r="H626" s="23"/>
      <c r="I626" s="24"/>
      <c r="J626" s="23"/>
      <c r="K626" s="23"/>
      <c r="L626" s="24"/>
      <c r="M626" s="23"/>
      <c r="N626" s="25"/>
      <c r="O626" s="25"/>
      <c r="P626" s="83"/>
      <c r="Q626" s="104"/>
      <c r="R626" s="98"/>
      <c r="S626" s="26"/>
      <c r="T626" s="25"/>
      <c r="U626" s="27"/>
      <c r="V626" s="28"/>
      <c r="W626" s="27"/>
      <c r="X626" s="28"/>
      <c r="Y626" s="27"/>
      <c r="Z626" s="28"/>
      <c r="AA626" s="27"/>
      <c r="AB626" s="28"/>
      <c r="AC626" s="27"/>
      <c r="AD626" s="28"/>
      <c r="AE626" s="27"/>
      <c r="AF626" s="10"/>
      <c r="AG626" s="10"/>
    </row>
    <row r="627" spans="1:33" ht="12" customHeight="1" x14ac:dyDescent="0.25">
      <c r="A627" s="18">
        <v>214</v>
      </c>
      <c r="B627" s="31" t="s">
        <v>158</v>
      </c>
      <c r="C627" s="32" t="s">
        <v>159</v>
      </c>
      <c r="D627" s="32" t="s">
        <v>1453</v>
      </c>
      <c r="E627" s="32" t="s">
        <v>4</v>
      </c>
      <c r="F627" s="32" t="s">
        <v>2</v>
      </c>
      <c r="G627" s="32">
        <v>1</v>
      </c>
      <c r="H627" s="33"/>
      <c r="I627" s="34">
        <v>344</v>
      </c>
      <c r="J627" s="33"/>
      <c r="K627" s="33"/>
      <c r="L627" s="33"/>
      <c r="M627" s="33"/>
      <c r="N627" s="35">
        <v>344</v>
      </c>
      <c r="O627" s="35">
        <v>344</v>
      </c>
      <c r="P627" s="87">
        <v>0</v>
      </c>
      <c r="Q627" s="101">
        <f>(T627+V627+X627+Z627+AB627+AD627)/(N627*COUNTA(T627,V627,X627,Z627,AB627,AD627))</f>
        <v>0.97141472868217049</v>
      </c>
      <c r="R627" s="95">
        <v>0.94593023255813957</v>
      </c>
      <c r="S627" s="36">
        <v>0.95058139534883723</v>
      </c>
      <c r="T627" s="35">
        <v>343</v>
      </c>
      <c r="U627" s="37">
        <v>0.99709302325581395</v>
      </c>
      <c r="V627" s="38">
        <v>337</v>
      </c>
      <c r="W627" s="37">
        <v>0.97965116279069797</v>
      </c>
      <c r="X627" s="38">
        <v>337</v>
      </c>
      <c r="Y627" s="37">
        <v>0.97965116279069797</v>
      </c>
      <c r="Z627" s="38">
        <v>333</v>
      </c>
      <c r="AA627" s="37">
        <v>0.96802325581395399</v>
      </c>
      <c r="AB627" s="38">
        <v>324</v>
      </c>
      <c r="AC627" s="37">
        <v>0.94186046511627897</v>
      </c>
      <c r="AD627" s="38">
        <v>331</v>
      </c>
      <c r="AE627" s="39">
        <v>0.962209302325581</v>
      </c>
      <c r="AF627" s="19">
        <v>27.161100000000001</v>
      </c>
      <c r="AG627" s="10">
        <v>-80.242400000000004</v>
      </c>
    </row>
    <row r="628" spans="1:33" ht="12" customHeight="1" x14ac:dyDescent="0.25">
      <c r="A628" s="18">
        <v>403</v>
      </c>
      <c r="B628" s="40" t="s">
        <v>158</v>
      </c>
      <c r="C628" s="7" t="s">
        <v>281</v>
      </c>
      <c r="D628" s="7" t="s">
        <v>1417</v>
      </c>
      <c r="E628" s="7" t="s">
        <v>4</v>
      </c>
      <c r="F628" s="7" t="s">
        <v>2</v>
      </c>
      <c r="G628" s="7">
        <v>1</v>
      </c>
      <c r="H628" s="5"/>
      <c r="I628" s="6">
        <v>33</v>
      </c>
      <c r="J628" s="5"/>
      <c r="K628" s="5"/>
      <c r="L628" s="5"/>
      <c r="M628" s="5"/>
      <c r="N628" s="10">
        <v>33</v>
      </c>
      <c r="O628" s="10">
        <v>32</v>
      </c>
      <c r="P628" s="88">
        <v>1</v>
      </c>
      <c r="Q628" s="102">
        <f>(T628+V628+X628+Z628+AB628+AD628)/(N628*COUNTA(T628,V628,X628,Z628,AB628,AD628))</f>
        <v>0.85353535353535348</v>
      </c>
      <c r="R628" s="96">
        <v>0.89393939393939392</v>
      </c>
      <c r="S628" s="16">
        <v>0.90404040404040409</v>
      </c>
      <c r="T628" s="10">
        <v>27</v>
      </c>
      <c r="U628" s="13">
        <v>0.81818181818181801</v>
      </c>
      <c r="V628" s="12">
        <v>29</v>
      </c>
      <c r="W628" s="13">
        <v>0.87878787878787901</v>
      </c>
      <c r="X628" s="12">
        <v>28</v>
      </c>
      <c r="Y628" s="13">
        <v>0.84848484848484895</v>
      </c>
      <c r="Z628" s="12">
        <v>29</v>
      </c>
      <c r="AA628" s="13">
        <v>0.87878787878787901</v>
      </c>
      <c r="AB628" s="12">
        <v>28</v>
      </c>
      <c r="AC628" s="13">
        <v>0.84848484848484895</v>
      </c>
      <c r="AD628" s="12">
        <v>28</v>
      </c>
      <c r="AE628" s="41">
        <v>0.84848484848484895</v>
      </c>
      <c r="AF628" s="19">
        <v>27.026599999999998</v>
      </c>
      <c r="AG628" s="10">
        <v>-80.493899999999996</v>
      </c>
    </row>
    <row r="629" spans="1:33" ht="12" customHeight="1" x14ac:dyDescent="0.25">
      <c r="A629" s="18">
        <v>736</v>
      </c>
      <c r="B629" s="40" t="s">
        <v>158</v>
      </c>
      <c r="C629" s="7" t="s">
        <v>490</v>
      </c>
      <c r="D629" s="7" t="s">
        <v>1350</v>
      </c>
      <c r="E629" s="7" t="s">
        <v>4</v>
      </c>
      <c r="F629" s="7" t="s">
        <v>2</v>
      </c>
      <c r="G629" s="7">
        <v>1</v>
      </c>
      <c r="H629" s="5"/>
      <c r="I629" s="6">
        <v>200</v>
      </c>
      <c r="J629" s="5"/>
      <c r="K629" s="5"/>
      <c r="L629" s="5"/>
      <c r="M629" s="5"/>
      <c r="N629" s="10">
        <v>200</v>
      </c>
      <c r="O629" s="10">
        <v>200</v>
      </c>
      <c r="P629" s="88">
        <v>0</v>
      </c>
      <c r="Q629" s="102">
        <f>(T629+V629+X629+Z629+AB629+AD629)/(N629*COUNTA(T629,V629,X629,Z629,AB629,AD629))</f>
        <v>0.98250000000000004</v>
      </c>
      <c r="R629" s="96">
        <v>0.97750000000000004</v>
      </c>
      <c r="S629" s="16">
        <v>0.93625000000000003</v>
      </c>
      <c r="T629" s="10">
        <v>195</v>
      </c>
      <c r="U629" s="13">
        <v>0.97499999999999998</v>
      </c>
      <c r="V629" s="12">
        <v>199</v>
      </c>
      <c r="W629" s="13">
        <v>0.995</v>
      </c>
      <c r="X629" s="12">
        <v>198</v>
      </c>
      <c r="Y629" s="13">
        <v>0.99</v>
      </c>
      <c r="Z629" s="12">
        <v>197</v>
      </c>
      <c r="AA629" s="13">
        <v>0.98499999999999999</v>
      </c>
      <c r="AB629" s="12">
        <v>193</v>
      </c>
      <c r="AC629" s="13">
        <v>0.96499999999999997</v>
      </c>
      <c r="AD629" s="12">
        <v>197</v>
      </c>
      <c r="AE629" s="41">
        <v>0.98499999999999999</v>
      </c>
      <c r="AF629" s="19">
        <v>27.201000000000001</v>
      </c>
      <c r="AG629" s="10">
        <v>-80.220100000000002</v>
      </c>
    </row>
    <row r="630" spans="1:33" ht="12" customHeight="1" x14ac:dyDescent="0.25">
      <c r="A630" s="18">
        <v>1100</v>
      </c>
      <c r="B630" s="40" t="s">
        <v>158</v>
      </c>
      <c r="C630" s="7" t="s">
        <v>702</v>
      </c>
      <c r="D630" s="7" t="s">
        <v>1586</v>
      </c>
      <c r="E630" s="7" t="s">
        <v>4</v>
      </c>
      <c r="F630" s="7" t="s">
        <v>2</v>
      </c>
      <c r="G630" s="7">
        <v>1</v>
      </c>
      <c r="H630" s="5"/>
      <c r="I630" s="6">
        <v>192</v>
      </c>
      <c r="J630" s="5"/>
      <c r="K630" s="5"/>
      <c r="L630" s="5"/>
      <c r="M630" s="5"/>
      <c r="N630" s="10">
        <v>192</v>
      </c>
      <c r="O630" s="10">
        <v>192</v>
      </c>
      <c r="P630" s="88">
        <v>0</v>
      </c>
      <c r="Q630" s="102">
        <f>(T630+V630+X630+Z630+AB630+AD630)/(N630*COUNTA(T630,V630,X630,Z630,AB630,AD630))</f>
        <v>0.98263888888888884</v>
      </c>
      <c r="R630" s="96">
        <v>0.98750000000000004</v>
      </c>
      <c r="S630" s="16">
        <v>0.97743055555555558</v>
      </c>
      <c r="T630" s="10">
        <v>188</v>
      </c>
      <c r="U630" s="13">
        <v>0.97916666666666696</v>
      </c>
      <c r="V630" s="12">
        <v>189</v>
      </c>
      <c r="W630" s="13">
        <v>0.984375</v>
      </c>
      <c r="X630" s="12">
        <v>190</v>
      </c>
      <c r="Y630" s="13">
        <v>0.98958333333333304</v>
      </c>
      <c r="Z630" s="12">
        <v>190</v>
      </c>
      <c r="AA630" s="13">
        <v>0.98958333333333304</v>
      </c>
      <c r="AB630" s="12">
        <v>190</v>
      </c>
      <c r="AC630" s="13">
        <v>0.98958333333333304</v>
      </c>
      <c r="AD630" s="12">
        <v>185</v>
      </c>
      <c r="AE630" s="41">
        <v>0.96354166666666696</v>
      </c>
      <c r="AF630" s="19">
        <v>27.2483</v>
      </c>
      <c r="AG630" s="10">
        <v>-80.2761</v>
      </c>
    </row>
    <row r="631" spans="1:33" ht="12" customHeight="1" x14ac:dyDescent="0.25">
      <c r="A631" s="18">
        <v>537</v>
      </c>
      <c r="B631" s="40" t="s">
        <v>158</v>
      </c>
      <c r="C631" s="7" t="s">
        <v>367</v>
      </c>
      <c r="D631" s="7" t="s">
        <v>1414</v>
      </c>
      <c r="E631" s="7" t="s">
        <v>1738</v>
      </c>
      <c r="F631" s="7" t="s">
        <v>2</v>
      </c>
      <c r="G631" s="7">
        <v>1</v>
      </c>
      <c r="H631" s="5"/>
      <c r="I631" s="6">
        <v>57</v>
      </c>
      <c r="J631" s="5"/>
      <c r="K631" s="5"/>
      <c r="L631" s="5"/>
      <c r="M631" s="5"/>
      <c r="N631" s="10">
        <v>57</v>
      </c>
      <c r="O631" s="10">
        <v>53</v>
      </c>
      <c r="P631" s="88">
        <v>4</v>
      </c>
      <c r="Q631" s="102">
        <f>(T631+V631+X631+Z631+AB631+AD631)/(N631*COUNTA(T631,V631,X631,Z631,AB631,AD631))</f>
        <v>0.88596491228070173</v>
      </c>
      <c r="R631" s="96">
        <v>0.93567251461988299</v>
      </c>
      <c r="S631" s="16">
        <v>0.91520467836257313</v>
      </c>
      <c r="T631" s="10">
        <v>54</v>
      </c>
      <c r="U631" s="13">
        <v>0.94736842105263197</v>
      </c>
      <c r="V631" s="12">
        <v>55</v>
      </c>
      <c r="W631" s="13">
        <v>0.96491228070175405</v>
      </c>
      <c r="X631" s="12">
        <v>50</v>
      </c>
      <c r="Y631" s="13">
        <v>0.87719298245613997</v>
      </c>
      <c r="Z631" s="12">
        <v>48</v>
      </c>
      <c r="AA631" s="13">
        <v>0.84210526315789502</v>
      </c>
      <c r="AB631" s="12">
        <v>48</v>
      </c>
      <c r="AC631" s="13">
        <v>0.84210526315789502</v>
      </c>
      <c r="AD631" s="12">
        <v>48</v>
      </c>
      <c r="AE631" s="41">
        <v>0.84210526315789502</v>
      </c>
      <c r="AF631" s="19">
        <v>27.029299999999999</v>
      </c>
      <c r="AG631" s="10">
        <v>-80.492000000000004</v>
      </c>
    </row>
    <row r="632" spans="1:33" ht="12" customHeight="1" x14ac:dyDescent="0.25">
      <c r="A632" s="18">
        <v>2630</v>
      </c>
      <c r="B632" s="40" t="s">
        <v>158</v>
      </c>
      <c r="C632" s="7" t="s">
        <v>1281</v>
      </c>
      <c r="D632" s="7" t="s">
        <v>1369</v>
      </c>
      <c r="E632" s="7" t="s">
        <v>3</v>
      </c>
      <c r="F632" s="7" t="s">
        <v>1333</v>
      </c>
      <c r="G632" s="7">
        <v>1</v>
      </c>
      <c r="H632" s="6">
        <v>39</v>
      </c>
      <c r="I632" s="6">
        <v>9</v>
      </c>
      <c r="J632" s="5"/>
      <c r="K632" s="5"/>
      <c r="L632" s="6">
        <v>3</v>
      </c>
      <c r="M632" s="5"/>
      <c r="N632" s="10">
        <v>48</v>
      </c>
      <c r="O632" s="10">
        <v>48</v>
      </c>
      <c r="P632" s="88">
        <v>0</v>
      </c>
      <c r="Q632" s="102"/>
      <c r="R632" s="96"/>
      <c r="S632" s="16"/>
      <c r="T632" s="5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42"/>
      <c r="AF632" s="19">
        <v>27.179361</v>
      </c>
      <c r="AG632" s="10">
        <v>-80.242305999999999</v>
      </c>
    </row>
    <row r="633" spans="1:33" ht="12" customHeight="1" thickBot="1" x14ac:dyDescent="0.3">
      <c r="A633" s="18">
        <v>2565</v>
      </c>
      <c r="B633" s="43" t="s">
        <v>158</v>
      </c>
      <c r="C633" s="44" t="s">
        <v>1224</v>
      </c>
      <c r="D633" s="44" t="s">
        <v>1368</v>
      </c>
      <c r="E633" s="44" t="s">
        <v>4</v>
      </c>
      <c r="F633" s="44" t="s">
        <v>1333</v>
      </c>
      <c r="G633" s="44">
        <v>1</v>
      </c>
      <c r="H633" s="46"/>
      <c r="I633" s="45">
        <v>36</v>
      </c>
      <c r="J633" s="46"/>
      <c r="K633" s="46"/>
      <c r="L633" s="45">
        <v>4</v>
      </c>
      <c r="M633" s="46"/>
      <c r="N633" s="47">
        <v>36</v>
      </c>
      <c r="O633" s="47">
        <v>36</v>
      </c>
      <c r="P633" s="90">
        <v>0</v>
      </c>
      <c r="Q633" s="103"/>
      <c r="R633" s="97"/>
      <c r="S633" s="48"/>
      <c r="T633" s="46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50"/>
      <c r="AF633" s="19">
        <v>27.19425</v>
      </c>
      <c r="AG633" s="10">
        <v>-80.241777777777799</v>
      </c>
    </row>
    <row r="634" spans="1:33" ht="6" customHeight="1" thickBot="1" x14ac:dyDescent="0.3">
      <c r="A634" s="15"/>
      <c r="B634" s="22"/>
      <c r="C634" s="22"/>
      <c r="D634" s="22"/>
      <c r="E634" s="22"/>
      <c r="F634" s="22"/>
      <c r="G634" s="22"/>
      <c r="H634" s="23"/>
      <c r="I634" s="24"/>
      <c r="J634" s="23"/>
      <c r="K634" s="23"/>
      <c r="L634" s="24"/>
      <c r="M634" s="23"/>
      <c r="N634" s="25"/>
      <c r="O634" s="25"/>
      <c r="P634" s="83"/>
      <c r="Q634" s="104"/>
      <c r="R634" s="98"/>
      <c r="S634" s="26"/>
      <c r="T634" s="23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10"/>
      <c r="AG634" s="10"/>
    </row>
    <row r="635" spans="1:33" ht="12" customHeight="1" x14ac:dyDescent="0.25">
      <c r="A635" s="18">
        <v>119</v>
      </c>
      <c r="B635" s="31" t="s">
        <v>24</v>
      </c>
      <c r="C635" s="32" t="s">
        <v>96</v>
      </c>
      <c r="D635" s="32" t="s">
        <v>1439</v>
      </c>
      <c r="E635" s="32" t="s">
        <v>3</v>
      </c>
      <c r="F635" s="32" t="s">
        <v>2</v>
      </c>
      <c r="G635" s="32">
        <v>1</v>
      </c>
      <c r="H635" s="34">
        <v>132</v>
      </c>
      <c r="I635" s="34">
        <v>200</v>
      </c>
      <c r="J635" s="33"/>
      <c r="K635" s="33"/>
      <c r="L635" s="33"/>
      <c r="M635" s="33"/>
      <c r="N635" s="35">
        <v>332</v>
      </c>
      <c r="O635" s="35">
        <v>332</v>
      </c>
      <c r="P635" s="87">
        <v>0</v>
      </c>
      <c r="Q635" s="101">
        <f t="shared" ref="Q635:Q652" si="31">(T635+V635+X635+Z635+AB635+AD635)/(N635*COUNTA(T635,V635,X635,Z635,AB635,AD635))</f>
        <v>0.98393574297188757</v>
      </c>
      <c r="R635" s="95">
        <v>0.96034136546184734</v>
      </c>
      <c r="S635" s="36">
        <v>0.93313253012048192</v>
      </c>
      <c r="T635" s="35">
        <v>329</v>
      </c>
      <c r="U635" s="37">
        <v>0.99096385542168697</v>
      </c>
      <c r="V635" s="38">
        <v>328</v>
      </c>
      <c r="W635" s="37">
        <v>0.98795180722891596</v>
      </c>
      <c r="X635" s="38">
        <v>326</v>
      </c>
      <c r="Y635" s="37">
        <v>0.98192771084337305</v>
      </c>
      <c r="Z635" s="38">
        <v>322</v>
      </c>
      <c r="AA635" s="37">
        <v>0.969879518072289</v>
      </c>
      <c r="AB635" s="38">
        <v>328</v>
      </c>
      <c r="AC635" s="37">
        <v>0.98795180722891596</v>
      </c>
      <c r="AD635" s="38">
        <v>327</v>
      </c>
      <c r="AE635" s="39">
        <v>0.98493975903614495</v>
      </c>
      <c r="AF635" s="19">
        <v>25.582699999999999</v>
      </c>
      <c r="AG635" s="10">
        <v>-80.370999999999995</v>
      </c>
    </row>
    <row r="636" spans="1:33" ht="12" customHeight="1" x14ac:dyDescent="0.25">
      <c r="A636" s="18">
        <v>322</v>
      </c>
      <c r="B636" s="40" t="s">
        <v>24</v>
      </c>
      <c r="C636" s="7" t="s">
        <v>229</v>
      </c>
      <c r="D636" s="7" t="s">
        <v>1474</v>
      </c>
      <c r="E636" s="7" t="s">
        <v>3</v>
      </c>
      <c r="F636" s="7" t="s">
        <v>2</v>
      </c>
      <c r="G636" s="7">
        <v>1</v>
      </c>
      <c r="H636" s="6">
        <v>29</v>
      </c>
      <c r="I636" s="6">
        <v>115</v>
      </c>
      <c r="J636" s="5"/>
      <c r="K636" s="5"/>
      <c r="L636" s="5"/>
      <c r="M636" s="5"/>
      <c r="N636" s="10">
        <v>144</v>
      </c>
      <c r="O636" s="10">
        <v>144</v>
      </c>
      <c r="P636" s="88">
        <v>0</v>
      </c>
      <c r="Q636" s="102">
        <f t="shared" si="31"/>
        <v>0.98842592592592593</v>
      </c>
      <c r="R636" s="96">
        <v>0.93402777777777779</v>
      </c>
      <c r="S636" s="16">
        <v>0.91898148148148151</v>
      </c>
      <c r="T636" s="10">
        <v>144</v>
      </c>
      <c r="U636" s="13">
        <v>1</v>
      </c>
      <c r="V636" s="12">
        <v>142</v>
      </c>
      <c r="W636" s="13">
        <v>0.98611111111111105</v>
      </c>
      <c r="X636" s="12">
        <v>143</v>
      </c>
      <c r="Y636" s="13">
        <v>0.99305555555555602</v>
      </c>
      <c r="Z636" s="12">
        <v>142</v>
      </c>
      <c r="AA636" s="13">
        <v>0.98611111111111105</v>
      </c>
      <c r="AB636" s="12">
        <v>141</v>
      </c>
      <c r="AC636" s="13">
        <v>0.97916666666666696</v>
      </c>
      <c r="AD636" s="12">
        <v>142</v>
      </c>
      <c r="AE636" s="41">
        <v>0.98611111111111105</v>
      </c>
      <c r="AF636" s="19">
        <v>25.566500000000001</v>
      </c>
      <c r="AG636" s="10">
        <v>-80.359300000000005</v>
      </c>
    </row>
    <row r="637" spans="1:33" ht="12" customHeight="1" x14ac:dyDescent="0.25">
      <c r="A637" s="18">
        <v>692</v>
      </c>
      <c r="B637" s="40" t="s">
        <v>24</v>
      </c>
      <c r="C637" s="7" t="s">
        <v>459</v>
      </c>
      <c r="D637" s="7" t="s">
        <v>1484</v>
      </c>
      <c r="E637" s="7" t="s">
        <v>3</v>
      </c>
      <c r="F637" s="7" t="s">
        <v>2</v>
      </c>
      <c r="G637" s="7">
        <v>1</v>
      </c>
      <c r="H637" s="6">
        <v>33</v>
      </c>
      <c r="I637" s="6">
        <v>49</v>
      </c>
      <c r="J637" s="5"/>
      <c r="K637" s="5"/>
      <c r="L637" s="5"/>
      <c r="M637" s="5"/>
      <c r="N637" s="10">
        <v>82</v>
      </c>
      <c r="O637" s="10">
        <v>82</v>
      </c>
      <c r="P637" s="88">
        <v>0</v>
      </c>
      <c r="Q637" s="102">
        <f t="shared" si="31"/>
        <v>0.95609756097560972</v>
      </c>
      <c r="R637" s="96">
        <v>0.93414634146341469</v>
      </c>
      <c r="S637" s="16">
        <v>0.86178861788617889</v>
      </c>
      <c r="T637" s="5"/>
      <c r="U637" s="11"/>
      <c r="V637" s="12">
        <v>76</v>
      </c>
      <c r="W637" s="13">
        <v>0.92682926829268297</v>
      </c>
      <c r="X637" s="12">
        <v>79</v>
      </c>
      <c r="Y637" s="13">
        <v>0.96341463414634099</v>
      </c>
      <c r="Z637" s="12">
        <v>78</v>
      </c>
      <c r="AA637" s="13">
        <v>0.95121951219512202</v>
      </c>
      <c r="AB637" s="12">
        <v>80</v>
      </c>
      <c r="AC637" s="13">
        <v>0.97560975609756095</v>
      </c>
      <c r="AD637" s="12">
        <v>79</v>
      </c>
      <c r="AE637" s="41">
        <v>0.96341463414634099</v>
      </c>
      <c r="AF637" s="19">
        <v>25.7727</v>
      </c>
      <c r="AG637" s="10">
        <v>-80.209800000000001</v>
      </c>
    </row>
    <row r="638" spans="1:33" ht="12" customHeight="1" x14ac:dyDescent="0.25">
      <c r="A638" s="18">
        <v>704</v>
      </c>
      <c r="B638" s="40" t="s">
        <v>24</v>
      </c>
      <c r="C638" s="7" t="s">
        <v>466</v>
      </c>
      <c r="D638" s="7" t="s">
        <v>1353</v>
      </c>
      <c r="E638" s="7" t="s">
        <v>3</v>
      </c>
      <c r="F638" s="7" t="s">
        <v>2</v>
      </c>
      <c r="G638" s="7">
        <v>1</v>
      </c>
      <c r="H638" s="6">
        <v>16</v>
      </c>
      <c r="I638" s="6">
        <v>60</v>
      </c>
      <c r="J638" s="5"/>
      <c r="K638" s="5"/>
      <c r="L638" s="5"/>
      <c r="M638" s="5"/>
      <c r="N638" s="10">
        <v>76</v>
      </c>
      <c r="O638" s="10">
        <v>76</v>
      </c>
      <c r="P638" s="88">
        <v>0</v>
      </c>
      <c r="Q638" s="102">
        <f t="shared" si="31"/>
        <v>0.97807017543859653</v>
      </c>
      <c r="R638" s="96">
        <v>0.93421052631578949</v>
      </c>
      <c r="S638" s="16">
        <v>0.9692982456140351</v>
      </c>
      <c r="T638" s="10">
        <v>73</v>
      </c>
      <c r="U638" s="13">
        <v>0.96052631578947401</v>
      </c>
      <c r="V638" s="12">
        <v>74</v>
      </c>
      <c r="W638" s="13">
        <v>0.97368421052631604</v>
      </c>
      <c r="X638" s="12">
        <v>74</v>
      </c>
      <c r="Y638" s="13">
        <v>0.97368421052631604</v>
      </c>
      <c r="Z638" s="12">
        <v>73</v>
      </c>
      <c r="AA638" s="13">
        <v>0.96052631578947401</v>
      </c>
      <c r="AB638" s="12">
        <v>76</v>
      </c>
      <c r="AC638" s="13">
        <v>1</v>
      </c>
      <c r="AD638" s="12">
        <v>76</v>
      </c>
      <c r="AE638" s="41">
        <v>1</v>
      </c>
      <c r="AF638" s="19">
        <v>25.781700000000001</v>
      </c>
      <c r="AG638" s="10">
        <v>-80.216300000000004</v>
      </c>
    </row>
    <row r="639" spans="1:33" ht="12" customHeight="1" x14ac:dyDescent="0.25">
      <c r="A639" s="18">
        <v>711</v>
      </c>
      <c r="B639" s="40" t="s">
        <v>24</v>
      </c>
      <c r="C639" s="7" t="s">
        <v>472</v>
      </c>
      <c r="D639" s="7" t="s">
        <v>1530</v>
      </c>
      <c r="E639" s="7" t="s">
        <v>3</v>
      </c>
      <c r="F639" s="7" t="s">
        <v>2</v>
      </c>
      <c r="G639" s="7">
        <v>1</v>
      </c>
      <c r="H639" s="6">
        <v>12</v>
      </c>
      <c r="I639" s="6">
        <v>44</v>
      </c>
      <c r="J639" s="5"/>
      <c r="K639" s="5"/>
      <c r="L639" s="5"/>
      <c r="M639" s="5"/>
      <c r="N639" s="10">
        <v>56</v>
      </c>
      <c r="O639" s="10">
        <v>56</v>
      </c>
      <c r="P639" s="88">
        <v>0</v>
      </c>
      <c r="Q639" s="102">
        <f t="shared" si="31"/>
        <v>0.98809523809523814</v>
      </c>
      <c r="R639" s="96">
        <v>0.9910714285714286</v>
      </c>
      <c r="S639" s="16">
        <v>0.9732142857142857</v>
      </c>
      <c r="T639" s="10">
        <v>54</v>
      </c>
      <c r="U639" s="13">
        <v>0.96428571428571397</v>
      </c>
      <c r="V639" s="12">
        <v>54</v>
      </c>
      <c r="W639" s="13">
        <v>0.96428571428571397</v>
      </c>
      <c r="X639" s="12">
        <v>56</v>
      </c>
      <c r="Y639" s="13">
        <v>1</v>
      </c>
      <c r="Z639" s="12">
        <v>56</v>
      </c>
      <c r="AA639" s="13">
        <v>1</v>
      </c>
      <c r="AB639" s="12">
        <v>56</v>
      </c>
      <c r="AC639" s="13">
        <v>1</v>
      </c>
      <c r="AD639" s="12">
        <v>56</v>
      </c>
      <c r="AE639" s="41">
        <v>1</v>
      </c>
      <c r="AF639" s="19">
        <v>25.796299999999999</v>
      </c>
      <c r="AG639" s="10">
        <v>-80.130899999999997</v>
      </c>
    </row>
    <row r="640" spans="1:33" ht="12" customHeight="1" x14ac:dyDescent="0.25">
      <c r="A640" s="18">
        <v>940</v>
      </c>
      <c r="B640" s="40" t="s">
        <v>24</v>
      </c>
      <c r="C640" s="7" t="s">
        <v>604</v>
      </c>
      <c r="D640" s="7" t="s">
        <v>1472</v>
      </c>
      <c r="E640" s="7" t="s">
        <v>3</v>
      </c>
      <c r="F640" s="7" t="s">
        <v>2</v>
      </c>
      <c r="G640" s="7">
        <v>1</v>
      </c>
      <c r="H640" s="6">
        <v>42</v>
      </c>
      <c r="I640" s="6">
        <v>88</v>
      </c>
      <c r="J640" s="5"/>
      <c r="K640" s="5"/>
      <c r="L640" s="5"/>
      <c r="M640" s="5"/>
      <c r="N640" s="10">
        <v>130</v>
      </c>
      <c r="O640" s="10">
        <v>130</v>
      </c>
      <c r="P640" s="88">
        <v>0</v>
      </c>
      <c r="Q640" s="102">
        <f t="shared" si="31"/>
        <v>0.98333333333333328</v>
      </c>
      <c r="R640" s="96">
        <v>0.99230769230769234</v>
      </c>
      <c r="S640" s="16">
        <v>0.99230769230769234</v>
      </c>
      <c r="T640" s="10">
        <v>130</v>
      </c>
      <c r="U640" s="13">
        <v>1</v>
      </c>
      <c r="V640" s="12">
        <v>128</v>
      </c>
      <c r="W640" s="13">
        <v>0.984615384615385</v>
      </c>
      <c r="X640" s="12">
        <v>124</v>
      </c>
      <c r="Y640" s="13">
        <v>0.95384615384615401</v>
      </c>
      <c r="Z640" s="12">
        <v>129</v>
      </c>
      <c r="AA640" s="13">
        <v>0.992307692307692</v>
      </c>
      <c r="AB640" s="12">
        <v>130</v>
      </c>
      <c r="AC640" s="13">
        <v>1</v>
      </c>
      <c r="AD640" s="12">
        <v>126</v>
      </c>
      <c r="AE640" s="41">
        <v>0.96923076923076901</v>
      </c>
      <c r="AF640" s="19">
        <v>25.764600000000002</v>
      </c>
      <c r="AG640" s="10">
        <v>-80.197299999999998</v>
      </c>
    </row>
    <row r="641" spans="1:33" ht="12" customHeight="1" x14ac:dyDescent="0.2">
      <c r="A641" s="18">
        <v>950</v>
      </c>
      <c r="B641" s="40" t="s">
        <v>24</v>
      </c>
      <c r="C641" s="7" t="s">
        <v>610</v>
      </c>
      <c r="D641" s="7" t="s">
        <v>1357</v>
      </c>
      <c r="E641" s="7" t="s">
        <v>3</v>
      </c>
      <c r="F641" s="7" t="s">
        <v>2</v>
      </c>
      <c r="G641" s="7">
        <v>1</v>
      </c>
      <c r="H641" s="6">
        <v>128</v>
      </c>
      <c r="I641" s="6">
        <v>32</v>
      </c>
      <c r="J641" s="5"/>
      <c r="K641" s="5"/>
      <c r="L641" s="5"/>
      <c r="M641" s="5"/>
      <c r="N641" s="10">
        <v>160</v>
      </c>
      <c r="O641" s="10">
        <v>160</v>
      </c>
      <c r="P641" s="88">
        <v>0</v>
      </c>
      <c r="Q641" s="102">
        <f t="shared" si="31"/>
        <v>0.9375</v>
      </c>
      <c r="R641" s="96">
        <v>0.95729166666666665</v>
      </c>
      <c r="S641" s="16">
        <v>0.9458333333333333</v>
      </c>
      <c r="T641" s="10">
        <v>144</v>
      </c>
      <c r="U641" s="13">
        <v>0.9</v>
      </c>
      <c r="V641" s="12">
        <v>147</v>
      </c>
      <c r="W641" s="13">
        <v>0.91874999999999996</v>
      </c>
      <c r="X641" s="12">
        <v>150</v>
      </c>
      <c r="Y641" s="13">
        <v>0.9375</v>
      </c>
      <c r="Z641" s="12">
        <v>151</v>
      </c>
      <c r="AA641" s="13">
        <v>0.94374999999999998</v>
      </c>
      <c r="AB641" s="12">
        <v>153</v>
      </c>
      <c r="AC641" s="13">
        <v>0.95625000000000004</v>
      </c>
      <c r="AD641" s="12">
        <v>155</v>
      </c>
      <c r="AE641" s="41">
        <v>0.96875</v>
      </c>
      <c r="AF641" s="19">
        <v>25.882899999999999</v>
      </c>
      <c r="AG641" s="10">
        <v>-80.237700000000004</v>
      </c>
    </row>
    <row r="642" spans="1:33" ht="12" customHeight="1" x14ac:dyDescent="0.2">
      <c r="A642" s="18">
        <v>1351</v>
      </c>
      <c r="B642" s="40" t="s">
        <v>24</v>
      </c>
      <c r="C642" s="7" t="s">
        <v>839</v>
      </c>
      <c r="D642" s="7" t="s">
        <v>1360</v>
      </c>
      <c r="E642" s="7" t="s">
        <v>3</v>
      </c>
      <c r="F642" s="7" t="s">
        <v>2</v>
      </c>
      <c r="G642" s="7">
        <v>1</v>
      </c>
      <c r="H642" s="6">
        <v>49</v>
      </c>
      <c r="I642" s="6">
        <v>12</v>
      </c>
      <c r="J642" s="5"/>
      <c r="K642" s="5"/>
      <c r="L642" s="5"/>
      <c r="M642" s="5"/>
      <c r="N642" s="10">
        <v>61</v>
      </c>
      <c r="O642" s="10">
        <v>61</v>
      </c>
      <c r="P642" s="88">
        <v>0</v>
      </c>
      <c r="Q642" s="102">
        <f t="shared" si="31"/>
        <v>0.99180327868852458</v>
      </c>
      <c r="R642" s="96">
        <v>1</v>
      </c>
      <c r="S642" s="16"/>
      <c r="T642" s="10">
        <v>61</v>
      </c>
      <c r="U642" s="13">
        <v>1</v>
      </c>
      <c r="V642" s="12">
        <v>61</v>
      </c>
      <c r="W642" s="13">
        <v>1</v>
      </c>
      <c r="X642" s="12">
        <v>61</v>
      </c>
      <c r="Y642" s="13">
        <v>1</v>
      </c>
      <c r="Z642" s="12">
        <v>61</v>
      </c>
      <c r="AA642" s="13">
        <v>1</v>
      </c>
      <c r="AB642" s="12">
        <v>60</v>
      </c>
      <c r="AC642" s="13">
        <v>0.98360655737704905</v>
      </c>
      <c r="AD642" s="12">
        <v>59</v>
      </c>
      <c r="AE642" s="41">
        <v>0.96721311475409799</v>
      </c>
      <c r="AF642" s="19">
        <v>25.776841999999998</v>
      </c>
      <c r="AG642" s="10">
        <v>-80.201729999999998</v>
      </c>
    </row>
    <row r="643" spans="1:33" ht="12" customHeight="1" x14ac:dyDescent="0.2">
      <c r="A643" s="18">
        <v>1533</v>
      </c>
      <c r="B643" s="40" t="s">
        <v>24</v>
      </c>
      <c r="C643" s="7" t="s">
        <v>901</v>
      </c>
      <c r="D643" s="7" t="s">
        <v>1643</v>
      </c>
      <c r="E643" s="7" t="s">
        <v>3</v>
      </c>
      <c r="F643" s="7" t="s">
        <v>2</v>
      </c>
      <c r="G643" s="7">
        <v>1</v>
      </c>
      <c r="H643" s="6">
        <v>100</v>
      </c>
      <c r="I643" s="5"/>
      <c r="J643" s="5"/>
      <c r="K643" s="5"/>
      <c r="L643" s="5"/>
      <c r="M643" s="5"/>
      <c r="N643" s="10">
        <v>100</v>
      </c>
      <c r="O643" s="10">
        <v>100</v>
      </c>
      <c r="P643" s="88">
        <v>0</v>
      </c>
      <c r="Q643" s="102">
        <f t="shared" si="31"/>
        <v>0.96799999999999997</v>
      </c>
      <c r="R643" s="96">
        <v>0.96</v>
      </c>
      <c r="S643" s="16">
        <v>0.94166666666666665</v>
      </c>
      <c r="T643" s="5"/>
      <c r="U643" s="11"/>
      <c r="V643" s="12">
        <v>97</v>
      </c>
      <c r="W643" s="13">
        <v>0.97</v>
      </c>
      <c r="X643" s="12">
        <v>96</v>
      </c>
      <c r="Y643" s="13">
        <v>0.96</v>
      </c>
      <c r="Z643" s="12">
        <v>97</v>
      </c>
      <c r="AA643" s="13">
        <v>0.97</v>
      </c>
      <c r="AB643" s="12">
        <v>96</v>
      </c>
      <c r="AC643" s="13">
        <v>0.96</v>
      </c>
      <c r="AD643" s="12">
        <v>98</v>
      </c>
      <c r="AE643" s="41">
        <v>0.98</v>
      </c>
      <c r="AF643" s="19">
        <v>25.824200000000001</v>
      </c>
      <c r="AG643" s="10">
        <v>-80.234700000000004</v>
      </c>
    </row>
    <row r="644" spans="1:33" ht="12" customHeight="1" x14ac:dyDescent="0.2">
      <c r="A644" s="18">
        <v>1542</v>
      </c>
      <c r="B644" s="40" t="s">
        <v>24</v>
      </c>
      <c r="C644" s="7" t="s">
        <v>902</v>
      </c>
      <c r="D644" s="7" t="s">
        <v>1644</v>
      </c>
      <c r="E644" s="7" t="s">
        <v>3</v>
      </c>
      <c r="F644" s="7" t="s">
        <v>2</v>
      </c>
      <c r="G644" s="7">
        <v>1</v>
      </c>
      <c r="H644" s="6">
        <v>120</v>
      </c>
      <c r="I644" s="6">
        <v>30</v>
      </c>
      <c r="J644" s="5"/>
      <c r="K644" s="5"/>
      <c r="L644" s="6">
        <v>8</v>
      </c>
      <c r="M644" s="5"/>
      <c r="N644" s="10">
        <v>150</v>
      </c>
      <c r="O644" s="10">
        <v>150</v>
      </c>
      <c r="P644" s="88">
        <v>0</v>
      </c>
      <c r="Q644" s="102">
        <f t="shared" si="31"/>
        <v>0.99333333333333329</v>
      </c>
      <c r="R644" s="96">
        <v>0.9966666666666667</v>
      </c>
      <c r="S644" s="16">
        <v>0.99444444444444446</v>
      </c>
      <c r="T644" s="10">
        <v>149</v>
      </c>
      <c r="U644" s="13">
        <v>0.99333333333333296</v>
      </c>
      <c r="V644" s="12">
        <v>148</v>
      </c>
      <c r="W644" s="13">
        <v>0.98666666666666702</v>
      </c>
      <c r="X644" s="12">
        <v>150</v>
      </c>
      <c r="Y644" s="13">
        <v>1</v>
      </c>
      <c r="Z644" s="12">
        <v>149</v>
      </c>
      <c r="AA644" s="13">
        <v>0.99333333333333296</v>
      </c>
      <c r="AB644" s="12">
        <v>149</v>
      </c>
      <c r="AC644" s="13">
        <v>0.99333333333333296</v>
      </c>
      <c r="AD644" s="12">
        <v>149</v>
      </c>
      <c r="AE644" s="41">
        <v>0.99333333333333296</v>
      </c>
      <c r="AF644" s="19">
        <v>25.824000000000002</v>
      </c>
      <c r="AG644" s="10">
        <v>-80.235699999999994</v>
      </c>
    </row>
    <row r="645" spans="1:33" ht="12" customHeight="1" x14ac:dyDescent="0.2">
      <c r="A645" s="18">
        <v>1559</v>
      </c>
      <c r="B645" s="40" t="s">
        <v>24</v>
      </c>
      <c r="C645" s="7" t="s">
        <v>909</v>
      </c>
      <c r="D645" s="7" t="s">
        <v>1647</v>
      </c>
      <c r="E645" s="7" t="s">
        <v>3</v>
      </c>
      <c r="F645" s="7" t="s">
        <v>2</v>
      </c>
      <c r="G645" s="7">
        <v>1</v>
      </c>
      <c r="H645" s="6">
        <v>80</v>
      </c>
      <c r="I645" s="6">
        <v>20</v>
      </c>
      <c r="J645" s="5"/>
      <c r="K645" s="5"/>
      <c r="L645" s="5"/>
      <c r="M645" s="5"/>
      <c r="N645" s="10">
        <v>100</v>
      </c>
      <c r="O645" s="10">
        <v>100</v>
      </c>
      <c r="P645" s="88">
        <v>0</v>
      </c>
      <c r="Q645" s="102">
        <f t="shared" si="31"/>
        <v>0.99333333333333329</v>
      </c>
      <c r="R645" s="96">
        <v>0.998</v>
      </c>
      <c r="S645" s="16">
        <v>0.95499999999999996</v>
      </c>
      <c r="T645" s="10">
        <v>99</v>
      </c>
      <c r="U645" s="13">
        <v>0.99</v>
      </c>
      <c r="V645" s="12">
        <v>100</v>
      </c>
      <c r="W645" s="13">
        <v>1</v>
      </c>
      <c r="X645" s="12">
        <v>98</v>
      </c>
      <c r="Y645" s="13">
        <v>0.98</v>
      </c>
      <c r="Z645" s="12">
        <v>99</v>
      </c>
      <c r="AA645" s="13">
        <v>0.99</v>
      </c>
      <c r="AB645" s="12">
        <v>100</v>
      </c>
      <c r="AC645" s="13">
        <v>1</v>
      </c>
      <c r="AD645" s="12">
        <v>100</v>
      </c>
      <c r="AE645" s="41">
        <v>1</v>
      </c>
      <c r="AF645" s="19">
        <v>25.830400000000001</v>
      </c>
      <c r="AG645" s="10">
        <v>-80.207400000000007</v>
      </c>
    </row>
    <row r="646" spans="1:33" ht="12" customHeight="1" x14ac:dyDescent="0.2">
      <c r="A646" s="18">
        <v>1603</v>
      </c>
      <c r="B646" s="40" t="s">
        <v>24</v>
      </c>
      <c r="C646" s="7" t="s">
        <v>937</v>
      </c>
      <c r="D646" s="7" t="s">
        <v>1362</v>
      </c>
      <c r="E646" s="7" t="s">
        <v>3</v>
      </c>
      <c r="F646" s="7" t="s">
        <v>2</v>
      </c>
      <c r="G646" s="7">
        <v>1</v>
      </c>
      <c r="H646" s="6">
        <v>88</v>
      </c>
      <c r="I646" s="6">
        <v>22</v>
      </c>
      <c r="J646" s="5"/>
      <c r="K646" s="5"/>
      <c r="L646" s="5"/>
      <c r="M646" s="5"/>
      <c r="N646" s="10">
        <v>110</v>
      </c>
      <c r="O646" s="10">
        <v>110</v>
      </c>
      <c r="P646" s="88">
        <v>0</v>
      </c>
      <c r="Q646" s="102">
        <f t="shared" si="31"/>
        <v>0.96212121212121215</v>
      </c>
      <c r="R646" s="96">
        <v>0.97727272727272729</v>
      </c>
      <c r="S646" s="16">
        <v>0.95757575757575752</v>
      </c>
      <c r="T646" s="10">
        <v>103</v>
      </c>
      <c r="U646" s="13">
        <v>0.93636363636363595</v>
      </c>
      <c r="V646" s="12">
        <v>105</v>
      </c>
      <c r="W646" s="13">
        <v>0.95454545454545503</v>
      </c>
      <c r="X646" s="12">
        <v>106</v>
      </c>
      <c r="Y646" s="13">
        <v>0.96363636363636396</v>
      </c>
      <c r="Z646" s="12">
        <v>106</v>
      </c>
      <c r="AA646" s="13">
        <v>0.96363636363636396</v>
      </c>
      <c r="AB646" s="12">
        <v>107</v>
      </c>
      <c r="AC646" s="13">
        <v>0.972727272727273</v>
      </c>
      <c r="AD646" s="12">
        <v>108</v>
      </c>
      <c r="AE646" s="41">
        <v>0.98181818181818203</v>
      </c>
      <c r="AF646" s="19">
        <v>25.7987</v>
      </c>
      <c r="AG646" s="10">
        <v>-80.217299999999994</v>
      </c>
    </row>
    <row r="647" spans="1:33" ht="12" customHeight="1" x14ac:dyDescent="0.2">
      <c r="A647" s="18">
        <v>1614</v>
      </c>
      <c r="B647" s="40" t="s">
        <v>24</v>
      </c>
      <c r="C647" s="7" t="s">
        <v>942</v>
      </c>
      <c r="D647" s="7" t="s">
        <v>1362</v>
      </c>
      <c r="E647" s="7" t="s">
        <v>3</v>
      </c>
      <c r="F647" s="7" t="s">
        <v>2</v>
      </c>
      <c r="G647" s="7">
        <v>1</v>
      </c>
      <c r="H647" s="6">
        <v>100</v>
      </c>
      <c r="I647" s="6">
        <v>25</v>
      </c>
      <c r="J647" s="5"/>
      <c r="K647" s="5"/>
      <c r="L647" s="5"/>
      <c r="M647" s="5"/>
      <c r="N647" s="10">
        <v>125</v>
      </c>
      <c r="O647" s="10">
        <v>125</v>
      </c>
      <c r="P647" s="88">
        <v>0</v>
      </c>
      <c r="Q647" s="102">
        <f t="shared" si="31"/>
        <v>0.91066666666666662</v>
      </c>
      <c r="R647" s="96">
        <v>0.98133333333333328</v>
      </c>
      <c r="S647" s="16">
        <v>0.97466666666666668</v>
      </c>
      <c r="T647" s="10">
        <v>118</v>
      </c>
      <c r="U647" s="13">
        <v>0.94399999999999995</v>
      </c>
      <c r="V647" s="12">
        <v>118</v>
      </c>
      <c r="W647" s="13">
        <v>0.94399999999999995</v>
      </c>
      <c r="X647" s="12">
        <v>120</v>
      </c>
      <c r="Y647" s="13">
        <v>0.96</v>
      </c>
      <c r="Z647" s="12">
        <v>120</v>
      </c>
      <c r="AA647" s="13">
        <v>0.96</v>
      </c>
      <c r="AB647" s="12">
        <v>86</v>
      </c>
      <c r="AC647" s="13">
        <v>0.96629213483146104</v>
      </c>
      <c r="AD647" s="12">
        <v>121</v>
      </c>
      <c r="AE647" s="41">
        <v>0.96799999999999997</v>
      </c>
      <c r="AF647" s="19">
        <v>25.8475</v>
      </c>
      <c r="AG647" s="10">
        <v>-80.191999999999993</v>
      </c>
    </row>
    <row r="648" spans="1:33" ht="12" customHeight="1" x14ac:dyDescent="0.2">
      <c r="A648" s="18">
        <v>1615</v>
      </c>
      <c r="B648" s="40" t="s">
        <v>24</v>
      </c>
      <c r="C648" s="7" t="s">
        <v>943</v>
      </c>
      <c r="D648" s="7" t="s">
        <v>1362</v>
      </c>
      <c r="E648" s="7" t="s">
        <v>3</v>
      </c>
      <c r="F648" s="7" t="s">
        <v>2</v>
      </c>
      <c r="G648" s="7">
        <v>1</v>
      </c>
      <c r="H648" s="6">
        <v>44</v>
      </c>
      <c r="I648" s="6">
        <v>11</v>
      </c>
      <c r="J648" s="5"/>
      <c r="K648" s="5"/>
      <c r="L648" s="5"/>
      <c r="M648" s="5"/>
      <c r="N648" s="10">
        <v>55</v>
      </c>
      <c r="O648" s="10">
        <v>55</v>
      </c>
      <c r="P648" s="88">
        <v>0</v>
      </c>
      <c r="Q648" s="102">
        <f t="shared" si="31"/>
        <v>0.99090909090909096</v>
      </c>
      <c r="R648" s="96">
        <v>1</v>
      </c>
      <c r="S648" s="16">
        <v>0.99090909090909096</v>
      </c>
      <c r="T648" s="10">
        <v>55</v>
      </c>
      <c r="U648" s="13">
        <v>1</v>
      </c>
      <c r="V648" s="12">
        <v>55</v>
      </c>
      <c r="W648" s="13">
        <v>1</v>
      </c>
      <c r="X648" s="12">
        <v>55</v>
      </c>
      <c r="Y648" s="13">
        <v>1</v>
      </c>
      <c r="Z648" s="12">
        <v>55</v>
      </c>
      <c r="AA648" s="13">
        <v>1</v>
      </c>
      <c r="AB648" s="12">
        <v>53</v>
      </c>
      <c r="AC648" s="13">
        <v>0.96363636363636396</v>
      </c>
      <c r="AD648" s="12">
        <v>54</v>
      </c>
      <c r="AE648" s="41">
        <v>0.98181818181818203</v>
      </c>
      <c r="AF648" s="19">
        <v>25.761541999999999</v>
      </c>
      <c r="AG648" s="10">
        <v>-80.338699000000005</v>
      </c>
    </row>
    <row r="649" spans="1:33" ht="12" customHeight="1" x14ac:dyDescent="0.2">
      <c r="A649" s="18">
        <v>1732</v>
      </c>
      <c r="B649" s="40" t="s">
        <v>24</v>
      </c>
      <c r="C649" s="7" t="s">
        <v>968</v>
      </c>
      <c r="D649" s="7" t="s">
        <v>1662</v>
      </c>
      <c r="E649" s="7" t="s">
        <v>3</v>
      </c>
      <c r="F649" s="7" t="s">
        <v>2</v>
      </c>
      <c r="G649" s="7">
        <v>1</v>
      </c>
      <c r="H649" s="6">
        <v>72</v>
      </c>
      <c r="I649" s="6">
        <v>18</v>
      </c>
      <c r="J649" s="5"/>
      <c r="K649" s="5"/>
      <c r="L649" s="5"/>
      <c r="M649" s="5"/>
      <c r="N649" s="10">
        <v>90</v>
      </c>
      <c r="O649" s="10">
        <v>90</v>
      </c>
      <c r="P649" s="88">
        <v>0</v>
      </c>
      <c r="Q649" s="102">
        <f t="shared" si="31"/>
        <v>0.96111111111111114</v>
      </c>
      <c r="R649" s="96">
        <v>0.93888888888888888</v>
      </c>
      <c r="S649" s="16">
        <v>0.9622222222222222</v>
      </c>
      <c r="T649" s="10">
        <v>85</v>
      </c>
      <c r="U649" s="13">
        <v>0.94444444444444398</v>
      </c>
      <c r="V649" s="12">
        <v>84</v>
      </c>
      <c r="W649" s="13">
        <v>0.93333333333333302</v>
      </c>
      <c r="X649" s="12">
        <v>85</v>
      </c>
      <c r="Y649" s="13">
        <v>0.94444444444444398</v>
      </c>
      <c r="Z649" s="12">
        <v>88</v>
      </c>
      <c r="AA649" s="13">
        <v>0.97777777777777797</v>
      </c>
      <c r="AB649" s="12">
        <v>89</v>
      </c>
      <c r="AC649" s="13">
        <v>0.98888888888888904</v>
      </c>
      <c r="AD649" s="12">
        <v>88</v>
      </c>
      <c r="AE649" s="41">
        <v>0.97777777777777797</v>
      </c>
      <c r="AF649" s="19">
        <v>25.799195999999998</v>
      </c>
      <c r="AG649" s="10">
        <v>-80.223482000000004</v>
      </c>
    </row>
    <row r="650" spans="1:33" ht="12" customHeight="1" x14ac:dyDescent="0.2">
      <c r="A650" s="18">
        <v>1749</v>
      </c>
      <c r="B650" s="40" t="s">
        <v>24</v>
      </c>
      <c r="C650" s="7" t="s">
        <v>973</v>
      </c>
      <c r="D650" s="7" t="s">
        <v>1662</v>
      </c>
      <c r="E650" s="7" t="s">
        <v>3</v>
      </c>
      <c r="F650" s="7" t="s">
        <v>2</v>
      </c>
      <c r="G650" s="7">
        <v>1</v>
      </c>
      <c r="H650" s="6">
        <v>74</v>
      </c>
      <c r="I650" s="6">
        <v>18</v>
      </c>
      <c r="J650" s="5"/>
      <c r="K650" s="5"/>
      <c r="L650" s="5"/>
      <c r="M650" s="5"/>
      <c r="N650" s="10">
        <v>92</v>
      </c>
      <c r="O650" s="10">
        <v>92</v>
      </c>
      <c r="P650" s="88">
        <v>0</v>
      </c>
      <c r="Q650" s="102">
        <f t="shared" si="31"/>
        <v>0.98188405797101452</v>
      </c>
      <c r="R650" s="96">
        <v>0.96739130434782605</v>
      </c>
      <c r="S650" s="16">
        <v>0.95289855072463769</v>
      </c>
      <c r="T650" s="10">
        <v>91</v>
      </c>
      <c r="U650" s="13">
        <v>0.98913043478260898</v>
      </c>
      <c r="V650" s="12">
        <v>88</v>
      </c>
      <c r="W650" s="13">
        <v>0.95652173913043503</v>
      </c>
      <c r="X650" s="12">
        <v>88</v>
      </c>
      <c r="Y650" s="13">
        <v>0.95652173913043503</v>
      </c>
      <c r="Z650" s="12">
        <v>91</v>
      </c>
      <c r="AA650" s="13">
        <v>0.98913043478260898</v>
      </c>
      <c r="AB650" s="12">
        <v>92</v>
      </c>
      <c r="AC650" s="13">
        <v>1</v>
      </c>
      <c r="AD650" s="12">
        <v>92</v>
      </c>
      <c r="AE650" s="41">
        <v>1</v>
      </c>
      <c r="AF650" s="19">
        <v>25.8096</v>
      </c>
      <c r="AG650" s="10">
        <v>-80.222700000000003</v>
      </c>
    </row>
    <row r="651" spans="1:33" ht="12" customHeight="1" x14ac:dyDescent="0.2">
      <c r="A651" s="18">
        <v>1783</v>
      </c>
      <c r="B651" s="40" t="s">
        <v>24</v>
      </c>
      <c r="C651" s="7" t="s">
        <v>983</v>
      </c>
      <c r="D651" s="7" t="s">
        <v>1363</v>
      </c>
      <c r="E651" s="7" t="s">
        <v>3</v>
      </c>
      <c r="F651" s="7" t="s">
        <v>2</v>
      </c>
      <c r="G651" s="7">
        <v>1</v>
      </c>
      <c r="H651" s="6">
        <v>64</v>
      </c>
      <c r="I651" s="6">
        <v>16</v>
      </c>
      <c r="J651" s="5"/>
      <c r="K651" s="5"/>
      <c r="L651" s="5"/>
      <c r="M651" s="5"/>
      <c r="N651" s="10">
        <v>80</v>
      </c>
      <c r="O651" s="10">
        <v>80</v>
      </c>
      <c r="P651" s="88">
        <v>0</v>
      </c>
      <c r="Q651" s="102">
        <f t="shared" si="31"/>
        <v>0.97916666666666663</v>
      </c>
      <c r="R651" s="96">
        <v>0.95250000000000001</v>
      </c>
      <c r="S651" s="16">
        <v>0.78125</v>
      </c>
      <c r="T651" s="10">
        <v>80</v>
      </c>
      <c r="U651" s="13">
        <v>1</v>
      </c>
      <c r="V651" s="12">
        <v>77</v>
      </c>
      <c r="W651" s="13">
        <v>0.96250000000000002</v>
      </c>
      <c r="X651" s="12">
        <v>76</v>
      </c>
      <c r="Y651" s="13">
        <v>0.95</v>
      </c>
      <c r="Z651" s="12">
        <v>78</v>
      </c>
      <c r="AA651" s="13">
        <v>0.97499999999999998</v>
      </c>
      <c r="AB651" s="12">
        <v>79</v>
      </c>
      <c r="AC651" s="13">
        <v>0.98750000000000004</v>
      </c>
      <c r="AD651" s="12">
        <v>80</v>
      </c>
      <c r="AE651" s="41">
        <v>1</v>
      </c>
      <c r="AF651" s="19">
        <v>25.827100000000002</v>
      </c>
      <c r="AG651" s="10">
        <v>-80.2</v>
      </c>
    </row>
    <row r="652" spans="1:33" ht="12" customHeight="1" x14ac:dyDescent="0.2">
      <c r="A652" s="18">
        <v>1784</v>
      </c>
      <c r="B652" s="40" t="s">
        <v>24</v>
      </c>
      <c r="C652" s="7" t="s">
        <v>984</v>
      </c>
      <c r="D652" s="7" t="s">
        <v>1363</v>
      </c>
      <c r="E652" s="7" t="s">
        <v>3</v>
      </c>
      <c r="F652" s="7" t="s">
        <v>2</v>
      </c>
      <c r="G652" s="7">
        <v>1</v>
      </c>
      <c r="H652" s="6">
        <v>100</v>
      </c>
      <c r="I652" s="6">
        <v>25</v>
      </c>
      <c r="J652" s="5"/>
      <c r="K652" s="5"/>
      <c r="L652" s="5"/>
      <c r="M652" s="5"/>
      <c r="N652" s="10">
        <v>125</v>
      </c>
      <c r="O652" s="10">
        <v>125</v>
      </c>
      <c r="P652" s="88">
        <v>0</v>
      </c>
      <c r="Q652" s="102">
        <f t="shared" si="31"/>
        <v>0.96133333333333337</v>
      </c>
      <c r="R652" s="96">
        <v>0.96399999999999997</v>
      </c>
      <c r="S652" s="16">
        <v>0.95866666666666667</v>
      </c>
      <c r="T652" s="10">
        <v>122</v>
      </c>
      <c r="U652" s="13">
        <v>0.97599999999999998</v>
      </c>
      <c r="V652" s="12">
        <v>121</v>
      </c>
      <c r="W652" s="13">
        <v>0.96799999999999997</v>
      </c>
      <c r="X652" s="12">
        <v>119</v>
      </c>
      <c r="Y652" s="13">
        <v>0.95199999999999996</v>
      </c>
      <c r="Z652" s="12">
        <v>120</v>
      </c>
      <c r="AA652" s="13">
        <v>0.96</v>
      </c>
      <c r="AB652" s="12">
        <v>119</v>
      </c>
      <c r="AC652" s="13">
        <v>0.95199999999999996</v>
      </c>
      <c r="AD652" s="12">
        <v>120</v>
      </c>
      <c r="AE652" s="41">
        <v>0.96</v>
      </c>
      <c r="AF652" s="19">
        <v>25.847100000000001</v>
      </c>
      <c r="AG652" s="10">
        <v>-80.192700000000002</v>
      </c>
    </row>
    <row r="653" spans="1:33" ht="12" customHeight="1" x14ac:dyDescent="0.2">
      <c r="A653" s="18">
        <v>1884</v>
      </c>
      <c r="B653" s="40" t="s">
        <v>24</v>
      </c>
      <c r="C653" s="7" t="s">
        <v>1020</v>
      </c>
      <c r="D653" s="7" t="s">
        <v>1372</v>
      </c>
      <c r="E653" s="7" t="s">
        <v>3</v>
      </c>
      <c r="F653" s="7" t="s">
        <v>2</v>
      </c>
      <c r="G653" s="7">
        <v>1</v>
      </c>
      <c r="H653" s="6">
        <v>34</v>
      </c>
      <c r="I653" s="5"/>
      <c r="J653" s="5"/>
      <c r="K653" s="5"/>
      <c r="L653" s="5"/>
      <c r="M653" s="5"/>
      <c r="N653" s="10">
        <v>34</v>
      </c>
      <c r="O653" s="10">
        <v>34</v>
      </c>
      <c r="P653" s="88">
        <v>0</v>
      </c>
      <c r="Q653" s="102"/>
      <c r="R653" s="96"/>
      <c r="S653" s="16"/>
      <c r="T653" s="5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42"/>
      <c r="AF653" s="19">
        <v>25.804728000000001</v>
      </c>
      <c r="AG653" s="10">
        <v>-80.125677999999994</v>
      </c>
    </row>
    <row r="654" spans="1:33" ht="12" customHeight="1" x14ac:dyDescent="0.2">
      <c r="A654" s="18">
        <v>1901</v>
      </c>
      <c r="B654" s="40" t="s">
        <v>24</v>
      </c>
      <c r="C654" s="7" t="s">
        <v>1028</v>
      </c>
      <c r="D654" s="7" t="s">
        <v>1676</v>
      </c>
      <c r="E654" s="7" t="s">
        <v>3</v>
      </c>
      <c r="F654" s="7" t="s">
        <v>2</v>
      </c>
      <c r="G654" s="7">
        <v>1</v>
      </c>
      <c r="H654" s="6">
        <v>48</v>
      </c>
      <c r="I654" s="6">
        <v>12</v>
      </c>
      <c r="J654" s="5"/>
      <c r="K654" s="5"/>
      <c r="L654" s="5"/>
      <c r="M654" s="5"/>
      <c r="N654" s="10">
        <v>60</v>
      </c>
      <c r="O654" s="10">
        <v>60</v>
      </c>
      <c r="P654" s="88">
        <v>0</v>
      </c>
      <c r="Q654" s="102">
        <f t="shared" ref="Q654:Q689" si="32">(T654+V654+X654+Z654+AB654+AD654)/(N654*COUNTA(T654,V654,X654,Z654,AB654,AD654))</f>
        <v>0.97499999999999998</v>
      </c>
      <c r="R654" s="96">
        <v>0.98888888888888893</v>
      </c>
      <c r="S654" s="16">
        <v>0.96111111111111114</v>
      </c>
      <c r="T654" s="10">
        <v>58</v>
      </c>
      <c r="U654" s="13">
        <v>0.96666666666666701</v>
      </c>
      <c r="V654" s="12">
        <v>60</v>
      </c>
      <c r="W654" s="13">
        <v>1</v>
      </c>
      <c r="X654" s="12">
        <v>58</v>
      </c>
      <c r="Y654" s="13">
        <v>0.96666666666666701</v>
      </c>
      <c r="Z654" s="12">
        <v>56</v>
      </c>
      <c r="AA654" s="13">
        <v>0.93333333333333302</v>
      </c>
      <c r="AB654" s="12">
        <v>60</v>
      </c>
      <c r="AC654" s="13">
        <v>1</v>
      </c>
      <c r="AD654" s="12">
        <v>59</v>
      </c>
      <c r="AE654" s="41">
        <v>0.98333333333333295</v>
      </c>
      <c r="AF654" s="19">
        <v>25.8231</v>
      </c>
      <c r="AG654" s="10">
        <v>-80.224400000000003</v>
      </c>
    </row>
    <row r="655" spans="1:33" ht="12" customHeight="1" x14ac:dyDescent="0.2">
      <c r="A655" s="18">
        <v>1955</v>
      </c>
      <c r="B655" s="40" t="s">
        <v>24</v>
      </c>
      <c r="C655" s="7" t="s">
        <v>1042</v>
      </c>
      <c r="D655" s="7" t="s">
        <v>1679</v>
      </c>
      <c r="E655" s="7" t="s">
        <v>3</v>
      </c>
      <c r="F655" s="7" t="s">
        <v>2</v>
      </c>
      <c r="G655" s="7">
        <v>1</v>
      </c>
      <c r="H655" s="6">
        <v>80</v>
      </c>
      <c r="I655" s="6">
        <v>20</v>
      </c>
      <c r="J655" s="5"/>
      <c r="K655" s="5"/>
      <c r="L655" s="6">
        <v>5</v>
      </c>
      <c r="M655" s="5"/>
      <c r="N655" s="10">
        <v>100</v>
      </c>
      <c r="O655" s="10">
        <v>100</v>
      </c>
      <c r="P655" s="88">
        <v>0</v>
      </c>
      <c r="Q655" s="102">
        <f t="shared" si="32"/>
        <v>0.98499999999999999</v>
      </c>
      <c r="R655" s="96">
        <v>0.96499999999999997</v>
      </c>
      <c r="S655" s="16"/>
      <c r="T655" s="10">
        <v>98</v>
      </c>
      <c r="U655" s="13">
        <v>0.98</v>
      </c>
      <c r="V655" s="12">
        <v>97</v>
      </c>
      <c r="W655" s="13">
        <v>0.97</v>
      </c>
      <c r="X655" s="12">
        <v>99</v>
      </c>
      <c r="Y655" s="13">
        <v>0.99</v>
      </c>
      <c r="Z655" s="12">
        <v>99</v>
      </c>
      <c r="AA655" s="13">
        <v>0.99</v>
      </c>
      <c r="AB655" s="12">
        <v>99</v>
      </c>
      <c r="AC655" s="13">
        <v>0.99</v>
      </c>
      <c r="AD655" s="12">
        <v>99</v>
      </c>
      <c r="AE655" s="41">
        <v>0.99</v>
      </c>
      <c r="AF655" s="19">
        <v>25.840111</v>
      </c>
      <c r="AG655" s="10">
        <v>-80.203861000000003</v>
      </c>
    </row>
    <row r="656" spans="1:33" ht="12" customHeight="1" x14ac:dyDescent="0.2">
      <c r="A656" s="18">
        <v>2220</v>
      </c>
      <c r="B656" s="40" t="s">
        <v>24</v>
      </c>
      <c r="C656" s="7" t="s">
        <v>1094</v>
      </c>
      <c r="D656" s="7" t="s">
        <v>1337</v>
      </c>
      <c r="E656" s="7" t="s">
        <v>3</v>
      </c>
      <c r="F656" s="7" t="s">
        <v>2</v>
      </c>
      <c r="G656" s="7">
        <v>1</v>
      </c>
      <c r="H656" s="6">
        <v>80</v>
      </c>
      <c r="I656" s="6">
        <v>20</v>
      </c>
      <c r="J656" s="5"/>
      <c r="K656" s="5"/>
      <c r="L656" s="5"/>
      <c r="M656" s="5"/>
      <c r="N656" s="10">
        <v>100</v>
      </c>
      <c r="O656" s="10">
        <v>100</v>
      </c>
      <c r="P656" s="88">
        <v>0</v>
      </c>
      <c r="Q656" s="102">
        <f t="shared" si="32"/>
        <v>0.98499999999999999</v>
      </c>
      <c r="R656" s="96">
        <v>0.99</v>
      </c>
      <c r="S656" s="16">
        <v>0.28499999999999998</v>
      </c>
      <c r="T656" s="10">
        <v>99</v>
      </c>
      <c r="U656" s="13">
        <v>0.99</v>
      </c>
      <c r="V656" s="12">
        <v>99</v>
      </c>
      <c r="W656" s="13">
        <v>0.99</v>
      </c>
      <c r="X656" s="12">
        <v>99</v>
      </c>
      <c r="Y656" s="13">
        <v>0.99</v>
      </c>
      <c r="Z656" s="12">
        <v>99</v>
      </c>
      <c r="AA656" s="13">
        <v>0.99</v>
      </c>
      <c r="AB656" s="12">
        <v>99</v>
      </c>
      <c r="AC656" s="13">
        <v>0.99</v>
      </c>
      <c r="AD656" s="12">
        <v>96</v>
      </c>
      <c r="AE656" s="41">
        <v>0.96</v>
      </c>
      <c r="AF656" s="19">
        <v>25.821971999999999</v>
      </c>
      <c r="AG656" s="10">
        <v>-80.241749999999996</v>
      </c>
    </row>
    <row r="657" spans="1:33" ht="12" customHeight="1" x14ac:dyDescent="0.2">
      <c r="A657" s="18">
        <v>2405</v>
      </c>
      <c r="B657" s="40" t="s">
        <v>24</v>
      </c>
      <c r="C657" s="7" t="s">
        <v>1130</v>
      </c>
      <c r="D657" s="7" t="s">
        <v>1702</v>
      </c>
      <c r="E657" s="7" t="s">
        <v>3</v>
      </c>
      <c r="F657" s="7" t="s">
        <v>2</v>
      </c>
      <c r="G657" s="7">
        <v>1</v>
      </c>
      <c r="H657" s="6">
        <v>80</v>
      </c>
      <c r="I657" s="6">
        <v>19</v>
      </c>
      <c r="J657" s="5"/>
      <c r="K657" s="5"/>
      <c r="L657" s="6">
        <v>5</v>
      </c>
      <c r="M657" s="5"/>
      <c r="N657" s="10">
        <v>99</v>
      </c>
      <c r="O657" s="10">
        <v>99</v>
      </c>
      <c r="P657" s="88">
        <v>0</v>
      </c>
      <c r="Q657" s="102">
        <f t="shared" si="32"/>
        <v>0.98821548821548821</v>
      </c>
      <c r="R657" s="96">
        <v>0.97643097643097643</v>
      </c>
      <c r="S657" s="16"/>
      <c r="T657" s="10">
        <v>97</v>
      </c>
      <c r="U657" s="13">
        <v>0.97979797979798</v>
      </c>
      <c r="V657" s="12">
        <v>99</v>
      </c>
      <c r="W657" s="13">
        <v>1</v>
      </c>
      <c r="X657" s="12">
        <v>96</v>
      </c>
      <c r="Y657" s="13">
        <v>0.96969696969696995</v>
      </c>
      <c r="Z657" s="12">
        <v>98</v>
      </c>
      <c r="AA657" s="13">
        <v>0.98989898989898994</v>
      </c>
      <c r="AB657" s="12">
        <v>99</v>
      </c>
      <c r="AC657" s="13">
        <v>1</v>
      </c>
      <c r="AD657" s="12">
        <v>98</v>
      </c>
      <c r="AE657" s="41">
        <v>0.98989898989898994</v>
      </c>
      <c r="AF657" s="19">
        <v>25.504899999999999</v>
      </c>
      <c r="AG657" s="10">
        <v>-80.436800000000005</v>
      </c>
    </row>
    <row r="658" spans="1:33" ht="12" customHeight="1" x14ac:dyDescent="0.2">
      <c r="A658" s="18">
        <v>2469</v>
      </c>
      <c r="B658" s="40" t="s">
        <v>24</v>
      </c>
      <c r="C658" s="7" t="s">
        <v>1156</v>
      </c>
      <c r="D658" s="7" t="s">
        <v>1644</v>
      </c>
      <c r="E658" s="7" t="s">
        <v>3</v>
      </c>
      <c r="F658" s="7" t="s">
        <v>2</v>
      </c>
      <c r="G658" s="7">
        <v>1</v>
      </c>
      <c r="H658" s="6">
        <v>77</v>
      </c>
      <c r="I658" s="6">
        <v>19</v>
      </c>
      <c r="J658" s="5"/>
      <c r="K658" s="5"/>
      <c r="L658" s="6">
        <v>5</v>
      </c>
      <c r="M658" s="5"/>
      <c r="N658" s="10">
        <v>96</v>
      </c>
      <c r="O658" s="10">
        <v>96</v>
      </c>
      <c r="P658" s="88">
        <v>0</v>
      </c>
      <c r="Q658" s="102">
        <f t="shared" si="32"/>
        <v>0.98090277777777779</v>
      </c>
      <c r="R658" s="96">
        <v>0.98263888888888884</v>
      </c>
      <c r="S658" s="16">
        <v>0.42708333333333331</v>
      </c>
      <c r="T658" s="10">
        <v>94</v>
      </c>
      <c r="U658" s="13">
        <v>0.97916666666666696</v>
      </c>
      <c r="V658" s="12">
        <v>93</v>
      </c>
      <c r="W658" s="13">
        <v>0.96875</v>
      </c>
      <c r="X658" s="12">
        <v>94</v>
      </c>
      <c r="Y658" s="13">
        <v>0.97916666666666696</v>
      </c>
      <c r="Z658" s="12">
        <v>95</v>
      </c>
      <c r="AA658" s="13">
        <v>0.98958333333333304</v>
      </c>
      <c r="AB658" s="12">
        <v>94</v>
      </c>
      <c r="AC658" s="13">
        <v>0.97916666666666696</v>
      </c>
      <c r="AD658" s="12">
        <v>95</v>
      </c>
      <c r="AE658" s="41">
        <v>0.98958333333333304</v>
      </c>
      <c r="AF658" s="19">
        <v>25.810782</v>
      </c>
      <c r="AG658" s="10">
        <v>-80.232403000000005</v>
      </c>
    </row>
    <row r="659" spans="1:33" ht="12" customHeight="1" x14ac:dyDescent="0.2">
      <c r="A659" s="18">
        <v>2488</v>
      </c>
      <c r="B659" s="40" t="s">
        <v>24</v>
      </c>
      <c r="C659" s="7" t="s">
        <v>1171</v>
      </c>
      <c r="D659" s="7" t="s">
        <v>1644</v>
      </c>
      <c r="E659" s="7" t="s">
        <v>3</v>
      </c>
      <c r="F659" s="7" t="s">
        <v>2</v>
      </c>
      <c r="G659" s="7">
        <v>1</v>
      </c>
      <c r="H659" s="6">
        <v>83</v>
      </c>
      <c r="I659" s="6">
        <v>20</v>
      </c>
      <c r="J659" s="5"/>
      <c r="K659" s="5"/>
      <c r="L659" s="6">
        <v>6</v>
      </c>
      <c r="M659" s="5"/>
      <c r="N659" s="10">
        <v>103</v>
      </c>
      <c r="O659" s="10">
        <v>103</v>
      </c>
      <c r="P659" s="88">
        <v>0</v>
      </c>
      <c r="Q659" s="102">
        <f t="shared" si="32"/>
        <v>0.95307443365695788</v>
      </c>
      <c r="R659" s="96">
        <v>0.97734627831715215</v>
      </c>
      <c r="S659" s="16">
        <v>0.3300970873786408</v>
      </c>
      <c r="T659" s="10">
        <v>102</v>
      </c>
      <c r="U659" s="13">
        <v>0.990291262135922</v>
      </c>
      <c r="V659" s="12">
        <v>97</v>
      </c>
      <c r="W659" s="13">
        <v>0.94174757281553401</v>
      </c>
      <c r="X659" s="12">
        <v>99</v>
      </c>
      <c r="Y659" s="13">
        <v>0.961165048543689</v>
      </c>
      <c r="Z659" s="12">
        <v>96</v>
      </c>
      <c r="AA659" s="13">
        <v>0.93203883495145601</v>
      </c>
      <c r="AB659" s="12">
        <v>97</v>
      </c>
      <c r="AC659" s="13">
        <v>0.94174757281553401</v>
      </c>
      <c r="AD659" s="12">
        <v>98</v>
      </c>
      <c r="AE659" s="41">
        <v>0.95145631067961201</v>
      </c>
      <c r="AF659" s="19">
        <v>25.823</v>
      </c>
      <c r="AG659" s="10">
        <v>-80.242000000000004</v>
      </c>
    </row>
    <row r="660" spans="1:33" ht="12" customHeight="1" x14ac:dyDescent="0.2">
      <c r="A660" s="18">
        <v>2551</v>
      </c>
      <c r="B660" s="40" t="s">
        <v>24</v>
      </c>
      <c r="C660" s="7" t="s">
        <v>1212</v>
      </c>
      <c r="D660" s="7" t="s">
        <v>1368</v>
      </c>
      <c r="E660" s="7" t="s">
        <v>3</v>
      </c>
      <c r="F660" s="7" t="s">
        <v>2</v>
      </c>
      <c r="G660" s="7">
        <v>1</v>
      </c>
      <c r="H660" s="6">
        <v>52</v>
      </c>
      <c r="I660" s="6">
        <v>12</v>
      </c>
      <c r="J660" s="5"/>
      <c r="K660" s="5"/>
      <c r="L660" s="6">
        <v>4</v>
      </c>
      <c r="M660" s="5"/>
      <c r="N660" s="10">
        <v>64</v>
      </c>
      <c r="O660" s="10">
        <v>64</v>
      </c>
      <c r="P660" s="88">
        <v>0</v>
      </c>
      <c r="Q660" s="102">
        <f t="shared" si="32"/>
        <v>1</v>
      </c>
      <c r="R660" s="96"/>
      <c r="S660" s="16"/>
      <c r="T660" s="10">
        <v>64</v>
      </c>
      <c r="U660" s="13">
        <v>1</v>
      </c>
      <c r="V660" s="12">
        <v>64</v>
      </c>
      <c r="W660" s="13">
        <v>1</v>
      </c>
      <c r="X660" s="11"/>
      <c r="Y660" s="11"/>
      <c r="Z660" s="11"/>
      <c r="AA660" s="11"/>
      <c r="AB660" s="11"/>
      <c r="AC660" s="11"/>
      <c r="AD660" s="11"/>
      <c r="AE660" s="42"/>
      <c r="AF660" s="19">
        <v>25.766027777777801</v>
      </c>
      <c r="AG660" s="10">
        <v>-80.196722222222206</v>
      </c>
    </row>
    <row r="661" spans="1:33" ht="12" customHeight="1" x14ac:dyDescent="0.2">
      <c r="A661" s="18">
        <v>217</v>
      </c>
      <c r="B661" s="40" t="s">
        <v>24</v>
      </c>
      <c r="C661" s="7" t="s">
        <v>161</v>
      </c>
      <c r="D661" s="7" t="s">
        <v>1455</v>
      </c>
      <c r="E661" s="7" t="s">
        <v>1739</v>
      </c>
      <c r="F661" s="7" t="s">
        <v>2</v>
      </c>
      <c r="G661" s="7">
        <v>1</v>
      </c>
      <c r="H661" s="6">
        <v>53</v>
      </c>
      <c r="I661" s="6">
        <v>262</v>
      </c>
      <c r="J661" s="5"/>
      <c r="K661" s="5"/>
      <c r="L661" s="5"/>
      <c r="M661" s="5"/>
      <c r="N661" s="10">
        <v>262</v>
      </c>
      <c r="O661" s="10">
        <v>262</v>
      </c>
      <c r="P661" s="88">
        <v>0</v>
      </c>
      <c r="Q661" s="102">
        <f t="shared" si="32"/>
        <v>0.97837150127226458</v>
      </c>
      <c r="R661" s="96">
        <v>0.97328244274809161</v>
      </c>
      <c r="S661" s="16">
        <v>0.96717557251908393</v>
      </c>
      <c r="T661" s="10">
        <v>258</v>
      </c>
      <c r="U661" s="13">
        <v>0.984732824427481</v>
      </c>
      <c r="V661" s="12">
        <v>257</v>
      </c>
      <c r="W661" s="13">
        <v>0.98091603053435095</v>
      </c>
      <c r="X661" s="12">
        <v>255</v>
      </c>
      <c r="Y661" s="13">
        <v>0.97328244274809195</v>
      </c>
      <c r="Z661" s="12">
        <v>254</v>
      </c>
      <c r="AA661" s="13">
        <v>0.969465648854962</v>
      </c>
      <c r="AB661" s="12">
        <v>256</v>
      </c>
      <c r="AC661" s="13">
        <v>0.977099236641221</v>
      </c>
      <c r="AD661" s="12">
        <v>258</v>
      </c>
      <c r="AE661" s="41">
        <v>0.984732824427481</v>
      </c>
      <c r="AF661" s="19">
        <v>25.5701</v>
      </c>
      <c r="AG661" s="10">
        <v>-80.360200000000006</v>
      </c>
    </row>
    <row r="662" spans="1:33" ht="12" customHeight="1" x14ac:dyDescent="0.2">
      <c r="A662" s="18">
        <v>218</v>
      </c>
      <c r="B662" s="40" t="s">
        <v>24</v>
      </c>
      <c r="C662" s="7" t="s">
        <v>162</v>
      </c>
      <c r="D662" s="7" t="s">
        <v>1456</v>
      </c>
      <c r="E662" s="7" t="s">
        <v>1739</v>
      </c>
      <c r="F662" s="7" t="s">
        <v>2</v>
      </c>
      <c r="G662" s="7">
        <v>1</v>
      </c>
      <c r="H662" s="6">
        <v>44</v>
      </c>
      <c r="I662" s="6">
        <v>152</v>
      </c>
      <c r="J662" s="5"/>
      <c r="K662" s="5"/>
      <c r="L662" s="5"/>
      <c r="M662" s="5"/>
      <c r="N662" s="10">
        <v>216</v>
      </c>
      <c r="O662" s="10">
        <v>152</v>
      </c>
      <c r="P662" s="88">
        <v>64</v>
      </c>
      <c r="Q662" s="102">
        <f t="shared" si="32"/>
        <v>0.98379629629629628</v>
      </c>
      <c r="R662" s="96">
        <v>0.97222222222222221</v>
      </c>
      <c r="S662" s="16">
        <v>0.94907407407407407</v>
      </c>
      <c r="T662" s="10">
        <v>210</v>
      </c>
      <c r="U662" s="13">
        <v>0.97222222222222199</v>
      </c>
      <c r="V662" s="12">
        <v>212</v>
      </c>
      <c r="W662" s="13">
        <v>0.98148148148148195</v>
      </c>
      <c r="X662" s="12">
        <v>212</v>
      </c>
      <c r="Y662" s="13">
        <v>0.98148148148148195</v>
      </c>
      <c r="Z662" s="12">
        <v>211</v>
      </c>
      <c r="AA662" s="13">
        <v>0.97685185185185197</v>
      </c>
      <c r="AB662" s="12">
        <v>214</v>
      </c>
      <c r="AC662" s="13">
        <v>0.99074074074074103</v>
      </c>
      <c r="AD662" s="12">
        <v>216</v>
      </c>
      <c r="AE662" s="41">
        <v>1</v>
      </c>
      <c r="AF662" s="19">
        <v>25.566700000000001</v>
      </c>
      <c r="AG662" s="10">
        <v>-80.360600000000005</v>
      </c>
    </row>
    <row r="663" spans="1:33" ht="12" customHeight="1" x14ac:dyDescent="0.2">
      <c r="A663" s="18">
        <v>484</v>
      </c>
      <c r="B663" s="40" t="s">
        <v>24</v>
      </c>
      <c r="C663" s="7" t="s">
        <v>328</v>
      </c>
      <c r="D663" s="7" t="s">
        <v>1377</v>
      </c>
      <c r="E663" s="7" t="s">
        <v>1739</v>
      </c>
      <c r="F663" s="7" t="s">
        <v>2</v>
      </c>
      <c r="G663" s="7">
        <v>1</v>
      </c>
      <c r="H663" s="6">
        <v>12</v>
      </c>
      <c r="I663" s="6">
        <v>24</v>
      </c>
      <c r="J663" s="5"/>
      <c r="K663" s="5"/>
      <c r="L663" s="5"/>
      <c r="M663" s="5"/>
      <c r="N663" s="10">
        <v>33</v>
      </c>
      <c r="O663" s="10">
        <v>24</v>
      </c>
      <c r="P663" s="88">
        <v>9</v>
      </c>
      <c r="Q663" s="102">
        <f t="shared" si="32"/>
        <v>0.58585858585858586</v>
      </c>
      <c r="R663" s="96">
        <v>0.69696969696969702</v>
      </c>
      <c r="S663" s="16">
        <v>0.37931034482758619</v>
      </c>
      <c r="T663" s="10">
        <v>16</v>
      </c>
      <c r="U663" s="13">
        <v>0.48484848484848497</v>
      </c>
      <c r="V663" s="12">
        <v>18</v>
      </c>
      <c r="W663" s="13">
        <v>0.54545454545454497</v>
      </c>
      <c r="X663" s="12">
        <v>19</v>
      </c>
      <c r="Y663" s="13">
        <v>0.57575757575757602</v>
      </c>
      <c r="Z663" s="12">
        <v>20</v>
      </c>
      <c r="AA663" s="13">
        <v>0.60606060606060597</v>
      </c>
      <c r="AB663" s="12">
        <v>21</v>
      </c>
      <c r="AC663" s="13">
        <v>0.63636363636363602</v>
      </c>
      <c r="AD663" s="12">
        <v>22</v>
      </c>
      <c r="AE663" s="41">
        <v>0.66666666666666696</v>
      </c>
      <c r="AF663" s="19">
        <v>25.7775</v>
      </c>
      <c r="AG663" s="10">
        <v>-80.132300000000001</v>
      </c>
    </row>
    <row r="664" spans="1:33" ht="12" customHeight="1" x14ac:dyDescent="0.2">
      <c r="A664" s="18">
        <v>42</v>
      </c>
      <c r="B664" s="40" t="s">
        <v>24</v>
      </c>
      <c r="C664" s="7" t="s">
        <v>38</v>
      </c>
      <c r="D664" s="7" t="s">
        <v>1348</v>
      </c>
      <c r="E664" s="7" t="s">
        <v>4</v>
      </c>
      <c r="F664" s="7" t="s">
        <v>2</v>
      </c>
      <c r="G664" s="7">
        <v>1</v>
      </c>
      <c r="H664" s="5"/>
      <c r="I664" s="6">
        <v>65</v>
      </c>
      <c r="J664" s="5"/>
      <c r="K664" s="5"/>
      <c r="L664" s="5"/>
      <c r="M664" s="5"/>
      <c r="N664" s="10">
        <v>65</v>
      </c>
      <c r="O664" s="10">
        <v>65</v>
      </c>
      <c r="P664" s="88">
        <v>0</v>
      </c>
      <c r="Q664" s="102">
        <f t="shared" si="32"/>
        <v>0.88717948717948714</v>
      </c>
      <c r="R664" s="96">
        <v>0.83384615384615379</v>
      </c>
      <c r="S664" s="16">
        <v>0.81025641025641026</v>
      </c>
      <c r="T664" s="10">
        <v>59</v>
      </c>
      <c r="U664" s="13">
        <v>0.90769230769230802</v>
      </c>
      <c r="V664" s="12">
        <v>57</v>
      </c>
      <c r="W664" s="13">
        <v>0.87692307692307703</v>
      </c>
      <c r="X664" s="12">
        <v>58</v>
      </c>
      <c r="Y664" s="13">
        <v>0.89230769230769202</v>
      </c>
      <c r="Z664" s="12">
        <v>58</v>
      </c>
      <c r="AA664" s="13">
        <v>0.89230769230769202</v>
      </c>
      <c r="AB664" s="12">
        <v>57</v>
      </c>
      <c r="AC664" s="13">
        <v>0.87692307692307703</v>
      </c>
      <c r="AD664" s="12">
        <v>57</v>
      </c>
      <c r="AE664" s="41">
        <v>0.87692307692307703</v>
      </c>
      <c r="AF664" s="19">
        <v>25.783899999999999</v>
      </c>
      <c r="AG664" s="10">
        <v>-80.199700000000007</v>
      </c>
    </row>
    <row r="665" spans="1:33" ht="12" customHeight="1" x14ac:dyDescent="0.2">
      <c r="A665" s="18">
        <v>81</v>
      </c>
      <c r="B665" s="40" t="s">
        <v>24</v>
      </c>
      <c r="C665" s="7" t="s">
        <v>74</v>
      </c>
      <c r="D665" s="7" t="s">
        <v>1434</v>
      </c>
      <c r="E665" s="7" t="s">
        <v>4</v>
      </c>
      <c r="F665" s="7" t="s">
        <v>2</v>
      </c>
      <c r="G665" s="7">
        <v>1</v>
      </c>
      <c r="H665" s="5"/>
      <c r="I665" s="6">
        <v>114</v>
      </c>
      <c r="J665" s="5"/>
      <c r="K665" s="5"/>
      <c r="L665" s="5"/>
      <c r="M665" s="5"/>
      <c r="N665" s="10">
        <v>114</v>
      </c>
      <c r="O665" s="10">
        <v>114</v>
      </c>
      <c r="P665" s="88">
        <v>0</v>
      </c>
      <c r="Q665" s="102">
        <f t="shared" si="32"/>
        <v>0.85818713450292394</v>
      </c>
      <c r="R665" s="96">
        <v>0.90497076023391809</v>
      </c>
      <c r="S665" s="16">
        <v>0.84561403508771926</v>
      </c>
      <c r="T665" s="10">
        <v>101</v>
      </c>
      <c r="U665" s="13">
        <v>0.88596491228070196</v>
      </c>
      <c r="V665" s="12">
        <v>105</v>
      </c>
      <c r="W665" s="13">
        <v>0.92105263157894701</v>
      </c>
      <c r="X665" s="12">
        <v>100</v>
      </c>
      <c r="Y665" s="13">
        <v>0.87719298245613997</v>
      </c>
      <c r="Z665" s="12">
        <v>95</v>
      </c>
      <c r="AA665" s="13">
        <v>0.83333333333333304</v>
      </c>
      <c r="AB665" s="12">
        <v>96</v>
      </c>
      <c r="AC665" s="13">
        <v>0.84210526315789502</v>
      </c>
      <c r="AD665" s="12">
        <v>90</v>
      </c>
      <c r="AE665" s="41">
        <v>0.78947368421052599</v>
      </c>
      <c r="AF665" s="19">
        <v>25.499400000000001</v>
      </c>
      <c r="AG665" s="10">
        <v>-80.444699999999997</v>
      </c>
    </row>
    <row r="666" spans="1:33" ht="12" customHeight="1" x14ac:dyDescent="0.2">
      <c r="A666" s="18">
        <v>132</v>
      </c>
      <c r="B666" s="40" t="s">
        <v>24</v>
      </c>
      <c r="C666" s="7" t="s">
        <v>104</v>
      </c>
      <c r="D666" s="7" t="s">
        <v>1434</v>
      </c>
      <c r="E666" s="7" t="s">
        <v>4</v>
      </c>
      <c r="F666" s="7" t="s">
        <v>2</v>
      </c>
      <c r="G666" s="7">
        <v>1</v>
      </c>
      <c r="H666" s="5"/>
      <c r="I666" s="6">
        <v>102</v>
      </c>
      <c r="J666" s="5"/>
      <c r="K666" s="5"/>
      <c r="L666" s="5"/>
      <c r="M666" s="5"/>
      <c r="N666" s="10">
        <v>102</v>
      </c>
      <c r="O666" s="10">
        <v>102</v>
      </c>
      <c r="P666" s="88">
        <v>0</v>
      </c>
      <c r="Q666" s="102">
        <f t="shared" si="32"/>
        <v>0.95751633986928109</v>
      </c>
      <c r="R666" s="96">
        <v>0.98039215686274506</v>
      </c>
      <c r="S666" s="16">
        <v>0.93627450980392157</v>
      </c>
      <c r="T666" s="10">
        <v>99</v>
      </c>
      <c r="U666" s="13">
        <v>0.97058823529411797</v>
      </c>
      <c r="V666" s="12">
        <v>97</v>
      </c>
      <c r="W666" s="13">
        <v>0.95098039215686303</v>
      </c>
      <c r="X666" s="12">
        <v>98</v>
      </c>
      <c r="Y666" s="13">
        <v>0.96078431372549</v>
      </c>
      <c r="Z666" s="12">
        <v>97</v>
      </c>
      <c r="AA666" s="13">
        <v>0.95098039215686303</v>
      </c>
      <c r="AB666" s="12">
        <v>99</v>
      </c>
      <c r="AC666" s="13">
        <v>0.97058823529411797</v>
      </c>
      <c r="AD666" s="12">
        <v>96</v>
      </c>
      <c r="AE666" s="41">
        <v>0.94117647058823495</v>
      </c>
      <c r="AF666" s="19">
        <v>25.580382</v>
      </c>
      <c r="AG666" s="10">
        <v>-80.387585000000001</v>
      </c>
    </row>
    <row r="667" spans="1:33" ht="12" customHeight="1" x14ac:dyDescent="0.2">
      <c r="A667" s="18">
        <v>148</v>
      </c>
      <c r="B667" s="40" t="s">
        <v>24</v>
      </c>
      <c r="C667" s="7" t="s">
        <v>116</v>
      </c>
      <c r="D667" s="7" t="s">
        <v>1340</v>
      </c>
      <c r="E667" s="7" t="s">
        <v>4</v>
      </c>
      <c r="F667" s="7" t="s">
        <v>2</v>
      </c>
      <c r="G667" s="7">
        <v>1</v>
      </c>
      <c r="H667" s="5"/>
      <c r="I667" s="6">
        <v>588</v>
      </c>
      <c r="J667" s="5"/>
      <c r="K667" s="5"/>
      <c r="L667" s="5"/>
      <c r="M667" s="5"/>
      <c r="N667" s="10">
        <v>588</v>
      </c>
      <c r="O667" s="10">
        <v>588</v>
      </c>
      <c r="P667" s="88">
        <v>0</v>
      </c>
      <c r="Q667" s="102">
        <f t="shared" si="32"/>
        <v>0.89353741496598638</v>
      </c>
      <c r="R667" s="96">
        <v>0.87755102040816324</v>
      </c>
      <c r="S667" s="16">
        <v>0.93707482993197277</v>
      </c>
      <c r="T667" s="5"/>
      <c r="U667" s="11"/>
      <c r="V667" s="12">
        <v>525</v>
      </c>
      <c r="W667" s="13">
        <v>0.89134125636672301</v>
      </c>
      <c r="X667" s="12">
        <v>521</v>
      </c>
      <c r="Y667" s="13">
        <v>0.88455008488964304</v>
      </c>
      <c r="Z667" s="12">
        <v>528</v>
      </c>
      <c r="AA667" s="13">
        <v>0.89643463497453302</v>
      </c>
      <c r="AB667" s="12">
        <v>522</v>
      </c>
      <c r="AC667" s="13">
        <v>0.88624787775891301</v>
      </c>
      <c r="AD667" s="12">
        <v>531</v>
      </c>
      <c r="AE667" s="41">
        <v>0.90152801358234302</v>
      </c>
      <c r="AF667" s="19">
        <v>25.9129</v>
      </c>
      <c r="AG667" s="10">
        <v>-80.163300000000007</v>
      </c>
    </row>
    <row r="668" spans="1:33" ht="12" customHeight="1" x14ac:dyDescent="0.2">
      <c r="A668" s="18">
        <v>163</v>
      </c>
      <c r="B668" s="40" t="s">
        <v>24</v>
      </c>
      <c r="C668" s="7" t="s">
        <v>123</v>
      </c>
      <c r="D668" s="7" t="s">
        <v>1347</v>
      </c>
      <c r="E668" s="7" t="s">
        <v>4</v>
      </c>
      <c r="F668" s="7" t="s">
        <v>2</v>
      </c>
      <c r="G668" s="7">
        <v>1</v>
      </c>
      <c r="H668" s="5"/>
      <c r="I668" s="6">
        <v>18</v>
      </c>
      <c r="J668" s="5"/>
      <c r="K668" s="5"/>
      <c r="L668" s="5"/>
      <c r="M668" s="5"/>
      <c r="N668" s="10">
        <v>18</v>
      </c>
      <c r="O668" s="10">
        <v>18</v>
      </c>
      <c r="P668" s="88">
        <v>0</v>
      </c>
      <c r="Q668" s="102">
        <f t="shared" si="32"/>
        <v>0.93518518518518523</v>
      </c>
      <c r="R668" s="96"/>
      <c r="S668" s="16"/>
      <c r="T668" s="10">
        <v>18</v>
      </c>
      <c r="U668" s="13">
        <v>1</v>
      </c>
      <c r="V668" s="12">
        <v>17</v>
      </c>
      <c r="W668" s="13">
        <v>0.94444444444444398</v>
      </c>
      <c r="X668" s="12">
        <v>16</v>
      </c>
      <c r="Y668" s="13">
        <v>0.88888888888888895</v>
      </c>
      <c r="Z668" s="12">
        <v>16</v>
      </c>
      <c r="AA668" s="13">
        <v>0.88888888888888895</v>
      </c>
      <c r="AB668" s="12">
        <v>16</v>
      </c>
      <c r="AC668" s="13">
        <v>0.88888888888888895</v>
      </c>
      <c r="AD668" s="12">
        <v>18</v>
      </c>
      <c r="AE668" s="41">
        <v>1</v>
      </c>
      <c r="AF668" s="19">
        <v>25.852889999999999</v>
      </c>
      <c r="AG668" s="10">
        <v>-80.140736000000004</v>
      </c>
    </row>
    <row r="669" spans="1:33" ht="12" customHeight="1" x14ac:dyDescent="0.2">
      <c r="A669" s="18">
        <v>189</v>
      </c>
      <c r="B669" s="40" t="s">
        <v>24</v>
      </c>
      <c r="C669" s="7" t="s">
        <v>140</v>
      </c>
      <c r="D669" s="7" t="s">
        <v>1442</v>
      </c>
      <c r="E669" s="7" t="s">
        <v>4</v>
      </c>
      <c r="F669" s="7" t="s">
        <v>2</v>
      </c>
      <c r="G669" s="7">
        <v>1</v>
      </c>
      <c r="H669" s="5"/>
      <c r="I669" s="6">
        <v>129</v>
      </c>
      <c r="J669" s="5"/>
      <c r="K669" s="5"/>
      <c r="L669" s="5"/>
      <c r="M669" s="5"/>
      <c r="N669" s="10">
        <v>129</v>
      </c>
      <c r="O669" s="10">
        <v>128</v>
      </c>
      <c r="P669" s="88">
        <v>1</v>
      </c>
      <c r="Q669" s="102">
        <f t="shared" si="32"/>
        <v>0.9948320413436692</v>
      </c>
      <c r="R669" s="96">
        <v>0.99095607235142114</v>
      </c>
      <c r="S669" s="16">
        <v>0.99612403100775193</v>
      </c>
      <c r="T669" s="10">
        <v>127</v>
      </c>
      <c r="U669" s="13">
        <v>0.98449612403100795</v>
      </c>
      <c r="V669" s="12">
        <v>129</v>
      </c>
      <c r="W669" s="13">
        <v>1</v>
      </c>
      <c r="X669" s="12">
        <v>128</v>
      </c>
      <c r="Y669" s="13">
        <v>0.99224806201550397</v>
      </c>
      <c r="Z669" s="12">
        <v>128</v>
      </c>
      <c r="AA669" s="13">
        <v>0.99224806201550397</v>
      </c>
      <c r="AB669" s="12">
        <v>129</v>
      </c>
      <c r="AC669" s="13">
        <v>1</v>
      </c>
      <c r="AD669" s="12">
        <v>129</v>
      </c>
      <c r="AE669" s="41">
        <v>1</v>
      </c>
      <c r="AF669" s="19">
        <v>25.775600000000001</v>
      </c>
      <c r="AG669" s="10">
        <v>-80.190200000000004</v>
      </c>
    </row>
    <row r="670" spans="1:33" ht="12" customHeight="1" x14ac:dyDescent="0.2">
      <c r="A670" s="18">
        <v>191</v>
      </c>
      <c r="B670" s="40" t="s">
        <v>24</v>
      </c>
      <c r="C670" s="7" t="s">
        <v>142</v>
      </c>
      <c r="D670" s="7" t="s">
        <v>1445</v>
      </c>
      <c r="E670" s="7" t="s">
        <v>4</v>
      </c>
      <c r="F670" s="7" t="s">
        <v>2</v>
      </c>
      <c r="G670" s="7">
        <v>1</v>
      </c>
      <c r="H670" s="5"/>
      <c r="I670" s="6">
        <v>92</v>
      </c>
      <c r="J670" s="5"/>
      <c r="K670" s="5"/>
      <c r="L670" s="5"/>
      <c r="M670" s="5"/>
      <c r="N670" s="10">
        <v>92</v>
      </c>
      <c r="O670" s="10">
        <v>92</v>
      </c>
      <c r="P670" s="88">
        <v>0</v>
      </c>
      <c r="Q670" s="102">
        <f t="shared" si="32"/>
        <v>0.99094202898550721</v>
      </c>
      <c r="R670" s="96">
        <v>0.97826086956521741</v>
      </c>
      <c r="S670" s="16">
        <v>0.99347826086956526</v>
      </c>
      <c r="T670" s="10">
        <v>91</v>
      </c>
      <c r="U670" s="13">
        <v>0.98913043478260898</v>
      </c>
      <c r="V670" s="12">
        <v>90</v>
      </c>
      <c r="W670" s="13">
        <v>0.97826086956521696</v>
      </c>
      <c r="X670" s="12">
        <v>91</v>
      </c>
      <c r="Y670" s="13">
        <v>0.98913043478260898</v>
      </c>
      <c r="Z670" s="12">
        <v>91</v>
      </c>
      <c r="AA670" s="13">
        <v>0.98913043478260898</v>
      </c>
      <c r="AB670" s="12">
        <v>92</v>
      </c>
      <c r="AC670" s="13">
        <v>1</v>
      </c>
      <c r="AD670" s="12">
        <v>92</v>
      </c>
      <c r="AE670" s="41">
        <v>1</v>
      </c>
      <c r="AF670" s="19">
        <v>25.471910000000001</v>
      </c>
      <c r="AG670" s="10">
        <v>-80.493628999999999</v>
      </c>
    </row>
    <row r="671" spans="1:33" ht="12" customHeight="1" x14ac:dyDescent="0.2">
      <c r="A671" s="18">
        <v>197</v>
      </c>
      <c r="B671" s="40" t="s">
        <v>24</v>
      </c>
      <c r="C671" s="7" t="s">
        <v>144</v>
      </c>
      <c r="D671" s="7" t="s">
        <v>1449</v>
      </c>
      <c r="E671" s="7" t="s">
        <v>4</v>
      </c>
      <c r="F671" s="7" t="s">
        <v>2</v>
      </c>
      <c r="G671" s="7">
        <v>1</v>
      </c>
      <c r="H671" s="5"/>
      <c r="I671" s="6">
        <v>214</v>
      </c>
      <c r="J671" s="5"/>
      <c r="K671" s="5"/>
      <c r="L671" s="5"/>
      <c r="M671" s="5"/>
      <c r="N671" s="10">
        <v>214</v>
      </c>
      <c r="O671" s="10">
        <v>214</v>
      </c>
      <c r="P671" s="88">
        <v>0</v>
      </c>
      <c r="Q671" s="102">
        <f t="shared" si="32"/>
        <v>0.99252336448598133</v>
      </c>
      <c r="R671" s="96">
        <v>0.99376947040498442</v>
      </c>
      <c r="S671" s="16">
        <v>0.99439252336448603</v>
      </c>
      <c r="T671" s="10">
        <v>211</v>
      </c>
      <c r="U671" s="13">
        <v>0.98598130841121501</v>
      </c>
      <c r="V671" s="12">
        <v>212</v>
      </c>
      <c r="W671" s="13">
        <v>0.99065420560747697</v>
      </c>
      <c r="X671" s="12">
        <v>212</v>
      </c>
      <c r="Y671" s="13">
        <v>0.99065420560747697</v>
      </c>
      <c r="Z671" s="12">
        <v>213</v>
      </c>
      <c r="AA671" s="13">
        <v>0.99532710280373804</v>
      </c>
      <c r="AB671" s="11"/>
      <c r="AC671" s="11"/>
      <c r="AD671" s="12">
        <v>214</v>
      </c>
      <c r="AE671" s="41">
        <v>1</v>
      </c>
      <c r="AF671" s="19">
        <v>25.934999999999999</v>
      </c>
      <c r="AG671" s="10">
        <v>-80.315600000000003</v>
      </c>
    </row>
    <row r="672" spans="1:33" ht="12" customHeight="1" x14ac:dyDescent="0.2">
      <c r="A672" s="18">
        <v>215</v>
      </c>
      <c r="B672" s="40" t="s">
        <v>24</v>
      </c>
      <c r="C672" s="7" t="s">
        <v>160</v>
      </c>
      <c r="D672" s="7" t="s">
        <v>1454</v>
      </c>
      <c r="E672" s="7" t="s">
        <v>4</v>
      </c>
      <c r="F672" s="7" t="s">
        <v>2</v>
      </c>
      <c r="G672" s="7">
        <v>1</v>
      </c>
      <c r="H672" s="5"/>
      <c r="I672" s="6">
        <v>320</v>
      </c>
      <c r="J672" s="5"/>
      <c r="K672" s="5"/>
      <c r="L672" s="5"/>
      <c r="M672" s="5"/>
      <c r="N672" s="10">
        <v>320</v>
      </c>
      <c r="O672" s="10">
        <v>320</v>
      </c>
      <c r="P672" s="88">
        <v>0</v>
      </c>
      <c r="Q672" s="102">
        <f t="shared" si="32"/>
        <v>0.95520833333333333</v>
      </c>
      <c r="R672" s="96">
        <v>0.94062500000000004</v>
      </c>
      <c r="S672" s="16">
        <v>0.95625000000000004</v>
      </c>
      <c r="T672" s="10">
        <v>309</v>
      </c>
      <c r="U672" s="13">
        <v>0.96562499999999996</v>
      </c>
      <c r="V672" s="12">
        <v>306</v>
      </c>
      <c r="W672" s="13">
        <v>0.95625000000000004</v>
      </c>
      <c r="X672" s="12">
        <v>304</v>
      </c>
      <c r="Y672" s="13">
        <v>0.95</v>
      </c>
      <c r="Z672" s="12">
        <v>306</v>
      </c>
      <c r="AA672" s="13">
        <v>0.95625000000000004</v>
      </c>
      <c r="AB672" s="12">
        <v>306</v>
      </c>
      <c r="AC672" s="13">
        <v>0.95625000000000004</v>
      </c>
      <c r="AD672" s="12">
        <v>303</v>
      </c>
      <c r="AE672" s="41">
        <v>0.94687500000000002</v>
      </c>
      <c r="AF672" s="19">
        <v>25.9451</v>
      </c>
      <c r="AG672" s="10">
        <v>-80.245699999999999</v>
      </c>
    </row>
    <row r="673" spans="1:33" ht="12" customHeight="1" x14ac:dyDescent="0.2">
      <c r="A673" s="18">
        <v>229</v>
      </c>
      <c r="B673" s="40" t="s">
        <v>24</v>
      </c>
      <c r="C673" s="7" t="s">
        <v>170</v>
      </c>
      <c r="D673" s="7" t="s">
        <v>1458</v>
      </c>
      <c r="E673" s="7" t="s">
        <v>4</v>
      </c>
      <c r="F673" s="7" t="s">
        <v>2</v>
      </c>
      <c r="G673" s="7">
        <v>1</v>
      </c>
      <c r="H673" s="5"/>
      <c r="I673" s="6">
        <v>32</v>
      </c>
      <c r="J673" s="5"/>
      <c r="K673" s="5"/>
      <c r="L673" s="5"/>
      <c r="M673" s="5"/>
      <c r="N673" s="10">
        <v>32</v>
      </c>
      <c r="O673" s="10">
        <v>32</v>
      </c>
      <c r="P673" s="88">
        <v>0</v>
      </c>
      <c r="Q673" s="102">
        <f t="shared" si="32"/>
        <v>0.94270833333333337</v>
      </c>
      <c r="R673" s="96">
        <v>0.98750000000000004</v>
      </c>
      <c r="S673" s="16">
        <v>0.94791666666666663</v>
      </c>
      <c r="T673" s="10">
        <v>30</v>
      </c>
      <c r="U673" s="13">
        <v>0.9375</v>
      </c>
      <c r="V673" s="12">
        <v>30</v>
      </c>
      <c r="W673" s="13">
        <v>0.9375</v>
      </c>
      <c r="X673" s="12">
        <v>30</v>
      </c>
      <c r="Y673" s="13">
        <v>0.9375</v>
      </c>
      <c r="Z673" s="12">
        <v>30</v>
      </c>
      <c r="AA673" s="13">
        <v>0.9375</v>
      </c>
      <c r="AB673" s="12">
        <v>30</v>
      </c>
      <c r="AC673" s="13">
        <v>0.9375</v>
      </c>
      <c r="AD673" s="12">
        <v>31</v>
      </c>
      <c r="AE673" s="41">
        <v>0.96875</v>
      </c>
      <c r="AF673" s="19">
        <v>25.938400000000001</v>
      </c>
      <c r="AG673" s="10">
        <v>-80.267799999999994</v>
      </c>
    </row>
    <row r="674" spans="1:33" ht="12" customHeight="1" x14ac:dyDescent="0.2">
      <c r="A674" s="18">
        <v>238</v>
      </c>
      <c r="B674" s="40" t="s">
        <v>24</v>
      </c>
      <c r="C674" s="7" t="s">
        <v>175</v>
      </c>
      <c r="D674" s="7" t="s">
        <v>1444</v>
      </c>
      <c r="E674" s="7" t="s">
        <v>4</v>
      </c>
      <c r="F674" s="7" t="s">
        <v>2</v>
      </c>
      <c r="G674" s="7">
        <v>1</v>
      </c>
      <c r="H674" s="5"/>
      <c r="I674" s="6">
        <v>176</v>
      </c>
      <c r="J674" s="5"/>
      <c r="K674" s="5"/>
      <c r="L674" s="5"/>
      <c r="M674" s="5"/>
      <c r="N674" s="10">
        <v>176</v>
      </c>
      <c r="O674" s="10">
        <v>176</v>
      </c>
      <c r="P674" s="88">
        <v>0</v>
      </c>
      <c r="Q674" s="102">
        <f t="shared" si="32"/>
        <v>0.92897727272727271</v>
      </c>
      <c r="R674" s="96">
        <v>0.96212121212121215</v>
      </c>
      <c r="S674" s="16">
        <v>0.94128787878787878</v>
      </c>
      <c r="T674" s="10">
        <v>168</v>
      </c>
      <c r="U674" s="13">
        <v>0.95454545454545503</v>
      </c>
      <c r="V674" s="12">
        <v>165</v>
      </c>
      <c r="W674" s="13">
        <v>0.9375</v>
      </c>
      <c r="X674" s="12">
        <v>163</v>
      </c>
      <c r="Y674" s="13">
        <v>0.92613636363636398</v>
      </c>
      <c r="Z674" s="12">
        <v>164</v>
      </c>
      <c r="AA674" s="13">
        <v>0.93181818181818199</v>
      </c>
      <c r="AB674" s="12">
        <v>161</v>
      </c>
      <c r="AC674" s="13">
        <v>0.91477272727272696</v>
      </c>
      <c r="AD674" s="12">
        <v>160</v>
      </c>
      <c r="AE674" s="41">
        <v>0.90909090909090895</v>
      </c>
      <c r="AF674" s="19">
        <v>25.940100000000001</v>
      </c>
      <c r="AG674" s="10">
        <v>-80.263599999999997</v>
      </c>
    </row>
    <row r="675" spans="1:33" ht="12" customHeight="1" x14ac:dyDescent="0.2">
      <c r="A675" s="18">
        <v>245</v>
      </c>
      <c r="B675" s="40" t="s">
        <v>24</v>
      </c>
      <c r="C675" s="7" t="s">
        <v>181</v>
      </c>
      <c r="D675" s="7" t="s">
        <v>1355</v>
      </c>
      <c r="E675" s="7" t="s">
        <v>4</v>
      </c>
      <c r="F675" s="7" t="s">
        <v>2</v>
      </c>
      <c r="G675" s="7">
        <v>1</v>
      </c>
      <c r="H675" s="5"/>
      <c r="I675" s="6">
        <v>321</v>
      </c>
      <c r="J675" s="5"/>
      <c r="K675" s="5"/>
      <c r="L675" s="5"/>
      <c r="M675" s="5"/>
      <c r="N675" s="10">
        <v>321</v>
      </c>
      <c r="O675" s="10">
        <v>321</v>
      </c>
      <c r="P675" s="88">
        <v>0</v>
      </c>
      <c r="Q675" s="102">
        <f t="shared" si="32"/>
        <v>0.96313603322949115</v>
      </c>
      <c r="R675" s="96">
        <v>0.94392523364485981</v>
      </c>
      <c r="S675" s="16">
        <v>0.95950155763239875</v>
      </c>
      <c r="T675" s="10">
        <v>308</v>
      </c>
      <c r="U675" s="13">
        <v>0.95950155763239897</v>
      </c>
      <c r="V675" s="12">
        <v>305</v>
      </c>
      <c r="W675" s="13">
        <v>0.95015576323987505</v>
      </c>
      <c r="X675" s="12">
        <v>310</v>
      </c>
      <c r="Y675" s="13">
        <v>0.96573208722741399</v>
      </c>
      <c r="Z675" s="12">
        <v>311</v>
      </c>
      <c r="AA675" s="13">
        <v>0.968847352024922</v>
      </c>
      <c r="AB675" s="12">
        <v>311</v>
      </c>
      <c r="AC675" s="13">
        <v>0.968847352024922</v>
      </c>
      <c r="AD675" s="12">
        <v>310</v>
      </c>
      <c r="AE675" s="41">
        <v>0.96573208722741399</v>
      </c>
      <c r="AF675" s="19">
        <v>25.945799999999998</v>
      </c>
      <c r="AG675" s="10">
        <v>-80.245699999999999</v>
      </c>
    </row>
    <row r="676" spans="1:33" ht="12" customHeight="1" x14ac:dyDescent="0.2">
      <c r="A676" s="18">
        <v>253</v>
      </c>
      <c r="B676" s="40" t="s">
        <v>24</v>
      </c>
      <c r="C676" s="7" t="s">
        <v>186</v>
      </c>
      <c r="D676" s="7" t="s">
        <v>1463</v>
      </c>
      <c r="E676" s="7" t="s">
        <v>4</v>
      </c>
      <c r="F676" s="7" t="s">
        <v>2</v>
      </c>
      <c r="G676" s="7">
        <v>1</v>
      </c>
      <c r="H676" s="5"/>
      <c r="I676" s="6">
        <v>50</v>
      </c>
      <c r="J676" s="5"/>
      <c r="K676" s="5"/>
      <c r="L676" s="5"/>
      <c r="M676" s="5"/>
      <c r="N676" s="10">
        <v>60</v>
      </c>
      <c r="O676" s="10">
        <v>60</v>
      </c>
      <c r="P676" s="88">
        <v>0</v>
      </c>
      <c r="Q676" s="102">
        <f t="shared" si="32"/>
        <v>0.9194444444444444</v>
      </c>
      <c r="R676" s="96">
        <v>0.93666666666666665</v>
      </c>
      <c r="S676" s="16">
        <v>0.93888888888888888</v>
      </c>
      <c r="T676" s="10">
        <v>60</v>
      </c>
      <c r="U676" s="13">
        <v>1</v>
      </c>
      <c r="V676" s="12">
        <v>58</v>
      </c>
      <c r="W676" s="13">
        <v>0.96666666666666701</v>
      </c>
      <c r="X676" s="12">
        <v>56</v>
      </c>
      <c r="Y676" s="13">
        <v>0.93333333333333302</v>
      </c>
      <c r="Z676" s="12">
        <v>54</v>
      </c>
      <c r="AA676" s="13">
        <v>0.9</v>
      </c>
      <c r="AB676" s="12">
        <v>53</v>
      </c>
      <c r="AC676" s="13">
        <v>0.88333333333333297</v>
      </c>
      <c r="AD676" s="12">
        <v>50</v>
      </c>
      <c r="AE676" s="41">
        <v>0.83333333333333304</v>
      </c>
      <c r="AF676" s="19">
        <v>25.826899999999998</v>
      </c>
      <c r="AG676" s="10">
        <v>-80.207400000000007</v>
      </c>
    </row>
    <row r="677" spans="1:33" ht="12" customHeight="1" x14ac:dyDescent="0.2">
      <c r="A677" s="18">
        <v>284</v>
      </c>
      <c r="B677" s="40" t="s">
        <v>24</v>
      </c>
      <c r="C677" s="7" t="s">
        <v>203</v>
      </c>
      <c r="D677" s="7" t="s">
        <v>1466</v>
      </c>
      <c r="E677" s="7" t="s">
        <v>4</v>
      </c>
      <c r="F677" s="7" t="s">
        <v>2</v>
      </c>
      <c r="G677" s="7">
        <v>1</v>
      </c>
      <c r="H677" s="5"/>
      <c r="I677" s="6">
        <v>228</v>
      </c>
      <c r="J677" s="5"/>
      <c r="K677" s="5"/>
      <c r="L677" s="5"/>
      <c r="M677" s="5"/>
      <c r="N677" s="10">
        <v>228</v>
      </c>
      <c r="O677" s="10">
        <v>228</v>
      </c>
      <c r="P677" s="88">
        <v>0</v>
      </c>
      <c r="Q677" s="102">
        <f t="shared" si="32"/>
        <v>0.99561403508771928</v>
      </c>
      <c r="R677" s="96">
        <v>0.98903508771929827</v>
      </c>
      <c r="S677" s="16">
        <v>0.99049707602339176</v>
      </c>
      <c r="T677" s="10">
        <v>228</v>
      </c>
      <c r="U677" s="13">
        <v>1</v>
      </c>
      <c r="V677" s="12">
        <v>228</v>
      </c>
      <c r="W677" s="13">
        <v>1</v>
      </c>
      <c r="X677" s="12">
        <v>228</v>
      </c>
      <c r="Y677" s="13">
        <v>1</v>
      </c>
      <c r="Z677" s="12">
        <v>224</v>
      </c>
      <c r="AA677" s="13">
        <v>0.98245614035087703</v>
      </c>
      <c r="AB677" s="12">
        <v>227</v>
      </c>
      <c r="AC677" s="13">
        <v>0.99561403508771895</v>
      </c>
      <c r="AD677" s="12">
        <v>227</v>
      </c>
      <c r="AE677" s="41">
        <v>0.99561403508771895</v>
      </c>
      <c r="AF677" s="19">
        <v>25.5685</v>
      </c>
      <c r="AG677" s="10">
        <v>-80.372299999999996</v>
      </c>
    </row>
    <row r="678" spans="1:33" ht="12" customHeight="1" x14ac:dyDescent="0.2">
      <c r="A678" s="18">
        <v>286</v>
      </c>
      <c r="B678" s="40" t="s">
        <v>24</v>
      </c>
      <c r="C678" s="7" t="s">
        <v>205</v>
      </c>
      <c r="D678" s="7" t="s">
        <v>1467</v>
      </c>
      <c r="E678" s="7" t="s">
        <v>4</v>
      </c>
      <c r="F678" s="7" t="s">
        <v>2</v>
      </c>
      <c r="G678" s="7">
        <v>1</v>
      </c>
      <c r="H678" s="5"/>
      <c r="I678" s="6">
        <v>328</v>
      </c>
      <c r="J678" s="5"/>
      <c r="K678" s="5"/>
      <c r="L678" s="5"/>
      <c r="M678" s="5"/>
      <c r="N678" s="10">
        <v>328</v>
      </c>
      <c r="O678" s="10">
        <v>328</v>
      </c>
      <c r="P678" s="88">
        <v>0</v>
      </c>
      <c r="Q678" s="102">
        <f t="shared" si="32"/>
        <v>0.98983739837398377</v>
      </c>
      <c r="R678" s="96">
        <v>0.99207317073170731</v>
      </c>
      <c r="S678" s="16">
        <v>0.99542682926829273</v>
      </c>
      <c r="T678" s="10">
        <v>324</v>
      </c>
      <c r="U678" s="13">
        <v>0.98780487804878003</v>
      </c>
      <c r="V678" s="12">
        <v>326</v>
      </c>
      <c r="W678" s="13">
        <v>0.99390243902439002</v>
      </c>
      <c r="X678" s="12">
        <v>324</v>
      </c>
      <c r="Y678" s="13">
        <v>0.98780487804878003</v>
      </c>
      <c r="Z678" s="12">
        <v>323</v>
      </c>
      <c r="AA678" s="13">
        <v>0.98475609756097604</v>
      </c>
      <c r="AB678" s="12">
        <v>328</v>
      </c>
      <c r="AC678" s="13">
        <v>1</v>
      </c>
      <c r="AD678" s="12">
        <v>323</v>
      </c>
      <c r="AE678" s="41">
        <v>0.98475609756097604</v>
      </c>
      <c r="AF678" s="19">
        <v>25.893999999999998</v>
      </c>
      <c r="AG678" s="10">
        <v>-80.252700000000004</v>
      </c>
    </row>
    <row r="679" spans="1:33" ht="12" customHeight="1" x14ac:dyDescent="0.2">
      <c r="A679" s="18">
        <v>293</v>
      </c>
      <c r="B679" s="40" t="s">
        <v>24</v>
      </c>
      <c r="C679" s="7" t="s">
        <v>208</v>
      </c>
      <c r="D679" s="7" t="s">
        <v>1469</v>
      </c>
      <c r="E679" s="7" t="s">
        <v>4</v>
      </c>
      <c r="F679" s="7" t="s">
        <v>2</v>
      </c>
      <c r="G679" s="7">
        <v>1</v>
      </c>
      <c r="H679" s="5"/>
      <c r="I679" s="6">
        <v>280</v>
      </c>
      <c r="J679" s="5"/>
      <c r="K679" s="5"/>
      <c r="L679" s="5"/>
      <c r="M679" s="5"/>
      <c r="N679" s="10">
        <v>280</v>
      </c>
      <c r="O679" s="10">
        <v>280</v>
      </c>
      <c r="P679" s="88">
        <v>0</v>
      </c>
      <c r="Q679" s="102">
        <f t="shared" si="32"/>
        <v>0.96369047619047621</v>
      </c>
      <c r="R679" s="96">
        <v>0.95119047619047614</v>
      </c>
      <c r="S679" s="16">
        <v>0.94464285714285712</v>
      </c>
      <c r="T679" s="10">
        <v>276</v>
      </c>
      <c r="U679" s="13">
        <v>0.98571428571428599</v>
      </c>
      <c r="V679" s="12">
        <v>274</v>
      </c>
      <c r="W679" s="13">
        <v>0.97857142857142898</v>
      </c>
      <c r="X679" s="12">
        <v>269</v>
      </c>
      <c r="Y679" s="13">
        <v>0.96071428571428596</v>
      </c>
      <c r="Z679" s="12">
        <v>266</v>
      </c>
      <c r="AA679" s="13">
        <v>0.95</v>
      </c>
      <c r="AB679" s="12">
        <v>265</v>
      </c>
      <c r="AC679" s="13">
        <v>0.94642857142857095</v>
      </c>
      <c r="AD679" s="12">
        <v>269</v>
      </c>
      <c r="AE679" s="41">
        <v>0.96071428571428596</v>
      </c>
      <c r="AF679" s="19">
        <v>25.917300000000001</v>
      </c>
      <c r="AG679" s="10">
        <v>-80.218999999999994</v>
      </c>
    </row>
    <row r="680" spans="1:33" ht="12" customHeight="1" x14ac:dyDescent="0.2">
      <c r="A680" s="18">
        <v>308</v>
      </c>
      <c r="B680" s="40" t="s">
        <v>24</v>
      </c>
      <c r="C680" s="7" t="s">
        <v>218</v>
      </c>
      <c r="D680" s="7" t="s">
        <v>1341</v>
      </c>
      <c r="E680" s="7" t="s">
        <v>4</v>
      </c>
      <c r="F680" s="7" t="s">
        <v>2</v>
      </c>
      <c r="G680" s="7">
        <v>1</v>
      </c>
      <c r="H680" s="5"/>
      <c r="I680" s="6">
        <v>94</v>
      </c>
      <c r="J680" s="5"/>
      <c r="K680" s="5"/>
      <c r="L680" s="5"/>
      <c r="M680" s="5"/>
      <c r="N680" s="10">
        <v>94</v>
      </c>
      <c r="O680" s="10">
        <v>94</v>
      </c>
      <c r="P680" s="88">
        <v>0</v>
      </c>
      <c r="Q680" s="102">
        <f t="shared" si="32"/>
        <v>0.97340425531914898</v>
      </c>
      <c r="R680" s="96">
        <v>0.97872340425531912</v>
      </c>
      <c r="S680" s="16">
        <v>0.98581560283687941</v>
      </c>
      <c r="T680" s="10">
        <v>92</v>
      </c>
      <c r="U680" s="13">
        <v>0.97872340425531901</v>
      </c>
      <c r="V680" s="12">
        <v>92</v>
      </c>
      <c r="W680" s="13">
        <v>0.97872340425531901</v>
      </c>
      <c r="X680" s="12">
        <v>91</v>
      </c>
      <c r="Y680" s="13">
        <v>0.96808510638297895</v>
      </c>
      <c r="Z680" s="12">
        <v>91</v>
      </c>
      <c r="AA680" s="13">
        <v>0.96808510638297895</v>
      </c>
      <c r="AB680" s="12">
        <v>91</v>
      </c>
      <c r="AC680" s="13">
        <v>0.96808510638297895</v>
      </c>
      <c r="AD680" s="12">
        <v>92</v>
      </c>
      <c r="AE680" s="41">
        <v>0.97872340425531901</v>
      </c>
      <c r="AF680" s="19">
        <v>25.938199999999998</v>
      </c>
      <c r="AG680" s="10">
        <v>-80.311999999999998</v>
      </c>
    </row>
    <row r="681" spans="1:33" ht="12" customHeight="1" x14ac:dyDescent="0.2">
      <c r="A681" s="18">
        <v>331</v>
      </c>
      <c r="B681" s="40" t="s">
        <v>24</v>
      </c>
      <c r="C681" s="7" t="s">
        <v>233</v>
      </c>
      <c r="D681" s="7" t="s">
        <v>1352</v>
      </c>
      <c r="E681" s="7" t="s">
        <v>4</v>
      </c>
      <c r="F681" s="7" t="s">
        <v>2</v>
      </c>
      <c r="G681" s="7">
        <v>1</v>
      </c>
      <c r="H681" s="5"/>
      <c r="I681" s="6">
        <v>200</v>
      </c>
      <c r="J681" s="5"/>
      <c r="K681" s="5"/>
      <c r="L681" s="5"/>
      <c r="M681" s="5"/>
      <c r="N681" s="10">
        <v>200</v>
      </c>
      <c r="O681" s="10">
        <v>200</v>
      </c>
      <c r="P681" s="88">
        <v>0</v>
      </c>
      <c r="Q681" s="102">
        <f t="shared" si="32"/>
        <v>0.98750000000000004</v>
      </c>
      <c r="R681" s="96">
        <v>0.97666666666666668</v>
      </c>
      <c r="S681" s="16">
        <v>0.97</v>
      </c>
      <c r="T681" s="10">
        <v>199</v>
      </c>
      <c r="U681" s="13">
        <v>0.995</v>
      </c>
      <c r="V681" s="12">
        <v>197</v>
      </c>
      <c r="W681" s="13">
        <v>0.98499999999999999</v>
      </c>
      <c r="X681" s="12">
        <v>197</v>
      </c>
      <c r="Y681" s="13">
        <v>0.98499999999999999</v>
      </c>
      <c r="Z681" s="12">
        <v>195</v>
      </c>
      <c r="AA681" s="13">
        <v>0.97499999999999998</v>
      </c>
      <c r="AB681" s="12">
        <v>199</v>
      </c>
      <c r="AC681" s="13">
        <v>0.995</v>
      </c>
      <c r="AD681" s="12">
        <v>198</v>
      </c>
      <c r="AE681" s="41">
        <v>0.99</v>
      </c>
      <c r="AF681" s="19">
        <v>25.557700000000001</v>
      </c>
      <c r="AG681" s="10">
        <v>-80.364099999999993</v>
      </c>
    </row>
    <row r="682" spans="1:33" ht="12" customHeight="1" x14ac:dyDescent="0.2">
      <c r="A682" s="18">
        <v>334</v>
      </c>
      <c r="B682" s="40" t="s">
        <v>24</v>
      </c>
      <c r="C682" s="7" t="s">
        <v>235</v>
      </c>
      <c r="D682" s="7" t="s">
        <v>1356</v>
      </c>
      <c r="E682" s="7" t="s">
        <v>4</v>
      </c>
      <c r="F682" s="7" t="s">
        <v>2</v>
      </c>
      <c r="G682" s="7">
        <v>1</v>
      </c>
      <c r="H682" s="5"/>
      <c r="I682" s="6">
        <v>56</v>
      </c>
      <c r="J682" s="5"/>
      <c r="K682" s="5"/>
      <c r="L682" s="5"/>
      <c r="M682" s="5"/>
      <c r="N682" s="10">
        <v>56</v>
      </c>
      <c r="O682" s="10">
        <v>56</v>
      </c>
      <c r="P682" s="88">
        <v>0</v>
      </c>
      <c r="Q682" s="102">
        <f t="shared" si="32"/>
        <v>0.98571428571428577</v>
      </c>
      <c r="R682" s="96">
        <v>0.8214285714285714</v>
      </c>
      <c r="S682" s="16">
        <v>0.96071428571428574</v>
      </c>
      <c r="T682" s="5"/>
      <c r="U682" s="11"/>
      <c r="V682" s="12">
        <v>55</v>
      </c>
      <c r="W682" s="13">
        <v>0.98214285714285698</v>
      </c>
      <c r="X682" s="12">
        <v>56</v>
      </c>
      <c r="Y682" s="13">
        <v>1</v>
      </c>
      <c r="Z682" s="12">
        <v>55</v>
      </c>
      <c r="AA682" s="13">
        <v>0.98214285714285698</v>
      </c>
      <c r="AB682" s="12">
        <v>55</v>
      </c>
      <c r="AC682" s="13">
        <v>0.98214285714285698</v>
      </c>
      <c r="AD682" s="12">
        <v>55</v>
      </c>
      <c r="AE682" s="41">
        <v>0.98214285714285698</v>
      </c>
      <c r="AF682" s="19">
        <v>25.9315</v>
      </c>
      <c r="AG682" s="10">
        <v>-80.159599999999998</v>
      </c>
    </row>
    <row r="683" spans="1:33" ht="12" customHeight="1" x14ac:dyDescent="0.2">
      <c r="A683" s="18">
        <v>356</v>
      </c>
      <c r="B683" s="40" t="s">
        <v>24</v>
      </c>
      <c r="C683" s="7" t="s">
        <v>252</v>
      </c>
      <c r="D683" s="7" t="s">
        <v>1355</v>
      </c>
      <c r="E683" s="7" t="s">
        <v>4</v>
      </c>
      <c r="F683" s="7" t="s">
        <v>2</v>
      </c>
      <c r="G683" s="7">
        <v>1</v>
      </c>
      <c r="H683" s="5"/>
      <c r="I683" s="6">
        <v>144</v>
      </c>
      <c r="J683" s="5"/>
      <c r="K683" s="5"/>
      <c r="L683" s="5"/>
      <c r="M683" s="5"/>
      <c r="N683" s="10">
        <v>144</v>
      </c>
      <c r="O683" s="10">
        <v>144</v>
      </c>
      <c r="P683" s="88">
        <v>0</v>
      </c>
      <c r="Q683" s="102">
        <f t="shared" si="32"/>
        <v>0.98263888888888884</v>
      </c>
      <c r="R683" s="96">
        <v>0.97361111111111109</v>
      </c>
      <c r="S683" s="16">
        <v>0.95833333333333337</v>
      </c>
      <c r="T683" s="10">
        <v>144</v>
      </c>
      <c r="U683" s="13">
        <v>1</v>
      </c>
      <c r="V683" s="12">
        <v>142</v>
      </c>
      <c r="W683" s="13">
        <v>0.98611111111111105</v>
      </c>
      <c r="X683" s="12">
        <v>141</v>
      </c>
      <c r="Y683" s="13">
        <v>0.97916666666666696</v>
      </c>
      <c r="Z683" s="12">
        <v>142</v>
      </c>
      <c r="AA683" s="13">
        <v>0.98611111111111105</v>
      </c>
      <c r="AB683" s="12">
        <v>141</v>
      </c>
      <c r="AC683" s="13">
        <v>0.97916666666666696</v>
      </c>
      <c r="AD683" s="12">
        <v>139</v>
      </c>
      <c r="AE683" s="41">
        <v>0.96527777777777801</v>
      </c>
      <c r="AF683" s="19">
        <v>25.917400000000001</v>
      </c>
      <c r="AG683" s="10">
        <v>-80.217299999999994</v>
      </c>
    </row>
    <row r="684" spans="1:33" ht="12" customHeight="1" x14ac:dyDescent="0.2">
      <c r="A684" s="18">
        <v>358</v>
      </c>
      <c r="B684" s="40" t="s">
        <v>24</v>
      </c>
      <c r="C684" s="7" t="s">
        <v>254</v>
      </c>
      <c r="D684" s="7" t="s">
        <v>1444</v>
      </c>
      <c r="E684" s="7" t="s">
        <v>4</v>
      </c>
      <c r="F684" s="7" t="s">
        <v>2</v>
      </c>
      <c r="G684" s="7">
        <v>1</v>
      </c>
      <c r="H684" s="5"/>
      <c r="I684" s="6">
        <v>222</v>
      </c>
      <c r="J684" s="5"/>
      <c r="K684" s="5"/>
      <c r="L684" s="5"/>
      <c r="M684" s="5"/>
      <c r="N684" s="10">
        <v>222</v>
      </c>
      <c r="O684" s="10">
        <v>222</v>
      </c>
      <c r="P684" s="88">
        <v>0</v>
      </c>
      <c r="Q684" s="102">
        <f t="shared" si="32"/>
        <v>0.92717717717717718</v>
      </c>
      <c r="R684" s="96">
        <v>0.80405405405405406</v>
      </c>
      <c r="S684" s="16">
        <v>0.93693693693693691</v>
      </c>
      <c r="T684" s="10">
        <v>209</v>
      </c>
      <c r="U684" s="13">
        <v>0.94144144144144104</v>
      </c>
      <c r="V684" s="12">
        <v>208</v>
      </c>
      <c r="W684" s="13">
        <v>0.93693693693693703</v>
      </c>
      <c r="X684" s="12">
        <v>203</v>
      </c>
      <c r="Y684" s="13">
        <v>0.91441441441441396</v>
      </c>
      <c r="Z684" s="12">
        <v>203</v>
      </c>
      <c r="AA684" s="13">
        <v>0.91441441441441396</v>
      </c>
      <c r="AB684" s="12">
        <v>202</v>
      </c>
      <c r="AC684" s="13">
        <v>0.90990990990991005</v>
      </c>
      <c r="AD684" s="12">
        <v>210</v>
      </c>
      <c r="AE684" s="41">
        <v>0.94594594594594605</v>
      </c>
      <c r="AF684" s="19">
        <v>25.516781000000002</v>
      </c>
      <c r="AG684" s="10">
        <v>-80.387135000000001</v>
      </c>
    </row>
    <row r="685" spans="1:33" ht="12" customHeight="1" x14ac:dyDescent="0.2">
      <c r="A685" s="18">
        <v>360</v>
      </c>
      <c r="B685" s="40" t="s">
        <v>24</v>
      </c>
      <c r="C685" s="7" t="s">
        <v>255</v>
      </c>
      <c r="D685" s="7" t="s">
        <v>1351</v>
      </c>
      <c r="E685" s="7" t="s">
        <v>4</v>
      </c>
      <c r="F685" s="7" t="s">
        <v>2</v>
      </c>
      <c r="G685" s="7">
        <v>1</v>
      </c>
      <c r="H685" s="5"/>
      <c r="I685" s="6">
        <v>35</v>
      </c>
      <c r="J685" s="5"/>
      <c r="K685" s="5"/>
      <c r="L685" s="5"/>
      <c r="M685" s="5"/>
      <c r="N685" s="10">
        <v>35</v>
      </c>
      <c r="O685" s="10">
        <v>35</v>
      </c>
      <c r="P685" s="88">
        <v>0</v>
      </c>
      <c r="Q685" s="102">
        <f t="shared" si="32"/>
        <v>0.65714285714285714</v>
      </c>
      <c r="R685" s="96">
        <v>0.76190476190476186</v>
      </c>
      <c r="S685" s="16">
        <v>0.72857142857142854</v>
      </c>
      <c r="T685" s="10">
        <v>21</v>
      </c>
      <c r="U685" s="13">
        <v>0.6</v>
      </c>
      <c r="V685" s="12">
        <v>22</v>
      </c>
      <c r="W685" s="13">
        <v>0.628571428571429</v>
      </c>
      <c r="X685" s="12">
        <v>23</v>
      </c>
      <c r="Y685" s="13">
        <v>0.65714285714285703</v>
      </c>
      <c r="Z685" s="12">
        <v>24</v>
      </c>
      <c r="AA685" s="13">
        <v>0.68571428571428605</v>
      </c>
      <c r="AB685" s="12">
        <v>24</v>
      </c>
      <c r="AC685" s="13">
        <v>0.68571428571428605</v>
      </c>
      <c r="AD685" s="12">
        <v>24</v>
      </c>
      <c r="AE685" s="41">
        <v>0.68571428571428605</v>
      </c>
      <c r="AF685" s="19">
        <v>25.7834</v>
      </c>
      <c r="AG685" s="10">
        <v>-80.207700000000003</v>
      </c>
    </row>
    <row r="686" spans="1:33" ht="12" customHeight="1" x14ac:dyDescent="0.2">
      <c r="A686" s="18">
        <v>373</v>
      </c>
      <c r="B686" s="40" t="s">
        <v>24</v>
      </c>
      <c r="C686" s="7" t="s">
        <v>261</v>
      </c>
      <c r="D686" s="7" t="s">
        <v>1429</v>
      </c>
      <c r="E686" s="7" t="s">
        <v>4</v>
      </c>
      <c r="F686" s="7" t="s">
        <v>2</v>
      </c>
      <c r="G686" s="7">
        <v>1</v>
      </c>
      <c r="H686" s="5"/>
      <c r="I686" s="6">
        <v>312</v>
      </c>
      <c r="J686" s="5"/>
      <c r="K686" s="5"/>
      <c r="L686" s="5"/>
      <c r="M686" s="5"/>
      <c r="N686" s="10">
        <v>312</v>
      </c>
      <c r="O686" s="10">
        <v>312</v>
      </c>
      <c r="P686" s="88">
        <v>0</v>
      </c>
      <c r="Q686" s="102">
        <f t="shared" si="32"/>
        <v>0.9850427350427351</v>
      </c>
      <c r="R686" s="96">
        <v>0.96794871794871795</v>
      </c>
      <c r="S686" s="16">
        <v>0.93397435897435899</v>
      </c>
      <c r="T686" s="10">
        <v>308</v>
      </c>
      <c r="U686" s="13">
        <v>0.987179487179487</v>
      </c>
      <c r="V686" s="12">
        <v>307</v>
      </c>
      <c r="W686" s="13">
        <v>0.98397435897435903</v>
      </c>
      <c r="X686" s="12">
        <v>309</v>
      </c>
      <c r="Y686" s="13">
        <v>0.99038461538461497</v>
      </c>
      <c r="Z686" s="12">
        <v>308</v>
      </c>
      <c r="AA686" s="13">
        <v>0.987179487179487</v>
      </c>
      <c r="AB686" s="12">
        <v>306</v>
      </c>
      <c r="AC686" s="13">
        <v>0.98076923076923095</v>
      </c>
      <c r="AD686" s="12">
        <v>306</v>
      </c>
      <c r="AE686" s="41">
        <v>0.98076923076923095</v>
      </c>
      <c r="AF686" s="19">
        <v>25.469899999999999</v>
      </c>
      <c r="AG686" s="10">
        <v>-80.4666</v>
      </c>
    </row>
    <row r="687" spans="1:33" ht="12" customHeight="1" x14ac:dyDescent="0.2">
      <c r="A687" s="18">
        <v>374</v>
      </c>
      <c r="B687" s="40" t="s">
        <v>24</v>
      </c>
      <c r="C687" s="7" t="s">
        <v>262</v>
      </c>
      <c r="D687" s="7" t="s">
        <v>1350</v>
      </c>
      <c r="E687" s="7" t="s">
        <v>4</v>
      </c>
      <c r="F687" s="7" t="s">
        <v>2</v>
      </c>
      <c r="G687" s="7">
        <v>1</v>
      </c>
      <c r="H687" s="5"/>
      <c r="I687" s="6">
        <v>28</v>
      </c>
      <c r="J687" s="5"/>
      <c r="K687" s="5"/>
      <c r="L687" s="5"/>
      <c r="M687" s="5"/>
      <c r="N687" s="10">
        <v>28</v>
      </c>
      <c r="O687" s="10">
        <v>28</v>
      </c>
      <c r="P687" s="88">
        <v>0</v>
      </c>
      <c r="Q687" s="102">
        <f t="shared" si="32"/>
        <v>0.95833333333333337</v>
      </c>
      <c r="R687" s="96">
        <v>0.88690476190476186</v>
      </c>
      <c r="S687" s="16">
        <v>0.84285714285714286</v>
      </c>
      <c r="T687" s="10">
        <v>28</v>
      </c>
      <c r="U687" s="13">
        <v>1</v>
      </c>
      <c r="V687" s="12">
        <v>25</v>
      </c>
      <c r="W687" s="13">
        <v>0.89285714285714302</v>
      </c>
      <c r="X687" s="12">
        <v>28</v>
      </c>
      <c r="Y687" s="13">
        <v>1</v>
      </c>
      <c r="Z687" s="12">
        <v>27</v>
      </c>
      <c r="AA687" s="13">
        <v>0.96428571428571397</v>
      </c>
      <c r="AB687" s="12">
        <v>26</v>
      </c>
      <c r="AC687" s="13">
        <v>0.92857142857142905</v>
      </c>
      <c r="AD687" s="12">
        <v>27</v>
      </c>
      <c r="AE687" s="41">
        <v>0.96428571428571397</v>
      </c>
      <c r="AF687" s="19">
        <v>25.479900000000001</v>
      </c>
      <c r="AG687" s="10">
        <v>-80.473699999999994</v>
      </c>
    </row>
    <row r="688" spans="1:33" ht="12" customHeight="1" x14ac:dyDescent="0.2">
      <c r="A688" s="18">
        <v>376</v>
      </c>
      <c r="B688" s="40" t="s">
        <v>24</v>
      </c>
      <c r="C688" s="7" t="s">
        <v>264</v>
      </c>
      <c r="D688" s="7" t="s">
        <v>1442</v>
      </c>
      <c r="E688" s="7" t="s">
        <v>4</v>
      </c>
      <c r="F688" s="7" t="s">
        <v>2</v>
      </c>
      <c r="G688" s="7">
        <v>1</v>
      </c>
      <c r="H688" s="5"/>
      <c r="I688" s="6">
        <v>16</v>
      </c>
      <c r="J688" s="5"/>
      <c r="K688" s="5"/>
      <c r="L688" s="5"/>
      <c r="M688" s="5"/>
      <c r="N688" s="10">
        <v>16</v>
      </c>
      <c r="O688" s="10">
        <v>16</v>
      </c>
      <c r="P688" s="88">
        <v>0</v>
      </c>
      <c r="Q688" s="102">
        <f t="shared" si="32"/>
        <v>1</v>
      </c>
      <c r="R688" s="96">
        <v>0.94791666666666663</v>
      </c>
      <c r="S688" s="16">
        <v>0.95833333333333337</v>
      </c>
      <c r="T688" s="10">
        <v>16</v>
      </c>
      <c r="U688" s="13">
        <v>1</v>
      </c>
      <c r="V688" s="12">
        <v>16</v>
      </c>
      <c r="W688" s="13">
        <v>1</v>
      </c>
      <c r="X688" s="12">
        <v>16</v>
      </c>
      <c r="Y688" s="13">
        <v>1</v>
      </c>
      <c r="Z688" s="12">
        <v>16</v>
      </c>
      <c r="AA688" s="13">
        <v>1</v>
      </c>
      <c r="AB688" s="12">
        <v>16</v>
      </c>
      <c r="AC688" s="13">
        <v>1</v>
      </c>
      <c r="AD688" s="12">
        <v>16</v>
      </c>
      <c r="AE688" s="41">
        <v>1</v>
      </c>
      <c r="AF688" s="19">
        <v>25.461600000000001</v>
      </c>
      <c r="AG688" s="10">
        <v>-80.492500000000007</v>
      </c>
    </row>
    <row r="689" spans="1:33" ht="12" customHeight="1" x14ac:dyDescent="0.2">
      <c r="A689" s="18">
        <v>387</v>
      </c>
      <c r="B689" s="40" t="s">
        <v>24</v>
      </c>
      <c r="C689" s="7" t="s">
        <v>271</v>
      </c>
      <c r="D689" s="7" t="s">
        <v>1357</v>
      </c>
      <c r="E689" s="7" t="s">
        <v>4</v>
      </c>
      <c r="F689" s="7" t="s">
        <v>2</v>
      </c>
      <c r="G689" s="7">
        <v>1</v>
      </c>
      <c r="H689" s="5"/>
      <c r="I689" s="6">
        <v>56</v>
      </c>
      <c r="J689" s="5"/>
      <c r="K689" s="5"/>
      <c r="L689" s="5"/>
      <c r="M689" s="5"/>
      <c r="N689" s="10">
        <v>56</v>
      </c>
      <c r="O689" s="10">
        <v>56</v>
      </c>
      <c r="P689" s="88">
        <v>0</v>
      </c>
      <c r="Q689" s="102">
        <f t="shared" si="32"/>
        <v>1</v>
      </c>
      <c r="R689" s="96"/>
      <c r="S689" s="16"/>
      <c r="T689" s="10">
        <v>56</v>
      </c>
      <c r="U689" s="13">
        <v>1</v>
      </c>
      <c r="V689" s="12">
        <v>56</v>
      </c>
      <c r="W689" s="13">
        <v>1</v>
      </c>
      <c r="X689" s="12">
        <v>56</v>
      </c>
      <c r="Y689" s="13">
        <v>1</v>
      </c>
      <c r="Z689" s="12">
        <v>56</v>
      </c>
      <c r="AA689" s="13">
        <v>1</v>
      </c>
      <c r="AB689" s="11"/>
      <c r="AC689" s="11"/>
      <c r="AD689" s="11"/>
      <c r="AE689" s="42"/>
      <c r="AF689" s="19">
        <v>25.579000000000001</v>
      </c>
      <c r="AG689" s="10">
        <v>-80.384500000000003</v>
      </c>
    </row>
    <row r="690" spans="1:33" ht="12" customHeight="1" x14ac:dyDescent="0.2">
      <c r="A690" s="18">
        <v>397</v>
      </c>
      <c r="B690" s="40" t="s">
        <v>24</v>
      </c>
      <c r="C690" s="7" t="s">
        <v>277</v>
      </c>
      <c r="D690" s="7" t="s">
        <v>1347</v>
      </c>
      <c r="E690" s="7" t="s">
        <v>4</v>
      </c>
      <c r="F690" s="7" t="s">
        <v>2</v>
      </c>
      <c r="G690" s="7">
        <v>1</v>
      </c>
      <c r="H690" s="5"/>
      <c r="I690" s="6">
        <v>1</v>
      </c>
      <c r="J690" s="5"/>
      <c r="K690" s="5"/>
      <c r="L690" s="5"/>
      <c r="M690" s="5"/>
      <c r="N690" s="10">
        <v>1</v>
      </c>
      <c r="O690" s="10">
        <v>1</v>
      </c>
      <c r="P690" s="88">
        <v>0</v>
      </c>
      <c r="Q690" s="102"/>
      <c r="R690" s="96"/>
      <c r="S690" s="16"/>
      <c r="T690" s="5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42"/>
      <c r="AF690" s="19">
        <v>25.726400000000002</v>
      </c>
      <c r="AG690" s="10">
        <v>-80.245800000000003</v>
      </c>
    </row>
    <row r="691" spans="1:33" ht="12" customHeight="1" x14ac:dyDescent="0.2">
      <c r="A691" s="18">
        <v>404</v>
      </c>
      <c r="B691" s="40" t="s">
        <v>24</v>
      </c>
      <c r="C691" s="7" t="s">
        <v>282</v>
      </c>
      <c r="D691" s="7" t="s">
        <v>1338</v>
      </c>
      <c r="E691" s="7" t="s">
        <v>4</v>
      </c>
      <c r="F691" s="7" t="s">
        <v>2</v>
      </c>
      <c r="G691" s="7">
        <v>1</v>
      </c>
      <c r="H691" s="5"/>
      <c r="I691" s="6">
        <v>98</v>
      </c>
      <c r="J691" s="5"/>
      <c r="K691" s="5"/>
      <c r="L691" s="5"/>
      <c r="M691" s="5"/>
      <c r="N691" s="10">
        <v>98</v>
      </c>
      <c r="O691" s="10">
        <v>98</v>
      </c>
      <c r="P691" s="88">
        <v>0</v>
      </c>
      <c r="Q691" s="102">
        <f t="shared" ref="Q691:Q697" si="33">(T691+V691+X691+Z691+AB691+AD691)/(N691*COUNTA(T691,V691,X691,Z691,AB691,AD691))</f>
        <v>0.90476190476190477</v>
      </c>
      <c r="R691" s="96">
        <v>0.67517006802721091</v>
      </c>
      <c r="S691" s="16">
        <v>0.70238095238095233</v>
      </c>
      <c r="T691" s="10">
        <v>89</v>
      </c>
      <c r="U691" s="13">
        <v>0.90816326530612201</v>
      </c>
      <c r="V691" s="12">
        <v>93</v>
      </c>
      <c r="W691" s="13">
        <v>0.94897959183673497</v>
      </c>
      <c r="X691" s="12">
        <v>89</v>
      </c>
      <c r="Y691" s="13">
        <v>0.90816326530612201</v>
      </c>
      <c r="Z691" s="12">
        <v>87</v>
      </c>
      <c r="AA691" s="13">
        <v>0.88775510204081598</v>
      </c>
      <c r="AB691" s="12">
        <v>87</v>
      </c>
      <c r="AC691" s="13">
        <v>0.88775510204081598</v>
      </c>
      <c r="AD691" s="12">
        <v>87</v>
      </c>
      <c r="AE691" s="41">
        <v>0.88775510204081598</v>
      </c>
      <c r="AF691" s="19">
        <v>25.445900000000002</v>
      </c>
      <c r="AG691" s="10">
        <v>-80.493300000000005</v>
      </c>
    </row>
    <row r="692" spans="1:33" ht="12" customHeight="1" x14ac:dyDescent="0.2">
      <c r="A692" s="18">
        <v>411</v>
      </c>
      <c r="B692" s="40" t="s">
        <v>24</v>
      </c>
      <c r="C692" s="7" t="s">
        <v>287</v>
      </c>
      <c r="D692" s="7" t="s">
        <v>1482</v>
      </c>
      <c r="E692" s="7" t="s">
        <v>4</v>
      </c>
      <c r="F692" s="7" t="s">
        <v>2</v>
      </c>
      <c r="G692" s="7">
        <v>1</v>
      </c>
      <c r="H692" s="5"/>
      <c r="I692" s="6">
        <v>80</v>
      </c>
      <c r="J692" s="5"/>
      <c r="K692" s="5"/>
      <c r="L692" s="5"/>
      <c r="M692" s="5"/>
      <c r="N692" s="10">
        <v>80</v>
      </c>
      <c r="O692" s="10">
        <v>80</v>
      </c>
      <c r="P692" s="88">
        <v>0</v>
      </c>
      <c r="Q692" s="102">
        <f t="shared" si="33"/>
        <v>0.9291666666666667</v>
      </c>
      <c r="R692" s="96">
        <v>0.93541666666666667</v>
      </c>
      <c r="S692" s="16">
        <v>0.92749999999999999</v>
      </c>
      <c r="T692" s="10">
        <v>77</v>
      </c>
      <c r="U692" s="13">
        <v>0.96250000000000002</v>
      </c>
      <c r="V692" s="12">
        <v>74</v>
      </c>
      <c r="W692" s="13">
        <v>0.92500000000000004</v>
      </c>
      <c r="X692" s="12">
        <v>74</v>
      </c>
      <c r="Y692" s="13">
        <v>0.92500000000000004</v>
      </c>
      <c r="Z692" s="12">
        <v>75</v>
      </c>
      <c r="AA692" s="13">
        <v>0.9375</v>
      </c>
      <c r="AB692" s="12">
        <v>72</v>
      </c>
      <c r="AC692" s="13">
        <v>0.9</v>
      </c>
      <c r="AD692" s="12">
        <v>74</v>
      </c>
      <c r="AE692" s="41">
        <v>0.92500000000000004</v>
      </c>
      <c r="AF692" s="19">
        <v>25.499500000000001</v>
      </c>
      <c r="AG692" s="10">
        <v>-80.441800000000001</v>
      </c>
    </row>
    <row r="693" spans="1:33" ht="12" customHeight="1" x14ac:dyDescent="0.2">
      <c r="A693" s="18">
        <v>412</v>
      </c>
      <c r="B693" s="40" t="s">
        <v>24</v>
      </c>
      <c r="C693" s="7" t="s">
        <v>288</v>
      </c>
      <c r="D693" s="7" t="s">
        <v>1483</v>
      </c>
      <c r="E693" s="7" t="s">
        <v>4</v>
      </c>
      <c r="F693" s="7" t="s">
        <v>2</v>
      </c>
      <c r="G693" s="7">
        <v>1</v>
      </c>
      <c r="H693" s="5"/>
      <c r="I693" s="6">
        <v>48</v>
      </c>
      <c r="J693" s="5"/>
      <c r="K693" s="5"/>
      <c r="L693" s="5"/>
      <c r="M693" s="5"/>
      <c r="N693" s="10">
        <v>48</v>
      </c>
      <c r="O693" s="10">
        <v>48</v>
      </c>
      <c r="P693" s="88">
        <v>0</v>
      </c>
      <c r="Q693" s="102">
        <f t="shared" si="33"/>
        <v>0.97222222222222221</v>
      </c>
      <c r="R693" s="96">
        <v>0.89166666666666672</v>
      </c>
      <c r="S693" s="16">
        <v>0.87152777777777779</v>
      </c>
      <c r="T693" s="10">
        <v>48</v>
      </c>
      <c r="U693" s="13">
        <v>1</v>
      </c>
      <c r="V693" s="12">
        <v>47</v>
      </c>
      <c r="W693" s="13">
        <v>0.97916666666666696</v>
      </c>
      <c r="X693" s="12">
        <v>46</v>
      </c>
      <c r="Y693" s="13">
        <v>0.95833333333333304</v>
      </c>
      <c r="Z693" s="12">
        <v>46</v>
      </c>
      <c r="AA693" s="13">
        <v>0.95833333333333304</v>
      </c>
      <c r="AB693" s="12">
        <v>46</v>
      </c>
      <c r="AC693" s="13">
        <v>0.95833333333333304</v>
      </c>
      <c r="AD693" s="12">
        <v>47</v>
      </c>
      <c r="AE693" s="41">
        <v>0.97916666666666696</v>
      </c>
      <c r="AF693" s="19">
        <v>25.499500000000001</v>
      </c>
      <c r="AG693" s="10">
        <v>-80.441800000000001</v>
      </c>
    </row>
    <row r="694" spans="1:33" ht="12" customHeight="1" x14ac:dyDescent="0.2">
      <c r="A694" s="18">
        <v>443</v>
      </c>
      <c r="B694" s="40" t="s">
        <v>24</v>
      </c>
      <c r="C694" s="7" t="s">
        <v>301</v>
      </c>
      <c r="D694" s="7" t="s">
        <v>1484</v>
      </c>
      <c r="E694" s="7" t="s">
        <v>4</v>
      </c>
      <c r="F694" s="7" t="s">
        <v>2</v>
      </c>
      <c r="G694" s="7">
        <v>1</v>
      </c>
      <c r="H694" s="5"/>
      <c r="I694" s="6">
        <v>40</v>
      </c>
      <c r="J694" s="5"/>
      <c r="K694" s="5"/>
      <c r="L694" s="5"/>
      <c r="M694" s="5"/>
      <c r="N694" s="10">
        <v>40</v>
      </c>
      <c r="O694" s="10">
        <v>40</v>
      </c>
      <c r="P694" s="88">
        <v>0</v>
      </c>
      <c r="Q694" s="102">
        <f t="shared" si="33"/>
        <v>0.77</v>
      </c>
      <c r="R694" s="96">
        <v>0.8</v>
      </c>
      <c r="S694" s="16">
        <v>0.88749999999999996</v>
      </c>
      <c r="T694" s="10">
        <v>30</v>
      </c>
      <c r="U694" s="13">
        <v>0.75</v>
      </c>
      <c r="V694" s="12">
        <v>31</v>
      </c>
      <c r="W694" s="13">
        <v>0.77500000000000002</v>
      </c>
      <c r="X694" s="12">
        <v>31</v>
      </c>
      <c r="Y694" s="13">
        <v>0.77500000000000002</v>
      </c>
      <c r="Z694" s="12">
        <v>31</v>
      </c>
      <c r="AA694" s="13">
        <v>0.77500000000000002</v>
      </c>
      <c r="AB694" s="11"/>
      <c r="AC694" s="11"/>
      <c r="AD694" s="12">
        <v>31</v>
      </c>
      <c r="AE694" s="41">
        <v>0.77500000000000002</v>
      </c>
      <c r="AF694" s="19">
        <v>25.880800000000001</v>
      </c>
      <c r="AG694" s="10">
        <v>-80.234499999999997</v>
      </c>
    </row>
    <row r="695" spans="1:33" ht="12" customHeight="1" x14ac:dyDescent="0.2">
      <c r="A695" s="18">
        <v>453</v>
      </c>
      <c r="B695" s="40" t="s">
        <v>24</v>
      </c>
      <c r="C695" s="7" t="s">
        <v>308</v>
      </c>
      <c r="D695" s="7" t="s">
        <v>1486</v>
      </c>
      <c r="E695" s="7" t="s">
        <v>4</v>
      </c>
      <c r="F695" s="7" t="s">
        <v>2</v>
      </c>
      <c r="G695" s="7">
        <v>1</v>
      </c>
      <c r="H695" s="5"/>
      <c r="I695" s="6">
        <v>101</v>
      </c>
      <c r="J695" s="5"/>
      <c r="K695" s="5"/>
      <c r="L695" s="5"/>
      <c r="M695" s="5"/>
      <c r="N695" s="10">
        <v>101</v>
      </c>
      <c r="O695" s="10">
        <v>101</v>
      </c>
      <c r="P695" s="88">
        <v>0</v>
      </c>
      <c r="Q695" s="102">
        <f t="shared" si="33"/>
        <v>8.9108910891089105E-2</v>
      </c>
      <c r="R695" s="96">
        <v>0.96039603960396036</v>
      </c>
      <c r="S695" s="16">
        <v>0.91419141914191415</v>
      </c>
      <c r="T695" s="5"/>
      <c r="U695" s="11"/>
      <c r="V695" s="12">
        <v>4</v>
      </c>
      <c r="W695" s="13">
        <v>3.9603960396039598E-2</v>
      </c>
      <c r="X695" s="12">
        <v>6</v>
      </c>
      <c r="Y695" s="13">
        <v>5.9405940594059403E-2</v>
      </c>
      <c r="Z695" s="12">
        <v>9</v>
      </c>
      <c r="AA695" s="13">
        <v>8.9108910891089105E-2</v>
      </c>
      <c r="AB695" s="12">
        <v>10</v>
      </c>
      <c r="AC695" s="13">
        <v>9.9009900990099001E-2</v>
      </c>
      <c r="AD695" s="12">
        <v>16</v>
      </c>
      <c r="AE695" s="41">
        <v>0.158415841584158</v>
      </c>
      <c r="AF695" s="19">
        <v>25.480899999999998</v>
      </c>
      <c r="AG695" s="10">
        <v>-80.472399999999993</v>
      </c>
    </row>
    <row r="696" spans="1:33" ht="12" customHeight="1" x14ac:dyDescent="0.2">
      <c r="A696" s="18">
        <v>465</v>
      </c>
      <c r="B696" s="40" t="s">
        <v>24</v>
      </c>
      <c r="C696" s="7" t="s">
        <v>315</v>
      </c>
      <c r="D696" s="7" t="s">
        <v>1350</v>
      </c>
      <c r="E696" s="7" t="s">
        <v>4</v>
      </c>
      <c r="F696" s="7" t="s">
        <v>2</v>
      </c>
      <c r="G696" s="7">
        <v>1</v>
      </c>
      <c r="H696" s="5"/>
      <c r="I696" s="6">
        <v>30</v>
      </c>
      <c r="J696" s="5"/>
      <c r="K696" s="5"/>
      <c r="L696" s="5"/>
      <c r="M696" s="5"/>
      <c r="N696" s="10">
        <v>30</v>
      </c>
      <c r="O696" s="10">
        <v>30</v>
      </c>
      <c r="P696" s="88">
        <v>0</v>
      </c>
      <c r="Q696" s="102">
        <f t="shared" si="33"/>
        <v>0.90555555555555556</v>
      </c>
      <c r="R696" s="96"/>
      <c r="S696" s="16">
        <v>0.92777777777777781</v>
      </c>
      <c r="T696" s="10">
        <v>27</v>
      </c>
      <c r="U696" s="13">
        <v>0.9</v>
      </c>
      <c r="V696" s="12">
        <v>27</v>
      </c>
      <c r="W696" s="13">
        <v>0.9</v>
      </c>
      <c r="X696" s="12">
        <v>26</v>
      </c>
      <c r="Y696" s="13">
        <v>0.86666666666666703</v>
      </c>
      <c r="Z696" s="12">
        <v>27</v>
      </c>
      <c r="AA696" s="13">
        <v>0.9</v>
      </c>
      <c r="AB696" s="12">
        <v>28</v>
      </c>
      <c r="AC696" s="13">
        <v>0.93333333333333302</v>
      </c>
      <c r="AD696" s="12">
        <v>28</v>
      </c>
      <c r="AE696" s="41">
        <v>0.93333333333333302</v>
      </c>
      <c r="AF696" s="19">
        <v>25.499500000000001</v>
      </c>
      <c r="AG696" s="10">
        <v>-80.436999999999998</v>
      </c>
    </row>
    <row r="697" spans="1:33" ht="12" customHeight="1" x14ac:dyDescent="0.2">
      <c r="A697" s="18">
        <v>489</v>
      </c>
      <c r="B697" s="40" t="s">
        <v>24</v>
      </c>
      <c r="C697" s="7" t="s">
        <v>329</v>
      </c>
      <c r="D697" s="7" t="s">
        <v>1445</v>
      </c>
      <c r="E697" s="7" t="s">
        <v>4</v>
      </c>
      <c r="F697" s="7" t="s">
        <v>2</v>
      </c>
      <c r="G697" s="7">
        <v>1</v>
      </c>
      <c r="H697" s="5"/>
      <c r="I697" s="6">
        <v>21</v>
      </c>
      <c r="J697" s="5"/>
      <c r="K697" s="5"/>
      <c r="L697" s="5"/>
      <c r="M697" s="5"/>
      <c r="N697" s="10">
        <v>21</v>
      </c>
      <c r="O697" s="10">
        <v>21</v>
      </c>
      <c r="P697" s="88">
        <v>0</v>
      </c>
      <c r="Q697" s="102">
        <f t="shared" si="33"/>
        <v>0.75396825396825395</v>
      </c>
      <c r="R697" s="96">
        <v>0.80952380952380953</v>
      </c>
      <c r="S697" s="16">
        <v>0.80158730158730163</v>
      </c>
      <c r="T697" s="10">
        <v>15</v>
      </c>
      <c r="U697" s="13">
        <v>0.71428571428571397</v>
      </c>
      <c r="V697" s="12">
        <v>16</v>
      </c>
      <c r="W697" s="13">
        <v>0.76190476190476197</v>
      </c>
      <c r="X697" s="12">
        <v>16</v>
      </c>
      <c r="Y697" s="13">
        <v>0.76190476190476197</v>
      </c>
      <c r="Z697" s="12">
        <v>16</v>
      </c>
      <c r="AA697" s="13">
        <v>0.76190476190476197</v>
      </c>
      <c r="AB697" s="12">
        <v>16</v>
      </c>
      <c r="AC697" s="13">
        <v>0.76190476190476197</v>
      </c>
      <c r="AD697" s="12">
        <v>16</v>
      </c>
      <c r="AE697" s="41">
        <v>0.76190476190476197</v>
      </c>
      <c r="AF697" s="19">
        <v>25.830300000000001</v>
      </c>
      <c r="AG697" s="10">
        <v>-80.2239</v>
      </c>
    </row>
    <row r="698" spans="1:33" ht="12" customHeight="1" x14ac:dyDescent="0.2">
      <c r="A698" s="18">
        <v>491</v>
      </c>
      <c r="B698" s="40" t="s">
        <v>24</v>
      </c>
      <c r="C698" s="7" t="s">
        <v>99</v>
      </c>
      <c r="D698" s="7" t="s">
        <v>1495</v>
      </c>
      <c r="E698" s="7" t="s">
        <v>4</v>
      </c>
      <c r="F698" s="7" t="s">
        <v>2</v>
      </c>
      <c r="G698" s="7">
        <v>1</v>
      </c>
      <c r="H698" s="5"/>
      <c r="I698" s="6">
        <v>17</v>
      </c>
      <c r="J698" s="5"/>
      <c r="K698" s="5"/>
      <c r="L698" s="5"/>
      <c r="M698" s="5"/>
      <c r="N698" s="10">
        <v>17</v>
      </c>
      <c r="O698" s="10">
        <v>17</v>
      </c>
      <c r="P698" s="88">
        <v>0</v>
      </c>
      <c r="Q698" s="102"/>
      <c r="R698" s="96"/>
      <c r="S698" s="16"/>
      <c r="T698" s="5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42"/>
      <c r="AF698" s="19">
        <v>25.772200000000002</v>
      </c>
      <c r="AG698" s="10">
        <v>-80.134500000000003</v>
      </c>
    </row>
    <row r="699" spans="1:33" ht="12" customHeight="1" x14ac:dyDescent="0.2">
      <c r="A699" s="18">
        <v>504</v>
      </c>
      <c r="B699" s="40" t="s">
        <v>24</v>
      </c>
      <c r="C699" s="7" t="s">
        <v>342</v>
      </c>
      <c r="D699" s="7" t="s">
        <v>1499</v>
      </c>
      <c r="E699" s="7" t="s">
        <v>4</v>
      </c>
      <c r="F699" s="7" t="s">
        <v>2</v>
      </c>
      <c r="G699" s="7">
        <v>1</v>
      </c>
      <c r="H699" s="5"/>
      <c r="I699" s="6">
        <v>368</v>
      </c>
      <c r="J699" s="5"/>
      <c r="K699" s="5"/>
      <c r="L699" s="5"/>
      <c r="M699" s="5"/>
      <c r="N699" s="10">
        <v>368</v>
      </c>
      <c r="O699" s="10">
        <v>368</v>
      </c>
      <c r="P699" s="88">
        <v>0</v>
      </c>
      <c r="Q699" s="102">
        <f>(T699+V699+X699+Z699+AB699+AD699)/(N699*COUNTA(T699,V699,X699,Z699,AB699,AD699))</f>
        <v>0.99864130434782605</v>
      </c>
      <c r="R699" s="96">
        <v>0.99782608695652175</v>
      </c>
      <c r="S699" s="16">
        <v>0.99682971014492749</v>
      </c>
      <c r="T699" s="10">
        <v>367</v>
      </c>
      <c r="U699" s="13">
        <v>0.997282608695652</v>
      </c>
      <c r="V699" s="12">
        <v>367</v>
      </c>
      <c r="W699" s="13">
        <v>0.997282608695652</v>
      </c>
      <c r="X699" s="12">
        <v>368</v>
      </c>
      <c r="Y699" s="13">
        <v>1</v>
      </c>
      <c r="Z699" s="12">
        <v>368</v>
      </c>
      <c r="AA699" s="13">
        <v>1</v>
      </c>
      <c r="AB699" s="12">
        <v>368</v>
      </c>
      <c r="AC699" s="13">
        <v>1</v>
      </c>
      <c r="AD699" s="12">
        <v>367</v>
      </c>
      <c r="AE699" s="41">
        <v>0.997282608695652</v>
      </c>
      <c r="AF699" s="19">
        <v>25.917200000000001</v>
      </c>
      <c r="AG699" s="10">
        <v>-80.285399999999996</v>
      </c>
    </row>
    <row r="700" spans="1:33" ht="12" customHeight="1" x14ac:dyDescent="0.2">
      <c r="A700" s="18">
        <v>514</v>
      </c>
      <c r="B700" s="40" t="s">
        <v>24</v>
      </c>
      <c r="C700" s="7" t="s">
        <v>349</v>
      </c>
      <c r="D700" s="7" t="s">
        <v>1356</v>
      </c>
      <c r="E700" s="7" t="s">
        <v>4</v>
      </c>
      <c r="F700" s="7" t="s">
        <v>2</v>
      </c>
      <c r="G700" s="7">
        <v>1</v>
      </c>
      <c r="H700" s="5"/>
      <c r="I700" s="6">
        <v>211</v>
      </c>
      <c r="J700" s="5"/>
      <c r="K700" s="5"/>
      <c r="L700" s="5"/>
      <c r="M700" s="5"/>
      <c r="N700" s="10">
        <v>211</v>
      </c>
      <c r="O700" s="10">
        <v>211</v>
      </c>
      <c r="P700" s="88">
        <v>0</v>
      </c>
      <c r="Q700" s="102">
        <f>(T700+V700+X700+Z700+AB700+AD700)/(N700*COUNTA(T700,V700,X700,Z700,AB700,AD700))</f>
        <v>0.99289099526066349</v>
      </c>
      <c r="R700" s="96">
        <v>0.9873617693522907</v>
      </c>
      <c r="S700" s="16">
        <v>0.96682464454976302</v>
      </c>
      <c r="T700" s="10">
        <v>207</v>
      </c>
      <c r="U700" s="13">
        <v>0.98104265402843605</v>
      </c>
      <c r="V700" s="12">
        <v>210</v>
      </c>
      <c r="W700" s="13">
        <v>0.99526066350710896</v>
      </c>
      <c r="X700" s="12">
        <v>210</v>
      </c>
      <c r="Y700" s="13">
        <v>0.99526066350710896</v>
      </c>
      <c r="Z700" s="12">
        <v>211</v>
      </c>
      <c r="AA700" s="13">
        <v>1</v>
      </c>
      <c r="AB700" s="12">
        <v>208</v>
      </c>
      <c r="AC700" s="13">
        <v>0.98578199052132698</v>
      </c>
      <c r="AD700" s="12">
        <v>211</v>
      </c>
      <c r="AE700" s="41">
        <v>1</v>
      </c>
      <c r="AF700" s="19">
        <v>25.777799999999999</v>
      </c>
      <c r="AG700" s="10">
        <v>-80.201899999999995</v>
      </c>
    </row>
    <row r="701" spans="1:33" ht="12" customHeight="1" x14ac:dyDescent="0.2">
      <c r="A701" s="18">
        <v>523</v>
      </c>
      <c r="B701" s="40" t="s">
        <v>24</v>
      </c>
      <c r="C701" s="7" t="s">
        <v>357</v>
      </c>
      <c r="D701" s="7" t="s">
        <v>1502</v>
      </c>
      <c r="E701" s="7" t="s">
        <v>4</v>
      </c>
      <c r="F701" s="7" t="s">
        <v>2</v>
      </c>
      <c r="G701" s="7">
        <v>1</v>
      </c>
      <c r="H701" s="5"/>
      <c r="I701" s="6">
        <v>336</v>
      </c>
      <c r="J701" s="5"/>
      <c r="K701" s="5"/>
      <c r="L701" s="5"/>
      <c r="M701" s="5"/>
      <c r="N701" s="10">
        <v>336</v>
      </c>
      <c r="O701" s="10">
        <v>336</v>
      </c>
      <c r="P701" s="88">
        <v>0</v>
      </c>
      <c r="Q701" s="102">
        <f>(T701+V701+X701+Z701+AB701+AD701)/(N701*COUNTA(T701,V701,X701,Z701,AB701,AD701))</f>
        <v>0.97668650793650791</v>
      </c>
      <c r="R701" s="96">
        <v>0.94791666666666663</v>
      </c>
      <c r="S701" s="16">
        <v>0.94295634920634919</v>
      </c>
      <c r="T701" s="10">
        <v>333</v>
      </c>
      <c r="U701" s="13">
        <v>0.99107142857142905</v>
      </c>
      <c r="V701" s="12">
        <v>329</v>
      </c>
      <c r="W701" s="13">
        <v>0.97916666666666696</v>
      </c>
      <c r="X701" s="12">
        <v>331</v>
      </c>
      <c r="Y701" s="13">
        <v>0.985119047619048</v>
      </c>
      <c r="Z701" s="12">
        <v>324</v>
      </c>
      <c r="AA701" s="13">
        <v>0.96428571428571397</v>
      </c>
      <c r="AB701" s="12">
        <v>326</v>
      </c>
      <c r="AC701" s="13">
        <v>0.97023809523809501</v>
      </c>
      <c r="AD701" s="12">
        <v>326</v>
      </c>
      <c r="AE701" s="41">
        <v>0.97023809523809501</v>
      </c>
      <c r="AF701" s="19">
        <v>25.47</v>
      </c>
      <c r="AG701" s="10">
        <v>-80.4589</v>
      </c>
    </row>
    <row r="702" spans="1:33" ht="12" customHeight="1" x14ac:dyDescent="0.2">
      <c r="A702" s="18">
        <v>534</v>
      </c>
      <c r="B702" s="40" t="s">
        <v>24</v>
      </c>
      <c r="C702" s="7" t="s">
        <v>365</v>
      </c>
      <c r="D702" s="7" t="s">
        <v>1495</v>
      </c>
      <c r="E702" s="7" t="s">
        <v>4</v>
      </c>
      <c r="F702" s="7" t="s">
        <v>2</v>
      </c>
      <c r="G702" s="7">
        <v>1</v>
      </c>
      <c r="H702" s="5"/>
      <c r="I702" s="6">
        <v>90</v>
      </c>
      <c r="J702" s="5"/>
      <c r="K702" s="5"/>
      <c r="L702" s="5"/>
      <c r="M702" s="5"/>
      <c r="N702" s="10">
        <v>90</v>
      </c>
      <c r="O702" s="10">
        <v>90</v>
      </c>
      <c r="P702" s="88">
        <v>0</v>
      </c>
      <c r="Q702" s="102">
        <f>(T702+V702+X702+Z702+AB702+AD702)/(N702*COUNTA(T702,V702,X702,Z702,AB702,AD702))</f>
        <v>0.99444444444444446</v>
      </c>
      <c r="R702" s="96">
        <v>0.95370370370370372</v>
      </c>
      <c r="S702" s="16">
        <v>0.94074074074074077</v>
      </c>
      <c r="T702" s="10">
        <v>89</v>
      </c>
      <c r="U702" s="13">
        <v>0.98888888888888904</v>
      </c>
      <c r="V702" s="12">
        <v>90</v>
      </c>
      <c r="W702" s="13">
        <v>1</v>
      </c>
      <c r="X702" s="12">
        <v>90</v>
      </c>
      <c r="Y702" s="13">
        <v>1</v>
      </c>
      <c r="Z702" s="12">
        <v>88</v>
      </c>
      <c r="AA702" s="13">
        <v>0.97777777777777797</v>
      </c>
      <c r="AB702" s="12">
        <v>90</v>
      </c>
      <c r="AC702" s="13">
        <v>1</v>
      </c>
      <c r="AD702" s="12">
        <v>90</v>
      </c>
      <c r="AE702" s="41">
        <v>1</v>
      </c>
      <c r="AF702" s="19">
        <v>25.522200000000002</v>
      </c>
      <c r="AG702" s="10">
        <v>-80.419300000000007</v>
      </c>
    </row>
    <row r="703" spans="1:33" ht="12" customHeight="1" x14ac:dyDescent="0.2">
      <c r="A703" s="18">
        <v>536</v>
      </c>
      <c r="B703" s="40" t="s">
        <v>24</v>
      </c>
      <c r="C703" s="7" t="s">
        <v>366</v>
      </c>
      <c r="D703" s="7" t="s">
        <v>1357</v>
      </c>
      <c r="E703" s="7" t="s">
        <v>4</v>
      </c>
      <c r="F703" s="7" t="s">
        <v>2</v>
      </c>
      <c r="G703" s="7">
        <v>1</v>
      </c>
      <c r="H703" s="5"/>
      <c r="I703" s="6">
        <v>419</v>
      </c>
      <c r="J703" s="5"/>
      <c r="K703" s="5"/>
      <c r="L703" s="5"/>
      <c r="M703" s="5"/>
      <c r="N703" s="10">
        <v>419</v>
      </c>
      <c r="O703" s="10">
        <v>419</v>
      </c>
      <c r="P703" s="88">
        <v>0</v>
      </c>
      <c r="Q703" s="102"/>
      <c r="R703" s="96"/>
      <c r="S703" s="16"/>
      <c r="T703" s="5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42"/>
      <c r="AF703" s="19">
        <v>25.783899999999999</v>
      </c>
      <c r="AG703" s="10">
        <v>-80.199700000000007</v>
      </c>
    </row>
    <row r="704" spans="1:33" ht="12" customHeight="1" x14ac:dyDescent="0.2">
      <c r="A704" s="18">
        <v>574</v>
      </c>
      <c r="B704" s="40" t="s">
        <v>24</v>
      </c>
      <c r="C704" s="7" t="s">
        <v>392</v>
      </c>
      <c r="D704" s="7" t="s">
        <v>1351</v>
      </c>
      <c r="E704" s="7" t="s">
        <v>4</v>
      </c>
      <c r="F704" s="7" t="s">
        <v>2</v>
      </c>
      <c r="G704" s="7">
        <v>1</v>
      </c>
      <c r="H704" s="5"/>
      <c r="I704" s="6">
        <v>80</v>
      </c>
      <c r="J704" s="5"/>
      <c r="K704" s="5"/>
      <c r="L704" s="5"/>
      <c r="M704" s="5"/>
      <c r="N704" s="10">
        <v>80</v>
      </c>
      <c r="O704" s="10">
        <v>80</v>
      </c>
      <c r="P704" s="88">
        <v>0</v>
      </c>
      <c r="Q704" s="102">
        <f t="shared" ref="Q704:Q725" si="34">(T704+V704+X704+Z704+AB704+AD704)/(N704*COUNTA(T704,V704,X704,Z704,AB704,AD704))</f>
        <v>0.99791666666666667</v>
      </c>
      <c r="R704" s="96">
        <v>0.9916666666666667</v>
      </c>
      <c r="S704" s="16">
        <v>0.99750000000000005</v>
      </c>
      <c r="T704" s="10">
        <v>80</v>
      </c>
      <c r="U704" s="13">
        <v>1</v>
      </c>
      <c r="V704" s="12">
        <v>80</v>
      </c>
      <c r="W704" s="13">
        <v>1</v>
      </c>
      <c r="X704" s="12">
        <v>80</v>
      </c>
      <c r="Y704" s="13">
        <v>1</v>
      </c>
      <c r="Z704" s="12">
        <v>79</v>
      </c>
      <c r="AA704" s="13">
        <v>0.98750000000000004</v>
      </c>
      <c r="AB704" s="12">
        <v>80</v>
      </c>
      <c r="AC704" s="13">
        <v>1</v>
      </c>
      <c r="AD704" s="12">
        <v>80</v>
      </c>
      <c r="AE704" s="41">
        <v>1</v>
      </c>
      <c r="AF704" s="19">
        <v>25.7742</v>
      </c>
      <c r="AG704" s="10">
        <v>-80.1905</v>
      </c>
    </row>
    <row r="705" spans="1:33" ht="12" customHeight="1" x14ac:dyDescent="0.2">
      <c r="A705" s="18">
        <v>592</v>
      </c>
      <c r="B705" s="40" t="s">
        <v>24</v>
      </c>
      <c r="C705" s="7" t="s">
        <v>400</v>
      </c>
      <c r="D705" s="7" t="s">
        <v>1439</v>
      </c>
      <c r="E705" s="7" t="s">
        <v>4</v>
      </c>
      <c r="F705" s="7" t="s">
        <v>2</v>
      </c>
      <c r="G705" s="7">
        <v>1</v>
      </c>
      <c r="H705" s="5"/>
      <c r="I705" s="6">
        <v>91</v>
      </c>
      <c r="J705" s="5"/>
      <c r="K705" s="5"/>
      <c r="L705" s="5"/>
      <c r="M705" s="5"/>
      <c r="N705" s="10">
        <v>91</v>
      </c>
      <c r="O705" s="10">
        <v>91</v>
      </c>
      <c r="P705" s="88">
        <v>0</v>
      </c>
      <c r="Q705" s="102">
        <f t="shared" si="34"/>
        <v>0.96483516483516485</v>
      </c>
      <c r="R705" s="96">
        <v>0.99633699633699635</v>
      </c>
      <c r="S705" s="16">
        <v>0.99120879120879124</v>
      </c>
      <c r="T705" s="5"/>
      <c r="U705" s="11"/>
      <c r="V705" s="12">
        <v>89</v>
      </c>
      <c r="W705" s="13">
        <v>0.97802197802197799</v>
      </c>
      <c r="X705" s="12">
        <v>91</v>
      </c>
      <c r="Y705" s="13">
        <v>1</v>
      </c>
      <c r="Z705" s="12">
        <v>88</v>
      </c>
      <c r="AA705" s="13">
        <v>0.96703296703296704</v>
      </c>
      <c r="AB705" s="12">
        <v>86</v>
      </c>
      <c r="AC705" s="13">
        <v>0.94505494505494503</v>
      </c>
      <c r="AD705" s="12">
        <v>85</v>
      </c>
      <c r="AE705" s="41">
        <v>0.93406593406593397</v>
      </c>
      <c r="AF705" s="19">
        <v>25.4467</v>
      </c>
      <c r="AG705" s="10">
        <v>-80.485399999999998</v>
      </c>
    </row>
    <row r="706" spans="1:33" ht="12" customHeight="1" x14ac:dyDescent="0.2">
      <c r="A706" s="18">
        <v>599</v>
      </c>
      <c r="B706" s="40" t="s">
        <v>24</v>
      </c>
      <c r="C706" s="7" t="s">
        <v>406</v>
      </c>
      <c r="D706" s="7" t="s">
        <v>1511</v>
      </c>
      <c r="E706" s="7" t="s">
        <v>4</v>
      </c>
      <c r="F706" s="7" t="s">
        <v>2</v>
      </c>
      <c r="G706" s="7">
        <v>1</v>
      </c>
      <c r="H706" s="5"/>
      <c r="I706" s="6">
        <v>180</v>
      </c>
      <c r="J706" s="5"/>
      <c r="K706" s="5"/>
      <c r="L706" s="5"/>
      <c r="M706" s="5"/>
      <c r="N706" s="10">
        <v>180</v>
      </c>
      <c r="O706" s="10">
        <v>180</v>
      </c>
      <c r="P706" s="88">
        <v>0</v>
      </c>
      <c r="Q706" s="102">
        <f t="shared" si="34"/>
        <v>0.97685185185185186</v>
      </c>
      <c r="R706" s="96">
        <v>0.98055555555555551</v>
      </c>
      <c r="S706" s="16">
        <v>0.98981481481481481</v>
      </c>
      <c r="T706" s="10">
        <v>174</v>
      </c>
      <c r="U706" s="13">
        <v>0.96666666666666701</v>
      </c>
      <c r="V706" s="12">
        <v>174</v>
      </c>
      <c r="W706" s="13">
        <v>0.96666666666666701</v>
      </c>
      <c r="X706" s="12">
        <v>175</v>
      </c>
      <c r="Y706" s="13">
        <v>0.97222222222222199</v>
      </c>
      <c r="Z706" s="12">
        <v>178</v>
      </c>
      <c r="AA706" s="13">
        <v>0.98888888888888904</v>
      </c>
      <c r="AB706" s="12">
        <v>177</v>
      </c>
      <c r="AC706" s="13">
        <v>0.98333333333333295</v>
      </c>
      <c r="AD706" s="12">
        <v>177</v>
      </c>
      <c r="AE706" s="41">
        <v>0.98333333333333295</v>
      </c>
      <c r="AF706" s="19">
        <v>25.917300000000001</v>
      </c>
      <c r="AG706" s="10">
        <v>-80.213499999999996</v>
      </c>
    </row>
    <row r="707" spans="1:33" ht="12" customHeight="1" x14ac:dyDescent="0.2">
      <c r="A707" s="18">
        <v>603</v>
      </c>
      <c r="B707" s="40" t="s">
        <v>24</v>
      </c>
      <c r="C707" s="7" t="s">
        <v>409</v>
      </c>
      <c r="D707" s="7" t="s">
        <v>1442</v>
      </c>
      <c r="E707" s="7" t="s">
        <v>4</v>
      </c>
      <c r="F707" s="7" t="s">
        <v>2</v>
      </c>
      <c r="G707" s="7">
        <v>1</v>
      </c>
      <c r="H707" s="5"/>
      <c r="I707" s="6">
        <v>8</v>
      </c>
      <c r="J707" s="5"/>
      <c r="K707" s="5"/>
      <c r="L707" s="5"/>
      <c r="M707" s="5"/>
      <c r="N707" s="10">
        <v>8</v>
      </c>
      <c r="O707" s="10">
        <v>8</v>
      </c>
      <c r="P707" s="88">
        <v>0</v>
      </c>
      <c r="Q707" s="102">
        <f t="shared" si="34"/>
        <v>0.9375</v>
      </c>
      <c r="R707" s="96">
        <v>0.89583333333333337</v>
      </c>
      <c r="S707" s="16">
        <v>0.875</v>
      </c>
      <c r="T707" s="10">
        <v>8</v>
      </c>
      <c r="U707" s="13">
        <v>1</v>
      </c>
      <c r="V707" s="12">
        <v>8</v>
      </c>
      <c r="W707" s="13">
        <v>1</v>
      </c>
      <c r="X707" s="12">
        <v>7</v>
      </c>
      <c r="Y707" s="13">
        <v>0.875</v>
      </c>
      <c r="Z707" s="12">
        <v>7</v>
      </c>
      <c r="AA707" s="13">
        <v>0.875</v>
      </c>
      <c r="AB707" s="12">
        <v>7</v>
      </c>
      <c r="AC707" s="13">
        <v>0.875</v>
      </c>
      <c r="AD707" s="12">
        <v>8</v>
      </c>
      <c r="AE707" s="41">
        <v>1</v>
      </c>
      <c r="AF707" s="19">
        <v>25.458200000000001</v>
      </c>
      <c r="AG707" s="10">
        <v>-80.491500000000002</v>
      </c>
    </row>
    <row r="708" spans="1:33" ht="12" customHeight="1" x14ac:dyDescent="0.2">
      <c r="A708" s="18">
        <v>606</v>
      </c>
      <c r="B708" s="40" t="s">
        <v>24</v>
      </c>
      <c r="C708" s="7" t="s">
        <v>410</v>
      </c>
      <c r="D708" s="7" t="s">
        <v>1414</v>
      </c>
      <c r="E708" s="7" t="s">
        <v>4</v>
      </c>
      <c r="F708" s="7" t="s">
        <v>2</v>
      </c>
      <c r="G708" s="7">
        <v>1</v>
      </c>
      <c r="H708" s="5"/>
      <c r="I708" s="6">
        <v>34</v>
      </c>
      <c r="J708" s="5"/>
      <c r="K708" s="5"/>
      <c r="L708" s="5"/>
      <c r="M708" s="5"/>
      <c r="N708" s="10">
        <v>34</v>
      </c>
      <c r="O708" s="10">
        <v>34</v>
      </c>
      <c r="P708" s="88">
        <v>0</v>
      </c>
      <c r="Q708" s="102">
        <f t="shared" si="34"/>
        <v>0.99509803921568629</v>
      </c>
      <c r="R708" s="96">
        <v>1</v>
      </c>
      <c r="S708" s="16">
        <v>1</v>
      </c>
      <c r="T708" s="10">
        <v>33</v>
      </c>
      <c r="U708" s="13">
        <v>0.97058823529411797</v>
      </c>
      <c r="V708" s="12">
        <v>34</v>
      </c>
      <c r="W708" s="13">
        <v>1</v>
      </c>
      <c r="X708" s="12">
        <v>34</v>
      </c>
      <c r="Y708" s="13">
        <v>1</v>
      </c>
      <c r="Z708" s="12">
        <v>34</v>
      </c>
      <c r="AA708" s="13">
        <v>1</v>
      </c>
      <c r="AB708" s="12">
        <v>34</v>
      </c>
      <c r="AC708" s="13">
        <v>1</v>
      </c>
      <c r="AD708" s="12">
        <v>34</v>
      </c>
      <c r="AE708" s="41">
        <v>1</v>
      </c>
      <c r="AF708" s="19">
        <v>25.824200000000001</v>
      </c>
      <c r="AG708" s="10">
        <v>-80.2774</v>
      </c>
    </row>
    <row r="709" spans="1:33" ht="12" customHeight="1" x14ac:dyDescent="0.2">
      <c r="A709" s="18">
        <v>624</v>
      </c>
      <c r="B709" s="40" t="s">
        <v>24</v>
      </c>
      <c r="C709" s="7" t="s">
        <v>420</v>
      </c>
      <c r="D709" s="7" t="s">
        <v>1434</v>
      </c>
      <c r="E709" s="7" t="s">
        <v>4</v>
      </c>
      <c r="F709" s="7" t="s">
        <v>2</v>
      </c>
      <c r="G709" s="7">
        <v>1</v>
      </c>
      <c r="H709" s="5"/>
      <c r="I709" s="6">
        <v>164</v>
      </c>
      <c r="J709" s="5"/>
      <c r="K709" s="5"/>
      <c r="L709" s="5"/>
      <c r="M709" s="5"/>
      <c r="N709" s="10">
        <v>164</v>
      </c>
      <c r="O709" s="10">
        <v>164</v>
      </c>
      <c r="P709" s="88">
        <v>0</v>
      </c>
      <c r="Q709" s="102">
        <f t="shared" si="34"/>
        <v>0.92987804878048785</v>
      </c>
      <c r="R709" s="96">
        <v>0.83028455284552849</v>
      </c>
      <c r="S709" s="16">
        <v>0.90040650406504064</v>
      </c>
      <c r="T709" s="10">
        <v>152</v>
      </c>
      <c r="U709" s="13">
        <v>0.92682926829268297</v>
      </c>
      <c r="V709" s="12">
        <v>152</v>
      </c>
      <c r="W709" s="13">
        <v>0.92682926829268297</v>
      </c>
      <c r="X709" s="12">
        <v>151</v>
      </c>
      <c r="Y709" s="13">
        <v>0.92073170731707299</v>
      </c>
      <c r="Z709" s="12">
        <v>154</v>
      </c>
      <c r="AA709" s="13">
        <v>0.93902439024390205</v>
      </c>
      <c r="AB709" s="12">
        <v>154</v>
      </c>
      <c r="AC709" s="13">
        <v>0.93902439024390205</v>
      </c>
      <c r="AD709" s="12">
        <v>152</v>
      </c>
      <c r="AE709" s="41">
        <v>0.92682926829268297</v>
      </c>
      <c r="AF709" s="19">
        <v>25.4772</v>
      </c>
      <c r="AG709" s="10">
        <v>-80.455799999999996</v>
      </c>
    </row>
    <row r="710" spans="1:33" ht="12" customHeight="1" x14ac:dyDescent="0.2">
      <c r="A710" s="18">
        <v>641</v>
      </c>
      <c r="B710" s="40" t="s">
        <v>24</v>
      </c>
      <c r="C710" s="7" t="s">
        <v>428</v>
      </c>
      <c r="D710" s="7" t="s">
        <v>1520</v>
      </c>
      <c r="E710" s="7" t="s">
        <v>4</v>
      </c>
      <c r="F710" s="7" t="s">
        <v>2</v>
      </c>
      <c r="G710" s="7">
        <v>1</v>
      </c>
      <c r="H710" s="5"/>
      <c r="I710" s="6">
        <v>186</v>
      </c>
      <c r="J710" s="5"/>
      <c r="K710" s="5"/>
      <c r="L710" s="5"/>
      <c r="M710" s="5"/>
      <c r="N710" s="10">
        <v>186</v>
      </c>
      <c r="O710" s="10">
        <v>186</v>
      </c>
      <c r="P710" s="88">
        <v>0</v>
      </c>
      <c r="Q710" s="102">
        <f t="shared" si="34"/>
        <v>0.99641577060931896</v>
      </c>
      <c r="R710" s="96">
        <v>0.99372759856630821</v>
      </c>
      <c r="S710" s="16">
        <v>0.99103942652329746</v>
      </c>
      <c r="T710" s="10">
        <v>185</v>
      </c>
      <c r="U710" s="13">
        <v>0.99462365591397905</v>
      </c>
      <c r="V710" s="12">
        <v>186</v>
      </c>
      <c r="W710" s="13">
        <v>1</v>
      </c>
      <c r="X710" s="12">
        <v>185</v>
      </c>
      <c r="Y710" s="13">
        <v>0.99462365591397905</v>
      </c>
      <c r="Z710" s="12">
        <v>185</v>
      </c>
      <c r="AA710" s="13">
        <v>0.99462365591397905</v>
      </c>
      <c r="AB710" s="12">
        <v>185</v>
      </c>
      <c r="AC710" s="13">
        <v>0.99462365591397905</v>
      </c>
      <c r="AD710" s="12">
        <v>186</v>
      </c>
      <c r="AE710" s="41">
        <v>1</v>
      </c>
      <c r="AF710" s="19">
        <v>25.799199999999999</v>
      </c>
      <c r="AG710" s="10">
        <v>-80.190399999999997</v>
      </c>
    </row>
    <row r="711" spans="1:33" ht="12" customHeight="1" x14ac:dyDescent="0.2">
      <c r="A711" s="18">
        <v>668</v>
      </c>
      <c r="B711" s="40" t="s">
        <v>24</v>
      </c>
      <c r="C711" s="7" t="s">
        <v>447</v>
      </c>
      <c r="D711" s="7" t="s">
        <v>1523</v>
      </c>
      <c r="E711" s="7" t="s">
        <v>4</v>
      </c>
      <c r="F711" s="7" t="s">
        <v>2</v>
      </c>
      <c r="G711" s="7">
        <v>1</v>
      </c>
      <c r="H711" s="5"/>
      <c r="I711" s="6">
        <v>199</v>
      </c>
      <c r="J711" s="5"/>
      <c r="K711" s="5"/>
      <c r="L711" s="5"/>
      <c r="M711" s="5"/>
      <c r="N711" s="10">
        <v>199</v>
      </c>
      <c r="O711" s="10">
        <v>199</v>
      </c>
      <c r="P711" s="88">
        <v>0</v>
      </c>
      <c r="Q711" s="102">
        <f t="shared" si="34"/>
        <v>0.98743718592964824</v>
      </c>
      <c r="R711" s="96">
        <v>0.98157453936348404</v>
      </c>
      <c r="S711" s="16">
        <v>0.98659966499162477</v>
      </c>
      <c r="T711" s="10">
        <v>194</v>
      </c>
      <c r="U711" s="13">
        <v>0.97487437185929604</v>
      </c>
      <c r="V711" s="12">
        <v>198</v>
      </c>
      <c r="W711" s="13">
        <v>0.99497487437185905</v>
      </c>
      <c r="X711" s="12">
        <v>198</v>
      </c>
      <c r="Y711" s="13">
        <v>0.99497487437185905</v>
      </c>
      <c r="Z711" s="12">
        <v>197</v>
      </c>
      <c r="AA711" s="13">
        <v>0.98994974874371899</v>
      </c>
      <c r="AB711" s="12">
        <v>196</v>
      </c>
      <c r="AC711" s="13">
        <v>0.98492462311557805</v>
      </c>
      <c r="AD711" s="12">
        <v>196</v>
      </c>
      <c r="AE711" s="41">
        <v>0.98492462311557805</v>
      </c>
      <c r="AF711" s="19">
        <v>25.774999999999999</v>
      </c>
      <c r="AG711" s="10">
        <v>-80.216300000000004</v>
      </c>
    </row>
    <row r="712" spans="1:33" ht="12" customHeight="1" x14ac:dyDescent="0.2">
      <c r="A712" s="18">
        <v>669</v>
      </c>
      <c r="B712" s="40" t="s">
        <v>24</v>
      </c>
      <c r="C712" s="7" t="s">
        <v>448</v>
      </c>
      <c r="D712" s="7" t="s">
        <v>1357</v>
      </c>
      <c r="E712" s="7" t="s">
        <v>4</v>
      </c>
      <c r="F712" s="7" t="s">
        <v>2</v>
      </c>
      <c r="G712" s="7">
        <v>1</v>
      </c>
      <c r="H712" s="5"/>
      <c r="I712" s="6">
        <v>66</v>
      </c>
      <c r="J712" s="5"/>
      <c r="K712" s="5"/>
      <c r="L712" s="5"/>
      <c r="M712" s="5"/>
      <c r="N712" s="10">
        <v>66</v>
      </c>
      <c r="O712" s="10">
        <v>66</v>
      </c>
      <c r="P712" s="88">
        <v>0</v>
      </c>
      <c r="Q712" s="102">
        <f t="shared" si="34"/>
        <v>0.95202020202020199</v>
      </c>
      <c r="R712" s="96">
        <v>0.94191919191919193</v>
      </c>
      <c r="S712" s="16">
        <v>0.88131313131313127</v>
      </c>
      <c r="T712" s="10">
        <v>64</v>
      </c>
      <c r="U712" s="13">
        <v>0.96969696969696995</v>
      </c>
      <c r="V712" s="12">
        <v>63</v>
      </c>
      <c r="W712" s="13">
        <v>0.95454545454545503</v>
      </c>
      <c r="X712" s="12">
        <v>62</v>
      </c>
      <c r="Y712" s="13">
        <v>0.939393939393939</v>
      </c>
      <c r="Z712" s="12">
        <v>62</v>
      </c>
      <c r="AA712" s="13">
        <v>0.939393939393939</v>
      </c>
      <c r="AB712" s="12">
        <v>63</v>
      </c>
      <c r="AC712" s="13">
        <v>0.95454545454545503</v>
      </c>
      <c r="AD712" s="12">
        <v>63</v>
      </c>
      <c r="AE712" s="41">
        <v>0.95454545454545503</v>
      </c>
      <c r="AF712" s="19">
        <v>25.455200000000001</v>
      </c>
      <c r="AG712" s="10">
        <v>-80.492500000000007</v>
      </c>
    </row>
    <row r="713" spans="1:33" ht="12" customHeight="1" x14ac:dyDescent="0.2">
      <c r="A713" s="18">
        <v>686</v>
      </c>
      <c r="B713" s="40" t="s">
        <v>24</v>
      </c>
      <c r="C713" s="7" t="s">
        <v>456</v>
      </c>
      <c r="D713" s="7" t="s">
        <v>1432</v>
      </c>
      <c r="E713" s="7" t="s">
        <v>4</v>
      </c>
      <c r="F713" s="7" t="s">
        <v>2</v>
      </c>
      <c r="G713" s="7">
        <v>1</v>
      </c>
      <c r="H713" s="5"/>
      <c r="I713" s="6">
        <v>80</v>
      </c>
      <c r="J713" s="5"/>
      <c r="K713" s="5"/>
      <c r="L713" s="5"/>
      <c r="M713" s="5"/>
      <c r="N713" s="10">
        <v>80</v>
      </c>
      <c r="O713" s="10">
        <v>80</v>
      </c>
      <c r="P713" s="88">
        <v>0</v>
      </c>
      <c r="Q713" s="102">
        <f t="shared" si="34"/>
        <v>0.95208333333333328</v>
      </c>
      <c r="R713" s="96">
        <v>0.98</v>
      </c>
      <c r="S713" s="16">
        <v>0.91041666666666665</v>
      </c>
      <c r="T713" s="10">
        <v>77</v>
      </c>
      <c r="U713" s="13">
        <v>0.96250000000000002</v>
      </c>
      <c r="V713" s="12">
        <v>78</v>
      </c>
      <c r="W713" s="13">
        <v>0.97499999999999998</v>
      </c>
      <c r="X713" s="12">
        <v>77</v>
      </c>
      <c r="Y713" s="13">
        <v>0.96250000000000002</v>
      </c>
      <c r="Z713" s="12">
        <v>74</v>
      </c>
      <c r="AA713" s="13">
        <v>0.92500000000000004</v>
      </c>
      <c r="AB713" s="12">
        <v>76</v>
      </c>
      <c r="AC713" s="13">
        <v>0.95</v>
      </c>
      <c r="AD713" s="12">
        <v>75</v>
      </c>
      <c r="AE713" s="41">
        <v>0.9375</v>
      </c>
      <c r="AF713" s="19">
        <v>25.632100000000001</v>
      </c>
      <c r="AG713" s="10">
        <v>-80.379800000000003</v>
      </c>
    </row>
    <row r="714" spans="1:33" ht="12" customHeight="1" x14ac:dyDescent="0.2">
      <c r="A714" s="18">
        <v>695</v>
      </c>
      <c r="B714" s="40" t="s">
        <v>24</v>
      </c>
      <c r="C714" s="7" t="s">
        <v>461</v>
      </c>
      <c r="D714" s="7" t="s">
        <v>1439</v>
      </c>
      <c r="E714" s="7" t="s">
        <v>4</v>
      </c>
      <c r="F714" s="7" t="s">
        <v>2</v>
      </c>
      <c r="G714" s="7">
        <v>1</v>
      </c>
      <c r="H714" s="5"/>
      <c r="I714" s="6">
        <v>160</v>
      </c>
      <c r="J714" s="5"/>
      <c r="K714" s="5"/>
      <c r="L714" s="5"/>
      <c r="M714" s="5"/>
      <c r="N714" s="10">
        <v>160</v>
      </c>
      <c r="O714" s="10">
        <v>160</v>
      </c>
      <c r="P714" s="88">
        <v>0</v>
      </c>
      <c r="Q714" s="102">
        <f t="shared" si="34"/>
        <v>0.96354166666666663</v>
      </c>
      <c r="R714" s="96">
        <v>0.9760416666666667</v>
      </c>
      <c r="S714" s="16">
        <v>0.95104166666666667</v>
      </c>
      <c r="T714" s="10">
        <v>153</v>
      </c>
      <c r="U714" s="13">
        <v>0.95625000000000004</v>
      </c>
      <c r="V714" s="12">
        <v>154</v>
      </c>
      <c r="W714" s="13">
        <v>0.96250000000000002</v>
      </c>
      <c r="X714" s="12">
        <v>156</v>
      </c>
      <c r="Y714" s="13">
        <v>0.97499999999999998</v>
      </c>
      <c r="Z714" s="12">
        <v>155</v>
      </c>
      <c r="AA714" s="13">
        <v>0.96875</v>
      </c>
      <c r="AB714" s="12">
        <v>154</v>
      </c>
      <c r="AC714" s="13">
        <v>0.96250000000000002</v>
      </c>
      <c r="AD714" s="12">
        <v>153</v>
      </c>
      <c r="AE714" s="41">
        <v>0.95625000000000004</v>
      </c>
      <c r="AF714" s="19">
        <v>25.453499999999998</v>
      </c>
      <c r="AG714" s="10">
        <v>-80.4833</v>
      </c>
    </row>
    <row r="715" spans="1:33" ht="12" customHeight="1" x14ac:dyDescent="0.2">
      <c r="A715" s="18">
        <v>710</v>
      </c>
      <c r="B715" s="40" t="s">
        <v>24</v>
      </c>
      <c r="C715" s="7" t="s">
        <v>471</v>
      </c>
      <c r="D715" s="7" t="s">
        <v>1529</v>
      </c>
      <c r="E715" s="7" t="s">
        <v>4</v>
      </c>
      <c r="F715" s="7" t="s">
        <v>2</v>
      </c>
      <c r="G715" s="7">
        <v>1</v>
      </c>
      <c r="H715" s="5"/>
      <c r="I715" s="6">
        <v>220</v>
      </c>
      <c r="J715" s="5"/>
      <c r="K715" s="5"/>
      <c r="L715" s="5"/>
      <c r="M715" s="5"/>
      <c r="N715" s="10">
        <v>220</v>
      </c>
      <c r="O715" s="10">
        <v>220</v>
      </c>
      <c r="P715" s="88">
        <v>0</v>
      </c>
      <c r="Q715" s="102">
        <f t="shared" si="34"/>
        <v>0.98257575757575755</v>
      </c>
      <c r="R715" s="96">
        <v>0.95606060606060606</v>
      </c>
      <c r="S715" s="16">
        <v>0.97272727272727277</v>
      </c>
      <c r="T715" s="10">
        <v>218</v>
      </c>
      <c r="U715" s="13">
        <v>0.99090909090909096</v>
      </c>
      <c r="V715" s="12">
        <v>216</v>
      </c>
      <c r="W715" s="13">
        <v>0.98181818181818203</v>
      </c>
      <c r="X715" s="12">
        <v>217</v>
      </c>
      <c r="Y715" s="13">
        <v>0.986363636363636</v>
      </c>
      <c r="Z715" s="12">
        <v>213</v>
      </c>
      <c r="AA715" s="13">
        <v>0.96818181818181803</v>
      </c>
      <c r="AB715" s="12">
        <v>216</v>
      </c>
      <c r="AC715" s="13">
        <v>0.98181818181818203</v>
      </c>
      <c r="AD715" s="12">
        <v>217</v>
      </c>
      <c r="AE715" s="41">
        <v>0.986363636363636</v>
      </c>
      <c r="AF715" s="19">
        <v>25.468636</v>
      </c>
      <c r="AG715" s="10">
        <v>-80.456249999999997</v>
      </c>
    </row>
    <row r="716" spans="1:33" ht="12" customHeight="1" x14ac:dyDescent="0.2">
      <c r="A716" s="18">
        <v>719</v>
      </c>
      <c r="B716" s="40" t="s">
        <v>24</v>
      </c>
      <c r="C716" s="7" t="s">
        <v>478</v>
      </c>
      <c r="D716" s="7" t="s">
        <v>1531</v>
      </c>
      <c r="E716" s="7" t="s">
        <v>4</v>
      </c>
      <c r="F716" s="7" t="s">
        <v>2</v>
      </c>
      <c r="G716" s="7">
        <v>1</v>
      </c>
      <c r="H716" s="5"/>
      <c r="I716" s="6">
        <v>174</v>
      </c>
      <c r="J716" s="5"/>
      <c r="K716" s="5"/>
      <c r="L716" s="5"/>
      <c r="M716" s="5"/>
      <c r="N716" s="10">
        <v>174</v>
      </c>
      <c r="O716" s="10">
        <v>174</v>
      </c>
      <c r="P716" s="88">
        <v>0</v>
      </c>
      <c r="Q716" s="102">
        <f t="shared" si="34"/>
        <v>0.9885057471264368</v>
      </c>
      <c r="R716" s="96">
        <v>0.98563218390804597</v>
      </c>
      <c r="S716" s="16">
        <v>0.95632183908045976</v>
      </c>
      <c r="T716" s="10">
        <v>171</v>
      </c>
      <c r="U716" s="13">
        <v>0.98275862068965503</v>
      </c>
      <c r="V716" s="12">
        <v>173</v>
      </c>
      <c r="W716" s="13">
        <v>0.99425287356321801</v>
      </c>
      <c r="X716" s="12">
        <v>174</v>
      </c>
      <c r="Y716" s="13">
        <v>1</v>
      </c>
      <c r="Z716" s="12">
        <v>174</v>
      </c>
      <c r="AA716" s="13">
        <v>1</v>
      </c>
      <c r="AB716" s="12">
        <v>173</v>
      </c>
      <c r="AC716" s="13">
        <v>0.99425287356321801</v>
      </c>
      <c r="AD716" s="12">
        <v>167</v>
      </c>
      <c r="AE716" s="41">
        <v>0.95977011494252895</v>
      </c>
      <c r="AF716" s="19">
        <v>25.625299999999999</v>
      </c>
      <c r="AG716" s="10">
        <v>-80.340100000000007</v>
      </c>
    </row>
    <row r="717" spans="1:33" ht="12" customHeight="1" x14ac:dyDescent="0.2">
      <c r="A717" s="18">
        <v>720</v>
      </c>
      <c r="B717" s="40" t="s">
        <v>24</v>
      </c>
      <c r="C717" s="7" t="s">
        <v>479</v>
      </c>
      <c r="D717" s="7" t="s">
        <v>1352</v>
      </c>
      <c r="E717" s="7" t="s">
        <v>4</v>
      </c>
      <c r="F717" s="7" t="s">
        <v>2</v>
      </c>
      <c r="G717" s="7">
        <v>1</v>
      </c>
      <c r="H717" s="5"/>
      <c r="I717" s="6">
        <v>145</v>
      </c>
      <c r="J717" s="5"/>
      <c r="K717" s="5"/>
      <c r="L717" s="5"/>
      <c r="M717" s="5"/>
      <c r="N717" s="10">
        <v>145</v>
      </c>
      <c r="O717" s="10">
        <v>145</v>
      </c>
      <c r="P717" s="88">
        <v>0</v>
      </c>
      <c r="Q717" s="102">
        <f t="shared" si="34"/>
        <v>0.99540229885057474</v>
      </c>
      <c r="R717" s="96">
        <v>0.96551724137931039</v>
      </c>
      <c r="S717" s="16">
        <v>0.97241379310344822</v>
      </c>
      <c r="T717" s="10">
        <v>145</v>
      </c>
      <c r="U717" s="13">
        <v>1</v>
      </c>
      <c r="V717" s="12">
        <v>145</v>
      </c>
      <c r="W717" s="13">
        <v>1</v>
      </c>
      <c r="X717" s="12">
        <v>144</v>
      </c>
      <c r="Y717" s="13">
        <v>0.99310344827586206</v>
      </c>
      <c r="Z717" s="12">
        <v>144</v>
      </c>
      <c r="AA717" s="13">
        <v>0.99310344827586206</v>
      </c>
      <c r="AB717" s="12">
        <v>143</v>
      </c>
      <c r="AC717" s="13">
        <v>0.986206896551724</v>
      </c>
      <c r="AD717" s="12">
        <v>145</v>
      </c>
      <c r="AE717" s="41">
        <v>1</v>
      </c>
      <c r="AF717" s="19">
        <v>25.47</v>
      </c>
      <c r="AG717" s="10">
        <v>-80.4619</v>
      </c>
    </row>
    <row r="718" spans="1:33" ht="12" customHeight="1" x14ac:dyDescent="0.2">
      <c r="A718" s="18">
        <v>725</v>
      </c>
      <c r="B718" s="40" t="s">
        <v>24</v>
      </c>
      <c r="C718" s="7" t="s">
        <v>481</v>
      </c>
      <c r="D718" s="7" t="s">
        <v>1444</v>
      </c>
      <c r="E718" s="7" t="s">
        <v>4</v>
      </c>
      <c r="F718" s="7" t="s">
        <v>2</v>
      </c>
      <c r="G718" s="7">
        <v>1</v>
      </c>
      <c r="H718" s="5"/>
      <c r="I718" s="6">
        <v>186</v>
      </c>
      <c r="J718" s="5"/>
      <c r="K718" s="5"/>
      <c r="L718" s="5"/>
      <c r="M718" s="5"/>
      <c r="N718" s="10">
        <v>186</v>
      </c>
      <c r="O718" s="10">
        <v>186</v>
      </c>
      <c r="P718" s="88">
        <v>0</v>
      </c>
      <c r="Q718" s="102">
        <f t="shared" si="34"/>
        <v>0.98566308243727596</v>
      </c>
      <c r="R718" s="96">
        <v>0.9731182795698925</v>
      </c>
      <c r="S718" s="16">
        <v>0.95878136200716846</v>
      </c>
      <c r="T718" s="10">
        <v>183</v>
      </c>
      <c r="U718" s="13">
        <v>0.98387096774193605</v>
      </c>
      <c r="V718" s="12">
        <v>184</v>
      </c>
      <c r="W718" s="13">
        <v>0.989247311827957</v>
      </c>
      <c r="X718" s="12">
        <v>184</v>
      </c>
      <c r="Y718" s="13">
        <v>0.989247311827957</v>
      </c>
      <c r="Z718" s="12">
        <v>181</v>
      </c>
      <c r="AA718" s="13">
        <v>0.97311827956989305</v>
      </c>
      <c r="AB718" s="12">
        <v>183</v>
      </c>
      <c r="AC718" s="13">
        <v>0.98387096774193605</v>
      </c>
      <c r="AD718" s="12">
        <v>185</v>
      </c>
      <c r="AE718" s="41">
        <v>0.99462365591397905</v>
      </c>
      <c r="AF718" s="19">
        <v>25.576499999999999</v>
      </c>
      <c r="AG718" s="10">
        <v>-80.388800000000003</v>
      </c>
    </row>
    <row r="719" spans="1:33" ht="12" customHeight="1" x14ac:dyDescent="0.2">
      <c r="A719" s="18">
        <v>735</v>
      </c>
      <c r="B719" s="40" t="s">
        <v>24</v>
      </c>
      <c r="C719" s="7" t="s">
        <v>489</v>
      </c>
      <c r="D719" s="7" t="s">
        <v>1534</v>
      </c>
      <c r="E719" s="7" t="s">
        <v>4</v>
      </c>
      <c r="F719" s="7" t="s">
        <v>2</v>
      </c>
      <c r="G719" s="7">
        <v>1</v>
      </c>
      <c r="H719" s="5"/>
      <c r="I719" s="6">
        <v>35</v>
      </c>
      <c r="J719" s="5"/>
      <c r="K719" s="5"/>
      <c r="L719" s="5"/>
      <c r="M719" s="5"/>
      <c r="N719" s="10">
        <v>35</v>
      </c>
      <c r="O719" s="10">
        <v>35</v>
      </c>
      <c r="P719" s="88">
        <v>0</v>
      </c>
      <c r="Q719" s="102">
        <f t="shared" si="34"/>
        <v>0.88</v>
      </c>
      <c r="R719" s="96">
        <v>0.92571428571428571</v>
      </c>
      <c r="S719" s="16">
        <v>0.5485714285714286</v>
      </c>
      <c r="T719" s="5"/>
      <c r="U719" s="11"/>
      <c r="V719" s="12">
        <v>32</v>
      </c>
      <c r="W719" s="13">
        <v>0.91428571428571404</v>
      </c>
      <c r="X719" s="12">
        <v>32</v>
      </c>
      <c r="Y719" s="13">
        <v>0.91428571428571404</v>
      </c>
      <c r="Z719" s="12">
        <v>30</v>
      </c>
      <c r="AA719" s="13">
        <v>0.85714285714285698</v>
      </c>
      <c r="AB719" s="12">
        <v>29</v>
      </c>
      <c r="AC719" s="13">
        <v>0.82857142857142896</v>
      </c>
      <c r="AD719" s="12">
        <v>31</v>
      </c>
      <c r="AE719" s="41">
        <v>0.88571428571428601</v>
      </c>
      <c r="AF719" s="19">
        <v>25.786899999999999</v>
      </c>
      <c r="AG719" s="10">
        <v>-80.198700000000002</v>
      </c>
    </row>
    <row r="720" spans="1:33" ht="12" customHeight="1" x14ac:dyDescent="0.2">
      <c r="A720" s="18">
        <v>740</v>
      </c>
      <c r="B720" s="40" t="s">
        <v>24</v>
      </c>
      <c r="C720" s="7" t="s">
        <v>493</v>
      </c>
      <c r="D720" s="7" t="s">
        <v>1483</v>
      </c>
      <c r="E720" s="7" t="s">
        <v>4</v>
      </c>
      <c r="F720" s="7" t="s">
        <v>2</v>
      </c>
      <c r="G720" s="7">
        <v>1</v>
      </c>
      <c r="H720" s="5"/>
      <c r="I720" s="6">
        <v>80</v>
      </c>
      <c r="J720" s="5"/>
      <c r="K720" s="5"/>
      <c r="L720" s="5"/>
      <c r="M720" s="5"/>
      <c r="N720" s="10">
        <v>80</v>
      </c>
      <c r="O720" s="10">
        <v>80</v>
      </c>
      <c r="P720" s="88">
        <v>0</v>
      </c>
      <c r="Q720" s="102">
        <f t="shared" si="34"/>
        <v>0.99375000000000002</v>
      </c>
      <c r="R720" s="96">
        <v>0.9916666666666667</v>
      </c>
      <c r="S720" s="16">
        <v>0.99583333333333335</v>
      </c>
      <c r="T720" s="10">
        <v>79</v>
      </c>
      <c r="U720" s="13">
        <v>0.98750000000000004</v>
      </c>
      <c r="V720" s="12">
        <v>80</v>
      </c>
      <c r="W720" s="13">
        <v>1</v>
      </c>
      <c r="X720" s="12">
        <v>80</v>
      </c>
      <c r="Y720" s="13">
        <v>1</v>
      </c>
      <c r="Z720" s="12">
        <v>79</v>
      </c>
      <c r="AA720" s="13">
        <v>0.98750000000000004</v>
      </c>
      <c r="AB720" s="12">
        <v>80</v>
      </c>
      <c r="AC720" s="13">
        <v>1</v>
      </c>
      <c r="AD720" s="12">
        <v>79</v>
      </c>
      <c r="AE720" s="41">
        <v>0.98750000000000004</v>
      </c>
      <c r="AF720" s="19">
        <v>25.468229000000001</v>
      </c>
      <c r="AG720" s="10">
        <v>-80.470326</v>
      </c>
    </row>
    <row r="721" spans="1:33" ht="12" customHeight="1" x14ac:dyDescent="0.2">
      <c r="A721" s="18">
        <v>772</v>
      </c>
      <c r="B721" s="40" t="s">
        <v>24</v>
      </c>
      <c r="C721" s="7" t="s">
        <v>513</v>
      </c>
      <c r="D721" s="7" t="s">
        <v>1341</v>
      </c>
      <c r="E721" s="7" t="s">
        <v>4</v>
      </c>
      <c r="F721" s="7" t="s">
        <v>2</v>
      </c>
      <c r="G721" s="7">
        <v>1</v>
      </c>
      <c r="H721" s="5"/>
      <c r="I721" s="6">
        <v>392</v>
      </c>
      <c r="J721" s="5"/>
      <c r="K721" s="5"/>
      <c r="L721" s="5"/>
      <c r="M721" s="5"/>
      <c r="N721" s="10">
        <v>392</v>
      </c>
      <c r="O721" s="10">
        <v>392</v>
      </c>
      <c r="P721" s="88">
        <v>0</v>
      </c>
      <c r="Q721" s="102">
        <f t="shared" si="34"/>
        <v>0.99540816326530612</v>
      </c>
      <c r="R721" s="96">
        <v>0.99617346938775508</v>
      </c>
      <c r="S721" s="16">
        <v>0.99744897959183676</v>
      </c>
      <c r="T721" s="5"/>
      <c r="U721" s="11"/>
      <c r="V721" s="12">
        <v>392</v>
      </c>
      <c r="W721" s="13">
        <v>1</v>
      </c>
      <c r="X721" s="12">
        <v>387</v>
      </c>
      <c r="Y721" s="13">
        <v>0.98724489795918402</v>
      </c>
      <c r="Z721" s="12">
        <v>391</v>
      </c>
      <c r="AA721" s="13">
        <v>0.99744897959183698</v>
      </c>
      <c r="AB721" s="12">
        <v>391</v>
      </c>
      <c r="AC721" s="13">
        <v>0.99744897959183698</v>
      </c>
      <c r="AD721" s="12">
        <v>390</v>
      </c>
      <c r="AE721" s="41">
        <v>0.99489795918367396</v>
      </c>
      <c r="AF721" s="19">
        <v>25.942299999999999</v>
      </c>
      <c r="AG721" s="10">
        <v>-80.297200000000004</v>
      </c>
    </row>
    <row r="722" spans="1:33" ht="12" customHeight="1" x14ac:dyDescent="0.2">
      <c r="A722" s="18">
        <v>781</v>
      </c>
      <c r="B722" s="40" t="s">
        <v>24</v>
      </c>
      <c r="C722" s="7" t="s">
        <v>515</v>
      </c>
      <c r="D722" s="7" t="s">
        <v>1538</v>
      </c>
      <c r="E722" s="7" t="s">
        <v>4</v>
      </c>
      <c r="F722" s="7" t="s">
        <v>2</v>
      </c>
      <c r="G722" s="7">
        <v>1</v>
      </c>
      <c r="H722" s="5"/>
      <c r="I722" s="6">
        <v>68</v>
      </c>
      <c r="J722" s="5"/>
      <c r="K722" s="5"/>
      <c r="L722" s="5"/>
      <c r="M722" s="5"/>
      <c r="N722" s="10">
        <v>68</v>
      </c>
      <c r="O722" s="10">
        <v>68</v>
      </c>
      <c r="P722" s="88">
        <v>0</v>
      </c>
      <c r="Q722" s="102">
        <f t="shared" si="34"/>
        <v>0.99754901960784315</v>
      </c>
      <c r="R722" s="96"/>
      <c r="S722" s="16">
        <v>0.98529411764705888</v>
      </c>
      <c r="T722" s="10">
        <v>68</v>
      </c>
      <c r="U722" s="13">
        <v>1</v>
      </c>
      <c r="V722" s="12">
        <v>67</v>
      </c>
      <c r="W722" s="13">
        <v>0.98529411764705899</v>
      </c>
      <c r="X722" s="12">
        <v>68</v>
      </c>
      <c r="Y722" s="13">
        <v>1</v>
      </c>
      <c r="Z722" s="12">
        <v>68</v>
      </c>
      <c r="AA722" s="13">
        <v>1</v>
      </c>
      <c r="AB722" s="12">
        <v>68</v>
      </c>
      <c r="AC722" s="13">
        <v>1</v>
      </c>
      <c r="AD722" s="12">
        <v>68</v>
      </c>
      <c r="AE722" s="41">
        <v>1</v>
      </c>
      <c r="AF722" s="19">
        <v>25.8246</v>
      </c>
      <c r="AG722" s="10">
        <v>-80.277900000000002</v>
      </c>
    </row>
    <row r="723" spans="1:33" ht="12" customHeight="1" x14ac:dyDescent="0.2">
      <c r="A723" s="18">
        <v>784</v>
      </c>
      <c r="B723" s="40" t="s">
        <v>24</v>
      </c>
      <c r="C723" s="7" t="s">
        <v>516</v>
      </c>
      <c r="D723" s="7" t="s">
        <v>1445</v>
      </c>
      <c r="E723" s="7" t="s">
        <v>4</v>
      </c>
      <c r="F723" s="7" t="s">
        <v>2</v>
      </c>
      <c r="G723" s="7">
        <v>1</v>
      </c>
      <c r="H723" s="5"/>
      <c r="I723" s="6">
        <v>123</v>
      </c>
      <c r="J723" s="5"/>
      <c r="K723" s="5"/>
      <c r="L723" s="5"/>
      <c r="M723" s="5"/>
      <c r="N723" s="10">
        <v>123</v>
      </c>
      <c r="O723" s="10">
        <v>123</v>
      </c>
      <c r="P723" s="88">
        <v>0</v>
      </c>
      <c r="Q723" s="102">
        <f t="shared" si="34"/>
        <v>0.98780487804878048</v>
      </c>
      <c r="R723" s="96">
        <v>0.94308943089430897</v>
      </c>
      <c r="S723" s="16">
        <v>0.54471544715447151</v>
      </c>
      <c r="T723" s="5"/>
      <c r="U723" s="11"/>
      <c r="V723" s="12">
        <v>121</v>
      </c>
      <c r="W723" s="13">
        <v>0.98373983739837401</v>
      </c>
      <c r="X723" s="12">
        <v>122</v>
      </c>
      <c r="Y723" s="13">
        <v>0.99186991869918695</v>
      </c>
      <c r="Z723" s="159"/>
      <c r="AA723" s="160"/>
      <c r="AB723" s="12">
        <v>121</v>
      </c>
      <c r="AC723" s="13">
        <v>0.98373983739837401</v>
      </c>
      <c r="AD723" s="12">
        <v>122</v>
      </c>
      <c r="AE723" s="41">
        <v>0.99186991869918695</v>
      </c>
      <c r="AF723" s="19">
        <v>25.462399999999999</v>
      </c>
      <c r="AG723" s="10">
        <v>-80.490200000000002</v>
      </c>
    </row>
    <row r="724" spans="1:33" ht="12" customHeight="1" x14ac:dyDescent="0.2">
      <c r="A724" s="18">
        <v>791</v>
      </c>
      <c r="B724" s="40" t="s">
        <v>24</v>
      </c>
      <c r="C724" s="7" t="s">
        <v>517</v>
      </c>
      <c r="D724" s="7" t="s">
        <v>1539</v>
      </c>
      <c r="E724" s="7" t="s">
        <v>4</v>
      </c>
      <c r="F724" s="7" t="s">
        <v>2</v>
      </c>
      <c r="G724" s="7">
        <v>1</v>
      </c>
      <c r="H724" s="5"/>
      <c r="I724" s="6">
        <v>220</v>
      </c>
      <c r="J724" s="5"/>
      <c r="K724" s="5"/>
      <c r="L724" s="5"/>
      <c r="M724" s="5"/>
      <c r="N724" s="10">
        <v>220</v>
      </c>
      <c r="O724" s="10">
        <v>220</v>
      </c>
      <c r="P724" s="88">
        <v>0</v>
      </c>
      <c r="Q724" s="102">
        <f t="shared" si="34"/>
        <v>1</v>
      </c>
      <c r="R724" s="96">
        <v>0.99545454545454548</v>
      </c>
      <c r="S724" s="16">
        <v>0.99772727272727268</v>
      </c>
      <c r="T724" s="10">
        <v>220</v>
      </c>
      <c r="U724" s="13">
        <v>1</v>
      </c>
      <c r="V724" s="12">
        <v>220</v>
      </c>
      <c r="W724" s="13">
        <v>1</v>
      </c>
      <c r="X724" s="12">
        <v>220</v>
      </c>
      <c r="Y724" s="13">
        <v>1</v>
      </c>
      <c r="Z724" s="12">
        <v>220</v>
      </c>
      <c r="AA724" s="13">
        <v>1</v>
      </c>
      <c r="AB724" s="12">
        <v>220</v>
      </c>
      <c r="AC724" s="13">
        <v>1</v>
      </c>
      <c r="AD724" s="12">
        <v>220</v>
      </c>
      <c r="AE724" s="41">
        <v>1</v>
      </c>
      <c r="AF724" s="19">
        <v>25.945</v>
      </c>
      <c r="AG724" s="10">
        <v>-80.294300000000007</v>
      </c>
    </row>
    <row r="725" spans="1:33" ht="12" customHeight="1" x14ac:dyDescent="0.2">
      <c r="A725" s="18">
        <v>835</v>
      </c>
      <c r="B725" s="40" t="s">
        <v>24</v>
      </c>
      <c r="C725" s="7" t="s">
        <v>544</v>
      </c>
      <c r="D725" s="7" t="s">
        <v>1502</v>
      </c>
      <c r="E725" s="7" t="s">
        <v>4</v>
      </c>
      <c r="F725" s="7" t="s">
        <v>2</v>
      </c>
      <c r="G725" s="7">
        <v>1</v>
      </c>
      <c r="H725" s="5"/>
      <c r="I725" s="6">
        <v>308</v>
      </c>
      <c r="J725" s="5"/>
      <c r="K725" s="5"/>
      <c r="L725" s="5"/>
      <c r="M725" s="5"/>
      <c r="N725" s="10">
        <v>308</v>
      </c>
      <c r="O725" s="10">
        <v>308</v>
      </c>
      <c r="P725" s="88">
        <v>0</v>
      </c>
      <c r="Q725" s="102">
        <f t="shared" si="34"/>
        <v>0.95400432900432897</v>
      </c>
      <c r="R725" s="96">
        <v>0.92316017316017318</v>
      </c>
      <c r="S725" s="16">
        <v>0.95779220779220775</v>
      </c>
      <c r="T725" s="10">
        <v>290</v>
      </c>
      <c r="U725" s="13">
        <v>0.94155844155844204</v>
      </c>
      <c r="V725" s="12">
        <v>294</v>
      </c>
      <c r="W725" s="13">
        <v>0.95454545454545503</v>
      </c>
      <c r="X725" s="12">
        <v>296</v>
      </c>
      <c r="Y725" s="13">
        <v>0.96103896103896103</v>
      </c>
      <c r="Z725" s="12">
        <v>297</v>
      </c>
      <c r="AA725" s="13">
        <v>0.96428571428571397</v>
      </c>
      <c r="AB725" s="12">
        <v>294</v>
      </c>
      <c r="AC725" s="13">
        <v>0.95454545454545503</v>
      </c>
      <c r="AD725" s="12">
        <v>292</v>
      </c>
      <c r="AE725" s="41">
        <v>0.94805194805194803</v>
      </c>
      <c r="AF725" s="19">
        <v>25.559284000000002</v>
      </c>
      <c r="AG725" s="10">
        <v>-80.350398999999996</v>
      </c>
    </row>
    <row r="726" spans="1:33" ht="12" customHeight="1" x14ac:dyDescent="0.2">
      <c r="A726" s="18">
        <v>843</v>
      </c>
      <c r="B726" s="40" t="s">
        <v>24</v>
      </c>
      <c r="C726" s="7" t="s">
        <v>547</v>
      </c>
      <c r="D726" s="7" t="s">
        <v>1347</v>
      </c>
      <c r="E726" s="7" t="s">
        <v>4</v>
      </c>
      <c r="F726" s="7" t="s">
        <v>2</v>
      </c>
      <c r="G726" s="7">
        <v>1</v>
      </c>
      <c r="H726" s="5"/>
      <c r="I726" s="6">
        <v>10</v>
      </c>
      <c r="J726" s="5"/>
      <c r="K726" s="5"/>
      <c r="L726" s="5"/>
      <c r="M726" s="5"/>
      <c r="N726" s="10">
        <v>10</v>
      </c>
      <c r="O726" s="10">
        <v>10</v>
      </c>
      <c r="P726" s="88">
        <v>0</v>
      </c>
      <c r="Q726" s="102"/>
      <c r="R726" s="96"/>
      <c r="S726" s="16"/>
      <c r="T726" s="5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42"/>
      <c r="AF726" s="19">
        <v>25.7834</v>
      </c>
      <c r="AG726" s="10">
        <v>-80.134100000000004</v>
      </c>
    </row>
    <row r="727" spans="1:33" ht="12" customHeight="1" x14ac:dyDescent="0.2">
      <c r="A727" s="18">
        <v>845</v>
      </c>
      <c r="B727" s="40" t="s">
        <v>24</v>
      </c>
      <c r="C727" s="7" t="s">
        <v>549</v>
      </c>
      <c r="D727" s="7" t="s">
        <v>1434</v>
      </c>
      <c r="E727" s="7" t="s">
        <v>4</v>
      </c>
      <c r="F727" s="7" t="s">
        <v>2</v>
      </c>
      <c r="G727" s="7">
        <v>1</v>
      </c>
      <c r="H727" s="5"/>
      <c r="I727" s="6">
        <v>45</v>
      </c>
      <c r="J727" s="5"/>
      <c r="K727" s="5"/>
      <c r="L727" s="5"/>
      <c r="M727" s="5"/>
      <c r="N727" s="10">
        <v>45</v>
      </c>
      <c r="O727" s="10">
        <v>45</v>
      </c>
      <c r="P727" s="88">
        <v>0</v>
      </c>
      <c r="Q727" s="102"/>
      <c r="R727" s="96"/>
      <c r="S727" s="16"/>
      <c r="T727" s="5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42"/>
      <c r="AF727" s="19">
        <v>25.467500000000001</v>
      </c>
      <c r="AG727" s="10">
        <v>-80.468999999999994</v>
      </c>
    </row>
    <row r="728" spans="1:33" ht="12" customHeight="1" x14ac:dyDescent="0.2">
      <c r="A728" s="18">
        <v>846</v>
      </c>
      <c r="B728" s="40" t="s">
        <v>24</v>
      </c>
      <c r="C728" s="7" t="s">
        <v>550</v>
      </c>
      <c r="D728" s="7" t="s">
        <v>1355</v>
      </c>
      <c r="E728" s="7" t="s">
        <v>4</v>
      </c>
      <c r="F728" s="7" t="s">
        <v>2</v>
      </c>
      <c r="G728" s="7">
        <v>1</v>
      </c>
      <c r="H728" s="5"/>
      <c r="I728" s="6">
        <v>100</v>
      </c>
      <c r="J728" s="5"/>
      <c r="K728" s="5"/>
      <c r="L728" s="5"/>
      <c r="M728" s="5"/>
      <c r="N728" s="10">
        <v>100</v>
      </c>
      <c r="O728" s="10">
        <v>100</v>
      </c>
      <c r="P728" s="88">
        <v>0</v>
      </c>
      <c r="Q728" s="102">
        <f t="shared" ref="Q728:Q759" si="35">(T728+V728+X728+Z728+AB728+AD728)/(N728*COUNTA(T728,V728,X728,Z728,AB728,AD728))</f>
        <v>0.95499999999999996</v>
      </c>
      <c r="R728" s="96">
        <v>0.998</v>
      </c>
      <c r="S728" s="16">
        <v>0.98333333333333328</v>
      </c>
      <c r="T728" s="10">
        <v>98</v>
      </c>
      <c r="U728" s="13">
        <v>0.98</v>
      </c>
      <c r="V728" s="12">
        <v>98</v>
      </c>
      <c r="W728" s="13">
        <v>0.98</v>
      </c>
      <c r="X728" s="12">
        <v>96</v>
      </c>
      <c r="Y728" s="13">
        <v>0.96</v>
      </c>
      <c r="Z728" s="12">
        <v>95</v>
      </c>
      <c r="AA728" s="13">
        <v>0.95</v>
      </c>
      <c r="AB728" s="12">
        <v>94</v>
      </c>
      <c r="AC728" s="13">
        <v>0.94</v>
      </c>
      <c r="AD728" s="12">
        <v>92</v>
      </c>
      <c r="AE728" s="41">
        <v>0.92</v>
      </c>
      <c r="AF728" s="19">
        <v>25.787400000000002</v>
      </c>
      <c r="AG728" s="10">
        <v>-80.221999999999994</v>
      </c>
    </row>
    <row r="729" spans="1:33" ht="12" customHeight="1" x14ac:dyDescent="0.2">
      <c r="A729" s="18">
        <v>890</v>
      </c>
      <c r="B729" s="40" t="s">
        <v>24</v>
      </c>
      <c r="C729" s="7" t="s">
        <v>570</v>
      </c>
      <c r="D729" s="7" t="s">
        <v>1466</v>
      </c>
      <c r="E729" s="7" t="s">
        <v>4</v>
      </c>
      <c r="F729" s="7" t="s">
        <v>2</v>
      </c>
      <c r="G729" s="7">
        <v>1</v>
      </c>
      <c r="H729" s="5"/>
      <c r="I729" s="6">
        <v>180</v>
      </c>
      <c r="J729" s="5"/>
      <c r="K729" s="5"/>
      <c r="L729" s="5"/>
      <c r="M729" s="5"/>
      <c r="N729" s="10">
        <v>180</v>
      </c>
      <c r="O729" s="10">
        <v>180</v>
      </c>
      <c r="P729" s="88">
        <v>0</v>
      </c>
      <c r="Q729" s="102">
        <f t="shared" si="35"/>
        <v>0.99444444444444446</v>
      </c>
      <c r="R729" s="96">
        <v>0.9907407407407407</v>
      </c>
      <c r="S729" s="16">
        <v>0.98981481481481481</v>
      </c>
      <c r="T729" s="5"/>
      <c r="U729" s="11"/>
      <c r="V729" s="12">
        <v>179</v>
      </c>
      <c r="W729" s="13">
        <v>0.99444444444444402</v>
      </c>
      <c r="X729" s="12">
        <v>179</v>
      </c>
      <c r="Y729" s="13">
        <v>0.99444444444444402</v>
      </c>
      <c r="Z729" s="12">
        <v>180</v>
      </c>
      <c r="AA729" s="13">
        <v>1</v>
      </c>
      <c r="AB729" s="12">
        <v>178</v>
      </c>
      <c r="AC729" s="13">
        <v>0.98888888888888904</v>
      </c>
      <c r="AD729" s="12">
        <v>179</v>
      </c>
      <c r="AE729" s="41">
        <v>0.99444444444444402</v>
      </c>
      <c r="AF729" s="19">
        <v>25.503</v>
      </c>
      <c r="AG729" s="10">
        <v>-80.440100000000001</v>
      </c>
    </row>
    <row r="730" spans="1:33" ht="12" customHeight="1" x14ac:dyDescent="0.2">
      <c r="A730" s="18">
        <v>892</v>
      </c>
      <c r="B730" s="40" t="s">
        <v>24</v>
      </c>
      <c r="C730" s="7" t="s">
        <v>571</v>
      </c>
      <c r="D730" s="7" t="s">
        <v>1548</v>
      </c>
      <c r="E730" s="7" t="s">
        <v>4</v>
      </c>
      <c r="F730" s="7" t="s">
        <v>2</v>
      </c>
      <c r="G730" s="7">
        <v>1</v>
      </c>
      <c r="H730" s="5"/>
      <c r="I730" s="6">
        <v>192</v>
      </c>
      <c r="J730" s="5"/>
      <c r="K730" s="5"/>
      <c r="L730" s="5"/>
      <c r="M730" s="5"/>
      <c r="N730" s="10">
        <v>192</v>
      </c>
      <c r="O730" s="10">
        <v>192</v>
      </c>
      <c r="P730" s="88">
        <v>0</v>
      </c>
      <c r="Q730" s="102">
        <f t="shared" si="35"/>
        <v>0.9921875</v>
      </c>
      <c r="R730" s="96">
        <v>1</v>
      </c>
      <c r="S730" s="16">
        <v>0.99479166666666663</v>
      </c>
      <c r="T730" s="10">
        <v>191</v>
      </c>
      <c r="U730" s="13">
        <v>0.99479166666666696</v>
      </c>
      <c r="V730" s="12">
        <v>191</v>
      </c>
      <c r="W730" s="13">
        <v>0.99479166666666696</v>
      </c>
      <c r="X730" s="12">
        <v>189</v>
      </c>
      <c r="Y730" s="13">
        <v>0.984375</v>
      </c>
      <c r="Z730" s="12">
        <v>192</v>
      </c>
      <c r="AA730" s="13">
        <v>1</v>
      </c>
      <c r="AB730" s="12">
        <v>190</v>
      </c>
      <c r="AC730" s="13">
        <v>0.98958333333333304</v>
      </c>
      <c r="AD730" s="12">
        <v>190</v>
      </c>
      <c r="AE730" s="41">
        <v>0.98958333333333304</v>
      </c>
      <c r="AF730" s="19">
        <v>25.941199999999998</v>
      </c>
      <c r="AG730" s="10">
        <v>-80.299400000000006</v>
      </c>
    </row>
    <row r="731" spans="1:33" ht="12" customHeight="1" x14ac:dyDescent="0.2">
      <c r="A731" s="18">
        <v>893</v>
      </c>
      <c r="B731" s="40" t="s">
        <v>24</v>
      </c>
      <c r="C731" s="7" t="s">
        <v>572</v>
      </c>
      <c r="D731" s="7" t="s">
        <v>1351</v>
      </c>
      <c r="E731" s="7" t="s">
        <v>4</v>
      </c>
      <c r="F731" s="7" t="s">
        <v>2</v>
      </c>
      <c r="G731" s="7">
        <v>1</v>
      </c>
      <c r="H731" s="5"/>
      <c r="I731" s="6">
        <v>76</v>
      </c>
      <c r="J731" s="5"/>
      <c r="K731" s="5"/>
      <c r="L731" s="5"/>
      <c r="M731" s="5"/>
      <c r="N731" s="10">
        <v>76</v>
      </c>
      <c r="O731" s="10">
        <v>76</v>
      </c>
      <c r="P731" s="88">
        <v>0</v>
      </c>
      <c r="Q731" s="102">
        <f t="shared" si="35"/>
        <v>0.9978070175438597</v>
      </c>
      <c r="R731" s="96">
        <v>0.99736842105263157</v>
      </c>
      <c r="S731" s="16">
        <v>0.98684210526315785</v>
      </c>
      <c r="T731" s="10">
        <v>76</v>
      </c>
      <c r="U731" s="13">
        <v>1</v>
      </c>
      <c r="V731" s="12">
        <v>76</v>
      </c>
      <c r="W731" s="13">
        <v>1</v>
      </c>
      <c r="X731" s="12">
        <v>76</v>
      </c>
      <c r="Y731" s="13">
        <v>1</v>
      </c>
      <c r="Z731" s="12">
        <v>75</v>
      </c>
      <c r="AA731" s="13">
        <v>0.98684210526315796</v>
      </c>
      <c r="AB731" s="12">
        <v>76</v>
      </c>
      <c r="AC731" s="13">
        <v>1</v>
      </c>
      <c r="AD731" s="12">
        <v>76</v>
      </c>
      <c r="AE731" s="41">
        <v>1</v>
      </c>
      <c r="AF731" s="19">
        <v>25.7683</v>
      </c>
      <c r="AG731" s="10">
        <v>-80.382400000000004</v>
      </c>
    </row>
    <row r="732" spans="1:33" ht="12" customHeight="1" x14ac:dyDescent="0.2">
      <c r="A732" s="18">
        <v>899</v>
      </c>
      <c r="B732" s="40" t="s">
        <v>24</v>
      </c>
      <c r="C732" s="7" t="s">
        <v>576</v>
      </c>
      <c r="D732" s="7" t="s">
        <v>1549</v>
      </c>
      <c r="E732" s="7" t="s">
        <v>4</v>
      </c>
      <c r="F732" s="7" t="s">
        <v>2</v>
      </c>
      <c r="G732" s="7">
        <v>1</v>
      </c>
      <c r="H732" s="5"/>
      <c r="I732" s="6">
        <v>259</v>
      </c>
      <c r="J732" s="5"/>
      <c r="K732" s="5"/>
      <c r="L732" s="5"/>
      <c r="M732" s="5"/>
      <c r="N732" s="10">
        <v>259</v>
      </c>
      <c r="O732" s="10">
        <v>259</v>
      </c>
      <c r="P732" s="88">
        <v>0</v>
      </c>
      <c r="Q732" s="102">
        <f t="shared" si="35"/>
        <v>0.54375804375804371</v>
      </c>
      <c r="R732" s="96">
        <v>0.77992277992277992</v>
      </c>
      <c r="S732" s="16">
        <v>0.87644787644787647</v>
      </c>
      <c r="T732" s="10">
        <v>135</v>
      </c>
      <c r="U732" s="13">
        <v>0.52123552123552097</v>
      </c>
      <c r="V732" s="12">
        <v>139</v>
      </c>
      <c r="W732" s="13">
        <v>0.53667953667953705</v>
      </c>
      <c r="X732" s="12">
        <v>141</v>
      </c>
      <c r="Y732" s="13">
        <v>0.54440154440154398</v>
      </c>
      <c r="Z732" s="12">
        <v>141</v>
      </c>
      <c r="AA732" s="13">
        <v>0.54440154440154398</v>
      </c>
      <c r="AB732" s="12">
        <v>141</v>
      </c>
      <c r="AC732" s="13">
        <v>0.54440154440154398</v>
      </c>
      <c r="AD732" s="12">
        <v>148</v>
      </c>
      <c r="AE732" s="41">
        <v>0.57142857142857095</v>
      </c>
      <c r="AF732" s="19">
        <v>25.518000000000001</v>
      </c>
      <c r="AG732" s="10">
        <v>-80.414599999999993</v>
      </c>
    </row>
    <row r="733" spans="1:33" ht="12" customHeight="1" x14ac:dyDescent="0.2">
      <c r="A733" s="18">
        <v>907</v>
      </c>
      <c r="B733" s="40" t="s">
        <v>24</v>
      </c>
      <c r="C733" s="7" t="s">
        <v>582</v>
      </c>
      <c r="D733" s="7" t="s">
        <v>1551</v>
      </c>
      <c r="E733" s="7" t="s">
        <v>4</v>
      </c>
      <c r="F733" s="7" t="s">
        <v>2</v>
      </c>
      <c r="G733" s="7">
        <v>1</v>
      </c>
      <c r="H733" s="5"/>
      <c r="I733" s="6">
        <v>174</v>
      </c>
      <c r="J733" s="5"/>
      <c r="K733" s="5"/>
      <c r="L733" s="5"/>
      <c r="M733" s="5"/>
      <c r="N733" s="10">
        <v>174</v>
      </c>
      <c r="O733" s="10">
        <v>174</v>
      </c>
      <c r="P733" s="88">
        <v>0</v>
      </c>
      <c r="Q733" s="102">
        <f t="shared" si="35"/>
        <v>0.99616858237547889</v>
      </c>
      <c r="R733" s="96">
        <v>0.99616858237547889</v>
      </c>
      <c r="S733" s="16">
        <v>0.99425287356321834</v>
      </c>
      <c r="T733" s="10">
        <v>172</v>
      </c>
      <c r="U733" s="13">
        <v>0.98850574712643702</v>
      </c>
      <c r="V733" s="12">
        <v>174</v>
      </c>
      <c r="W733" s="13">
        <v>1</v>
      </c>
      <c r="X733" s="12">
        <v>173</v>
      </c>
      <c r="Y733" s="13">
        <v>0.99425287356321801</v>
      </c>
      <c r="Z733" s="12">
        <v>174</v>
      </c>
      <c r="AA733" s="13">
        <v>1</v>
      </c>
      <c r="AB733" s="12">
        <v>173</v>
      </c>
      <c r="AC733" s="13">
        <v>0.99425287356321801</v>
      </c>
      <c r="AD733" s="12">
        <v>174</v>
      </c>
      <c r="AE733" s="41">
        <v>1</v>
      </c>
      <c r="AF733" s="19">
        <v>25.779315</v>
      </c>
      <c r="AG733" s="10">
        <v>-80.324736000000001</v>
      </c>
    </row>
    <row r="734" spans="1:33" ht="12" customHeight="1" x14ac:dyDescent="0.2">
      <c r="A734" s="18">
        <v>916</v>
      </c>
      <c r="B734" s="40" t="s">
        <v>24</v>
      </c>
      <c r="C734" s="7" t="s">
        <v>590</v>
      </c>
      <c r="D734" s="7" t="s">
        <v>1554</v>
      </c>
      <c r="E734" s="7" t="s">
        <v>4</v>
      </c>
      <c r="F734" s="7" t="s">
        <v>2</v>
      </c>
      <c r="G734" s="7">
        <v>1</v>
      </c>
      <c r="H734" s="5"/>
      <c r="I734" s="6">
        <v>290</v>
      </c>
      <c r="J734" s="5"/>
      <c r="K734" s="5"/>
      <c r="L734" s="5"/>
      <c r="M734" s="5"/>
      <c r="N734" s="10">
        <v>290</v>
      </c>
      <c r="O734" s="10">
        <v>290</v>
      </c>
      <c r="P734" s="88">
        <v>0</v>
      </c>
      <c r="Q734" s="102">
        <f t="shared" si="35"/>
        <v>0.97931034482758617</v>
      </c>
      <c r="R734" s="96">
        <v>0.98137931034482762</v>
      </c>
      <c r="S734" s="16">
        <v>0.98218390804597699</v>
      </c>
      <c r="T734" s="10">
        <v>280</v>
      </c>
      <c r="U734" s="13">
        <v>0.94594594594594605</v>
      </c>
      <c r="V734" s="12">
        <v>286</v>
      </c>
      <c r="W734" s="13">
        <v>0.96621621621621601</v>
      </c>
      <c r="X734" s="12">
        <v>286</v>
      </c>
      <c r="Y734" s="13">
        <v>0.96621621621621601</v>
      </c>
      <c r="Z734" s="12">
        <v>283</v>
      </c>
      <c r="AA734" s="13">
        <v>0.95608108108108103</v>
      </c>
      <c r="AB734" s="12">
        <v>282</v>
      </c>
      <c r="AC734" s="13">
        <v>0.95270270270270296</v>
      </c>
      <c r="AD734" s="12">
        <v>287</v>
      </c>
      <c r="AE734" s="41">
        <v>0.96959459459459496</v>
      </c>
      <c r="AF734" s="19">
        <v>25.968499999999999</v>
      </c>
      <c r="AG734" s="10">
        <v>-80.214799999999997</v>
      </c>
    </row>
    <row r="735" spans="1:33" ht="12" customHeight="1" x14ac:dyDescent="0.2">
      <c r="A735" s="18">
        <v>951</v>
      </c>
      <c r="B735" s="40" t="s">
        <v>24</v>
      </c>
      <c r="C735" s="7" t="s">
        <v>611</v>
      </c>
      <c r="D735" s="7" t="s">
        <v>1556</v>
      </c>
      <c r="E735" s="7" t="s">
        <v>4</v>
      </c>
      <c r="F735" s="7" t="s">
        <v>2</v>
      </c>
      <c r="G735" s="7">
        <v>1</v>
      </c>
      <c r="H735" s="5"/>
      <c r="I735" s="6">
        <v>300</v>
      </c>
      <c r="J735" s="5"/>
      <c r="K735" s="5"/>
      <c r="L735" s="5"/>
      <c r="M735" s="5"/>
      <c r="N735" s="10">
        <v>300</v>
      </c>
      <c r="O735" s="10">
        <v>300</v>
      </c>
      <c r="P735" s="88">
        <v>0</v>
      </c>
      <c r="Q735" s="102">
        <f t="shared" si="35"/>
        <v>0.98733333333333329</v>
      </c>
      <c r="R735" s="96">
        <v>0.85222222222222221</v>
      </c>
      <c r="S735" s="16"/>
      <c r="T735" s="10">
        <v>296</v>
      </c>
      <c r="U735" s="13">
        <v>0.98666666666666702</v>
      </c>
      <c r="V735" s="12">
        <v>298</v>
      </c>
      <c r="W735" s="13">
        <v>0.99333333333333296</v>
      </c>
      <c r="X735" s="12">
        <v>297</v>
      </c>
      <c r="Y735" s="13">
        <v>0.99</v>
      </c>
      <c r="Z735" s="12">
        <v>295</v>
      </c>
      <c r="AA735" s="13">
        <v>0.98333333333333295</v>
      </c>
      <c r="AB735" s="12">
        <v>295</v>
      </c>
      <c r="AC735" s="13">
        <v>0.98333333333333295</v>
      </c>
      <c r="AD735" s="159"/>
      <c r="AE735" s="161"/>
      <c r="AF735" s="19">
        <v>25.888200000000001</v>
      </c>
      <c r="AG735" s="10">
        <v>-80.243099999999998</v>
      </c>
    </row>
    <row r="736" spans="1:33" ht="12" customHeight="1" x14ac:dyDescent="0.2">
      <c r="A736" s="18">
        <v>975</v>
      </c>
      <c r="B736" s="40" t="s">
        <v>24</v>
      </c>
      <c r="C736" s="7" t="s">
        <v>628</v>
      </c>
      <c r="D736" s="7" t="s">
        <v>1561</v>
      </c>
      <c r="E736" s="7" t="s">
        <v>4</v>
      </c>
      <c r="F736" s="7" t="s">
        <v>2</v>
      </c>
      <c r="G736" s="7">
        <v>1</v>
      </c>
      <c r="H736" s="5"/>
      <c r="I736" s="6">
        <v>117</v>
      </c>
      <c r="J736" s="5"/>
      <c r="K736" s="5"/>
      <c r="L736" s="5"/>
      <c r="M736" s="5"/>
      <c r="N736" s="10">
        <v>117</v>
      </c>
      <c r="O736" s="10">
        <v>117</v>
      </c>
      <c r="P736" s="88">
        <v>0</v>
      </c>
      <c r="Q736" s="102">
        <f t="shared" si="35"/>
        <v>0.97008547008547008</v>
      </c>
      <c r="R736" s="96">
        <v>0.94159544159544162</v>
      </c>
      <c r="S736" s="16">
        <v>0.86324786324786329</v>
      </c>
      <c r="T736" s="10">
        <v>113</v>
      </c>
      <c r="U736" s="13">
        <v>0.96581196581196604</v>
      </c>
      <c r="V736" s="12">
        <v>115</v>
      </c>
      <c r="W736" s="13">
        <v>0.98290598290598297</v>
      </c>
      <c r="X736" s="12">
        <v>112</v>
      </c>
      <c r="Y736" s="13">
        <v>0.95726495726495697</v>
      </c>
      <c r="Z736" s="12">
        <v>112</v>
      </c>
      <c r="AA736" s="13">
        <v>0.95726495726495697</v>
      </c>
      <c r="AB736" s="12">
        <v>114</v>
      </c>
      <c r="AC736" s="13">
        <v>0.97435897435897401</v>
      </c>
      <c r="AD736" s="12">
        <v>115</v>
      </c>
      <c r="AE736" s="41">
        <v>0.98290598290598297</v>
      </c>
      <c r="AF736" s="19">
        <v>25.4846</v>
      </c>
      <c r="AG736" s="10">
        <v>-80.457899999999995</v>
      </c>
    </row>
    <row r="737" spans="1:33" ht="12" customHeight="1" x14ac:dyDescent="0.2">
      <c r="A737" s="18">
        <v>1028</v>
      </c>
      <c r="B737" s="40" t="s">
        <v>24</v>
      </c>
      <c r="C737" s="7" t="s">
        <v>665</v>
      </c>
      <c r="D737" s="7" t="s">
        <v>1493</v>
      </c>
      <c r="E737" s="7" t="s">
        <v>4</v>
      </c>
      <c r="F737" s="7" t="s">
        <v>2</v>
      </c>
      <c r="G737" s="7">
        <v>1</v>
      </c>
      <c r="H737" s="5"/>
      <c r="I737" s="6">
        <v>226</v>
      </c>
      <c r="J737" s="5"/>
      <c r="K737" s="5"/>
      <c r="L737" s="5"/>
      <c r="M737" s="5"/>
      <c r="N737" s="10">
        <v>226</v>
      </c>
      <c r="O737" s="10">
        <v>226</v>
      </c>
      <c r="P737" s="88">
        <v>0</v>
      </c>
      <c r="Q737" s="102">
        <f t="shared" si="35"/>
        <v>0.96091445427728617</v>
      </c>
      <c r="R737" s="96">
        <v>0.96091445427728617</v>
      </c>
      <c r="S737" s="16">
        <v>0.95796460176991149</v>
      </c>
      <c r="T737" s="10">
        <v>222</v>
      </c>
      <c r="U737" s="13">
        <v>0.98230088495575196</v>
      </c>
      <c r="V737" s="12">
        <v>221</v>
      </c>
      <c r="W737" s="13">
        <v>0.97787610619469001</v>
      </c>
      <c r="X737" s="12">
        <v>215</v>
      </c>
      <c r="Y737" s="13">
        <v>0.95132743362831895</v>
      </c>
      <c r="Z737" s="12">
        <v>214</v>
      </c>
      <c r="AA737" s="13">
        <v>0.946902654867257</v>
      </c>
      <c r="AB737" s="12">
        <v>216</v>
      </c>
      <c r="AC737" s="13">
        <v>0.95575221238938102</v>
      </c>
      <c r="AD737" s="12">
        <v>215</v>
      </c>
      <c r="AE737" s="41">
        <v>0.95132743362831895</v>
      </c>
      <c r="AF737" s="19">
        <v>25.9468</v>
      </c>
      <c r="AG737" s="10">
        <v>-80.194100000000006</v>
      </c>
    </row>
    <row r="738" spans="1:33" ht="12" customHeight="1" x14ac:dyDescent="0.2">
      <c r="A738" s="18">
        <v>1053</v>
      </c>
      <c r="B738" s="40" t="s">
        <v>24</v>
      </c>
      <c r="C738" s="7" t="s">
        <v>678</v>
      </c>
      <c r="D738" s="7" t="s">
        <v>1449</v>
      </c>
      <c r="E738" s="7" t="s">
        <v>4</v>
      </c>
      <c r="F738" s="7" t="s">
        <v>2</v>
      </c>
      <c r="G738" s="7">
        <v>1</v>
      </c>
      <c r="H738" s="5"/>
      <c r="I738" s="6">
        <v>288</v>
      </c>
      <c r="J738" s="5"/>
      <c r="K738" s="5"/>
      <c r="L738" s="5"/>
      <c r="M738" s="5"/>
      <c r="N738" s="10">
        <v>288</v>
      </c>
      <c r="O738" s="10">
        <v>288</v>
      </c>
      <c r="P738" s="88">
        <v>0</v>
      </c>
      <c r="Q738" s="102">
        <f t="shared" si="35"/>
        <v>0.95023148148148151</v>
      </c>
      <c r="R738" s="96">
        <v>0.94965277777777779</v>
      </c>
      <c r="S738" s="16">
        <v>0.98900462962962965</v>
      </c>
      <c r="T738" s="10">
        <v>278</v>
      </c>
      <c r="U738" s="13">
        <v>0.96527777777777801</v>
      </c>
      <c r="V738" s="12">
        <v>278</v>
      </c>
      <c r="W738" s="13">
        <v>0.96527777777777801</v>
      </c>
      <c r="X738" s="12">
        <v>269</v>
      </c>
      <c r="Y738" s="13">
        <v>0.93402777777777801</v>
      </c>
      <c r="Z738" s="12">
        <v>270</v>
      </c>
      <c r="AA738" s="13">
        <v>0.9375</v>
      </c>
      <c r="AB738" s="12">
        <v>272</v>
      </c>
      <c r="AC738" s="13">
        <v>0.94444444444444398</v>
      </c>
      <c r="AD738" s="12">
        <v>275</v>
      </c>
      <c r="AE738" s="41">
        <v>0.95486111111111105</v>
      </c>
      <c r="AF738" s="19">
        <v>25.964500000000001</v>
      </c>
      <c r="AG738" s="10">
        <v>-80.234099999999998</v>
      </c>
    </row>
    <row r="739" spans="1:33" ht="12" customHeight="1" x14ac:dyDescent="0.2">
      <c r="A739" s="18">
        <v>1054</v>
      </c>
      <c r="B739" s="40" t="s">
        <v>24</v>
      </c>
      <c r="C739" s="7" t="s">
        <v>679</v>
      </c>
      <c r="D739" s="7" t="s">
        <v>1449</v>
      </c>
      <c r="E739" s="7" t="s">
        <v>4</v>
      </c>
      <c r="F739" s="7" t="s">
        <v>2</v>
      </c>
      <c r="G739" s="7">
        <v>1</v>
      </c>
      <c r="H739" s="5"/>
      <c r="I739" s="6">
        <v>336</v>
      </c>
      <c r="J739" s="5"/>
      <c r="K739" s="5"/>
      <c r="L739" s="5"/>
      <c r="M739" s="5"/>
      <c r="N739" s="10">
        <v>336</v>
      </c>
      <c r="O739" s="10">
        <v>336</v>
      </c>
      <c r="P739" s="88">
        <v>0</v>
      </c>
      <c r="Q739" s="102">
        <f t="shared" si="35"/>
        <v>0.98908730158730163</v>
      </c>
      <c r="R739" s="96">
        <v>0.99404761904761907</v>
      </c>
      <c r="S739" s="16">
        <v>0.98015873015873012</v>
      </c>
      <c r="T739" s="10">
        <v>335</v>
      </c>
      <c r="U739" s="13">
        <v>0.99702380952380998</v>
      </c>
      <c r="V739" s="12">
        <v>332</v>
      </c>
      <c r="W739" s="13">
        <v>0.98809523809523803</v>
      </c>
      <c r="X739" s="12">
        <v>332</v>
      </c>
      <c r="Y739" s="13">
        <v>0.98809523809523803</v>
      </c>
      <c r="Z739" s="12">
        <v>333</v>
      </c>
      <c r="AA739" s="13">
        <v>0.99107142857142905</v>
      </c>
      <c r="AB739" s="12">
        <v>331</v>
      </c>
      <c r="AC739" s="13">
        <v>0.985119047619048</v>
      </c>
      <c r="AD739" s="12">
        <v>331</v>
      </c>
      <c r="AE739" s="41">
        <v>0.985119047619048</v>
      </c>
      <c r="AF739" s="19">
        <v>25.799199999999999</v>
      </c>
      <c r="AG739" s="10">
        <v>-80.211200000000005</v>
      </c>
    </row>
    <row r="740" spans="1:33" ht="12" customHeight="1" x14ac:dyDescent="0.2">
      <c r="A740" s="18">
        <v>1056</v>
      </c>
      <c r="B740" s="40" t="s">
        <v>24</v>
      </c>
      <c r="C740" s="7" t="s">
        <v>681</v>
      </c>
      <c r="D740" s="7" t="s">
        <v>1583</v>
      </c>
      <c r="E740" s="7" t="s">
        <v>4</v>
      </c>
      <c r="F740" s="7" t="s">
        <v>2</v>
      </c>
      <c r="G740" s="7">
        <v>1</v>
      </c>
      <c r="H740" s="5"/>
      <c r="I740" s="6">
        <v>216</v>
      </c>
      <c r="J740" s="5"/>
      <c r="K740" s="5"/>
      <c r="L740" s="5"/>
      <c r="M740" s="5"/>
      <c r="N740" s="10">
        <v>216</v>
      </c>
      <c r="O740" s="10">
        <v>216</v>
      </c>
      <c r="P740" s="88">
        <v>0</v>
      </c>
      <c r="Q740" s="102">
        <f t="shared" si="35"/>
        <v>0.9907407407407407</v>
      </c>
      <c r="R740" s="96">
        <v>0.98888888888888893</v>
      </c>
      <c r="S740" s="16">
        <v>0.9907407407407407</v>
      </c>
      <c r="T740" s="10">
        <v>213</v>
      </c>
      <c r="U740" s="13">
        <v>0.98611111111111105</v>
      </c>
      <c r="V740" s="12">
        <v>213</v>
      </c>
      <c r="W740" s="13">
        <v>0.98611111111111105</v>
      </c>
      <c r="X740" s="12">
        <v>215</v>
      </c>
      <c r="Y740" s="13">
        <v>0.99537037037037002</v>
      </c>
      <c r="Z740" s="12">
        <v>213</v>
      </c>
      <c r="AA740" s="13">
        <v>0.98611111111111105</v>
      </c>
      <c r="AB740" s="12">
        <v>215</v>
      </c>
      <c r="AC740" s="13">
        <v>0.99537037037037002</v>
      </c>
      <c r="AD740" s="12">
        <v>215</v>
      </c>
      <c r="AE740" s="41">
        <v>0.99537037037037002</v>
      </c>
      <c r="AF740" s="19">
        <v>25.934999999999999</v>
      </c>
      <c r="AG740" s="10">
        <v>-80.315600000000003</v>
      </c>
    </row>
    <row r="741" spans="1:33" ht="12" customHeight="1" x14ac:dyDescent="0.2">
      <c r="A741" s="18">
        <v>1070</v>
      </c>
      <c r="B741" s="40" t="s">
        <v>24</v>
      </c>
      <c r="C741" s="7" t="s">
        <v>687</v>
      </c>
      <c r="D741" s="7" t="s">
        <v>1385</v>
      </c>
      <c r="E741" s="7" t="s">
        <v>4</v>
      </c>
      <c r="F741" s="7" t="s">
        <v>2</v>
      </c>
      <c r="G741" s="7">
        <v>1</v>
      </c>
      <c r="H741" s="5"/>
      <c r="I741" s="6">
        <v>219</v>
      </c>
      <c r="J741" s="5"/>
      <c r="K741" s="5"/>
      <c r="L741" s="5"/>
      <c r="M741" s="5"/>
      <c r="N741" s="10">
        <v>219</v>
      </c>
      <c r="O741" s="10">
        <v>219</v>
      </c>
      <c r="P741" s="88">
        <v>0</v>
      </c>
      <c r="Q741" s="102">
        <f t="shared" si="35"/>
        <v>0.99010654490106542</v>
      </c>
      <c r="R741" s="96">
        <v>0.97716894977168944</v>
      </c>
      <c r="S741" s="16">
        <v>0.98630136986301364</v>
      </c>
      <c r="T741" s="10">
        <v>219</v>
      </c>
      <c r="U741" s="13">
        <v>1</v>
      </c>
      <c r="V741" s="12">
        <v>217</v>
      </c>
      <c r="W741" s="13">
        <v>0.99086757990867602</v>
      </c>
      <c r="X741" s="12">
        <v>217</v>
      </c>
      <c r="Y741" s="13">
        <v>0.99086757990867602</v>
      </c>
      <c r="Z741" s="12">
        <v>216</v>
      </c>
      <c r="AA741" s="13">
        <v>0.98630136986301398</v>
      </c>
      <c r="AB741" s="12">
        <v>216</v>
      </c>
      <c r="AC741" s="13">
        <v>0.98630136986301398</v>
      </c>
      <c r="AD741" s="12">
        <v>216</v>
      </c>
      <c r="AE741" s="41">
        <v>0.98630136986301398</v>
      </c>
      <c r="AF741" s="19">
        <v>25.566600000000001</v>
      </c>
      <c r="AG741" s="10">
        <v>-80.367900000000006</v>
      </c>
    </row>
    <row r="742" spans="1:33" ht="12" customHeight="1" x14ac:dyDescent="0.2">
      <c r="A742" s="18">
        <v>1107</v>
      </c>
      <c r="B742" s="40" t="s">
        <v>24</v>
      </c>
      <c r="C742" s="7" t="s">
        <v>708</v>
      </c>
      <c r="D742" s="7" t="s">
        <v>1589</v>
      </c>
      <c r="E742" s="7" t="s">
        <v>4</v>
      </c>
      <c r="F742" s="7" t="s">
        <v>2</v>
      </c>
      <c r="G742" s="7">
        <v>1</v>
      </c>
      <c r="H742" s="5"/>
      <c r="I742" s="6">
        <v>128</v>
      </c>
      <c r="J742" s="5"/>
      <c r="K742" s="5"/>
      <c r="L742" s="5"/>
      <c r="M742" s="5"/>
      <c r="N742" s="10">
        <v>128</v>
      </c>
      <c r="O742" s="10">
        <v>128</v>
      </c>
      <c r="P742" s="88">
        <v>0</v>
      </c>
      <c r="Q742" s="102">
        <f t="shared" si="35"/>
        <v>0.9921875</v>
      </c>
      <c r="R742" s="96">
        <v>0.99088541666666663</v>
      </c>
      <c r="S742" s="16">
        <v>0.97916666666666663</v>
      </c>
      <c r="T742" s="10">
        <v>128</v>
      </c>
      <c r="U742" s="13">
        <v>1</v>
      </c>
      <c r="V742" s="12">
        <v>127</v>
      </c>
      <c r="W742" s="13">
        <v>0.9921875</v>
      </c>
      <c r="X742" s="12">
        <v>126</v>
      </c>
      <c r="Y742" s="13">
        <v>0.984375</v>
      </c>
      <c r="Z742" s="12">
        <v>126</v>
      </c>
      <c r="AA742" s="13">
        <v>0.984375</v>
      </c>
      <c r="AB742" s="12">
        <v>128</v>
      </c>
      <c r="AC742" s="13">
        <v>1</v>
      </c>
      <c r="AD742" s="12">
        <v>127</v>
      </c>
      <c r="AE742" s="41">
        <v>0.9921875</v>
      </c>
      <c r="AF742" s="19">
        <v>25.807600000000001</v>
      </c>
      <c r="AG742" s="10">
        <v>-80.215299999999999</v>
      </c>
    </row>
    <row r="743" spans="1:33" ht="12" customHeight="1" x14ac:dyDescent="0.2">
      <c r="A743" s="18">
        <v>1111</v>
      </c>
      <c r="B743" s="40" t="s">
        <v>24</v>
      </c>
      <c r="C743" s="7" t="s">
        <v>710</v>
      </c>
      <c r="D743" s="7" t="s">
        <v>1590</v>
      </c>
      <c r="E743" s="7" t="s">
        <v>4</v>
      </c>
      <c r="F743" s="7" t="s">
        <v>2</v>
      </c>
      <c r="G743" s="7">
        <v>1</v>
      </c>
      <c r="H743" s="5"/>
      <c r="I743" s="6">
        <v>148</v>
      </c>
      <c r="J743" s="5"/>
      <c r="K743" s="5"/>
      <c r="L743" s="5"/>
      <c r="M743" s="5"/>
      <c r="N743" s="10">
        <v>148</v>
      </c>
      <c r="O743" s="10">
        <v>148</v>
      </c>
      <c r="P743" s="88">
        <v>0</v>
      </c>
      <c r="Q743" s="102">
        <f t="shared" si="35"/>
        <v>0.93355855855855852</v>
      </c>
      <c r="R743" s="96">
        <v>0.85810810810810811</v>
      </c>
      <c r="S743" s="16">
        <v>0.82770270270270274</v>
      </c>
      <c r="T743" s="10">
        <v>138</v>
      </c>
      <c r="U743" s="13">
        <v>0.93243243243243201</v>
      </c>
      <c r="V743" s="12">
        <v>138</v>
      </c>
      <c r="W743" s="13">
        <v>0.93243243243243201</v>
      </c>
      <c r="X743" s="12">
        <v>140</v>
      </c>
      <c r="Y743" s="13">
        <v>0.94594594594594605</v>
      </c>
      <c r="Z743" s="12">
        <v>140</v>
      </c>
      <c r="AA743" s="13">
        <v>0.94594594594594605</v>
      </c>
      <c r="AB743" s="12">
        <v>138</v>
      </c>
      <c r="AC743" s="13">
        <v>0.93243243243243201</v>
      </c>
      <c r="AD743" s="12">
        <v>135</v>
      </c>
      <c r="AE743" s="41">
        <v>0.91216216216216195</v>
      </c>
      <c r="AF743" s="19">
        <v>25.487200000000001</v>
      </c>
      <c r="AG743" s="10">
        <v>-80.482299999999995</v>
      </c>
    </row>
    <row r="744" spans="1:33" ht="12" customHeight="1" x14ac:dyDescent="0.2">
      <c r="A744" s="18">
        <v>1156</v>
      </c>
      <c r="B744" s="40" t="s">
        <v>24</v>
      </c>
      <c r="C744" s="7" t="s">
        <v>742</v>
      </c>
      <c r="D744" s="7" t="s">
        <v>1344</v>
      </c>
      <c r="E744" s="7" t="s">
        <v>4</v>
      </c>
      <c r="F744" s="7" t="s">
        <v>2</v>
      </c>
      <c r="G744" s="7">
        <v>1</v>
      </c>
      <c r="H744" s="5"/>
      <c r="I744" s="5">
        <v>204</v>
      </c>
      <c r="J744" s="5"/>
      <c r="K744" s="5"/>
      <c r="L744" s="5"/>
      <c r="M744" s="5"/>
      <c r="N744" s="10">
        <v>204</v>
      </c>
      <c r="O744" s="10">
        <v>204</v>
      </c>
      <c r="P744" s="88">
        <v>0</v>
      </c>
      <c r="Q744" s="102">
        <f t="shared" si="35"/>
        <v>0.99754901960784315</v>
      </c>
      <c r="R744" s="96">
        <v>0.99264705882352944</v>
      </c>
      <c r="S744" s="16">
        <v>0.99264705882352944</v>
      </c>
      <c r="T744" s="10">
        <v>203</v>
      </c>
      <c r="U744" s="13">
        <v>0.99509803921568596</v>
      </c>
      <c r="V744" s="12">
        <v>204</v>
      </c>
      <c r="W744" s="13">
        <v>1</v>
      </c>
      <c r="X744" s="12">
        <v>202</v>
      </c>
      <c r="Y744" s="13">
        <v>0.99019607843137303</v>
      </c>
      <c r="Z744" s="12">
        <v>204</v>
      </c>
      <c r="AA744" s="13">
        <v>1</v>
      </c>
      <c r="AB744" s="12">
        <v>204</v>
      </c>
      <c r="AC744" s="13">
        <v>1</v>
      </c>
      <c r="AD744" s="12">
        <v>204</v>
      </c>
      <c r="AE744" s="41">
        <v>1</v>
      </c>
      <c r="AF744" s="19">
        <v>25.8858</v>
      </c>
      <c r="AG744" s="10">
        <v>-80.1661</v>
      </c>
    </row>
    <row r="745" spans="1:33" ht="12" customHeight="1" x14ac:dyDescent="0.2">
      <c r="A745" s="18">
        <v>1163</v>
      </c>
      <c r="B745" s="40" t="s">
        <v>24</v>
      </c>
      <c r="C745" s="7" t="s">
        <v>748</v>
      </c>
      <c r="D745" s="7" t="s">
        <v>1604</v>
      </c>
      <c r="E745" s="7" t="s">
        <v>4</v>
      </c>
      <c r="F745" s="7" t="s">
        <v>2</v>
      </c>
      <c r="G745" s="7">
        <v>1</v>
      </c>
      <c r="H745" s="5"/>
      <c r="I745" s="6">
        <v>144</v>
      </c>
      <c r="J745" s="5"/>
      <c r="K745" s="5"/>
      <c r="L745" s="5"/>
      <c r="M745" s="5"/>
      <c r="N745" s="10">
        <v>144</v>
      </c>
      <c r="O745" s="10">
        <v>144</v>
      </c>
      <c r="P745" s="88">
        <v>0</v>
      </c>
      <c r="Q745" s="102">
        <f t="shared" si="35"/>
        <v>0.93171296296296291</v>
      </c>
      <c r="R745" s="96">
        <v>0.93472222222222223</v>
      </c>
      <c r="S745" s="16">
        <v>0.91087962962962965</v>
      </c>
      <c r="T745" s="10">
        <v>137</v>
      </c>
      <c r="U745" s="13">
        <v>0.95138888888888895</v>
      </c>
      <c r="V745" s="12">
        <v>136</v>
      </c>
      <c r="W745" s="13">
        <v>0.94444444444444398</v>
      </c>
      <c r="X745" s="12">
        <v>135</v>
      </c>
      <c r="Y745" s="13">
        <v>0.9375</v>
      </c>
      <c r="Z745" s="12">
        <v>131</v>
      </c>
      <c r="AA745" s="13">
        <v>0.90972222222222199</v>
      </c>
      <c r="AB745" s="12">
        <v>132</v>
      </c>
      <c r="AC745" s="13">
        <v>0.91666666666666696</v>
      </c>
      <c r="AD745" s="12">
        <v>134</v>
      </c>
      <c r="AE745" s="41">
        <v>0.93055555555555602</v>
      </c>
      <c r="AF745" s="19">
        <v>25.572299999999998</v>
      </c>
      <c r="AG745" s="10">
        <v>-80.321899999999999</v>
      </c>
    </row>
    <row r="746" spans="1:33" ht="12" customHeight="1" x14ac:dyDescent="0.2">
      <c r="A746" s="18">
        <v>1165</v>
      </c>
      <c r="B746" s="40" t="s">
        <v>24</v>
      </c>
      <c r="C746" s="7" t="s">
        <v>749</v>
      </c>
      <c r="D746" s="7" t="s">
        <v>1605</v>
      </c>
      <c r="E746" s="7" t="s">
        <v>4</v>
      </c>
      <c r="F746" s="7" t="s">
        <v>2</v>
      </c>
      <c r="G746" s="7">
        <v>1</v>
      </c>
      <c r="H746" s="5"/>
      <c r="I746" s="6">
        <v>136</v>
      </c>
      <c r="J746" s="5"/>
      <c r="K746" s="5"/>
      <c r="L746" s="5"/>
      <c r="M746" s="5"/>
      <c r="N746" s="10">
        <v>136</v>
      </c>
      <c r="O746" s="10">
        <v>136</v>
      </c>
      <c r="P746" s="88">
        <v>0</v>
      </c>
      <c r="Q746" s="102">
        <f t="shared" si="35"/>
        <v>1</v>
      </c>
      <c r="R746" s="96">
        <v>0.99558823529411766</v>
      </c>
      <c r="S746" s="16">
        <v>0.99877450980392157</v>
      </c>
      <c r="T746" s="10">
        <v>136</v>
      </c>
      <c r="U746" s="13">
        <v>1</v>
      </c>
      <c r="V746" s="12">
        <v>136</v>
      </c>
      <c r="W746" s="13">
        <v>1</v>
      </c>
      <c r="X746" s="12">
        <v>136</v>
      </c>
      <c r="Y746" s="13">
        <v>1</v>
      </c>
      <c r="Z746" s="12">
        <v>136</v>
      </c>
      <c r="AA746" s="13">
        <v>1</v>
      </c>
      <c r="AB746" s="12">
        <v>136</v>
      </c>
      <c r="AC746" s="13">
        <v>1</v>
      </c>
      <c r="AD746" s="12">
        <v>136</v>
      </c>
      <c r="AE746" s="41">
        <v>1</v>
      </c>
      <c r="AF746" s="19">
        <v>25.605</v>
      </c>
      <c r="AG746" s="10">
        <v>-80.364999999999995</v>
      </c>
    </row>
    <row r="747" spans="1:33" ht="12" customHeight="1" x14ac:dyDescent="0.2">
      <c r="A747" s="18">
        <v>1166</v>
      </c>
      <c r="B747" s="40" t="s">
        <v>24</v>
      </c>
      <c r="C747" s="7" t="s">
        <v>750</v>
      </c>
      <c r="D747" s="7" t="s">
        <v>1359</v>
      </c>
      <c r="E747" s="7" t="s">
        <v>4</v>
      </c>
      <c r="F747" s="7" t="s">
        <v>2</v>
      </c>
      <c r="G747" s="7">
        <v>1</v>
      </c>
      <c r="H747" s="5"/>
      <c r="I747" s="6">
        <v>160</v>
      </c>
      <c r="J747" s="5"/>
      <c r="K747" s="5"/>
      <c r="L747" s="5"/>
      <c r="M747" s="5"/>
      <c r="N747" s="10">
        <v>160</v>
      </c>
      <c r="O747" s="10">
        <v>160</v>
      </c>
      <c r="P747" s="88">
        <v>0</v>
      </c>
      <c r="Q747" s="102">
        <f t="shared" si="35"/>
        <v>0.98541666666666672</v>
      </c>
      <c r="R747" s="96">
        <v>0.98958333333333337</v>
      </c>
      <c r="S747" s="16">
        <v>0.99375000000000002</v>
      </c>
      <c r="T747" s="10">
        <v>155</v>
      </c>
      <c r="U747" s="13">
        <v>0.96875</v>
      </c>
      <c r="V747" s="12">
        <v>158</v>
      </c>
      <c r="W747" s="13">
        <v>0.98750000000000004</v>
      </c>
      <c r="X747" s="12">
        <v>158</v>
      </c>
      <c r="Y747" s="13">
        <v>0.98750000000000004</v>
      </c>
      <c r="Z747" s="12">
        <v>156</v>
      </c>
      <c r="AA747" s="13">
        <v>0.97499999999999998</v>
      </c>
      <c r="AB747" s="12">
        <v>160</v>
      </c>
      <c r="AC747" s="13">
        <v>1</v>
      </c>
      <c r="AD747" s="12">
        <v>159</v>
      </c>
      <c r="AE747" s="41">
        <v>0.99375000000000002</v>
      </c>
      <c r="AF747" s="19">
        <v>25.773700000000002</v>
      </c>
      <c r="AG747" s="10">
        <v>-80.203699999999998</v>
      </c>
    </row>
    <row r="748" spans="1:33" ht="12" customHeight="1" x14ac:dyDescent="0.2">
      <c r="A748" s="18">
        <v>1173</v>
      </c>
      <c r="B748" s="40" t="s">
        <v>24</v>
      </c>
      <c r="C748" s="7" t="s">
        <v>755</v>
      </c>
      <c r="D748" s="7" t="s">
        <v>1608</v>
      </c>
      <c r="E748" s="7" t="s">
        <v>4</v>
      </c>
      <c r="F748" s="7" t="s">
        <v>2</v>
      </c>
      <c r="G748" s="7">
        <v>1</v>
      </c>
      <c r="H748" s="5"/>
      <c r="I748" s="6">
        <v>212</v>
      </c>
      <c r="J748" s="5"/>
      <c r="K748" s="5"/>
      <c r="L748" s="5"/>
      <c r="M748" s="5"/>
      <c r="N748" s="10">
        <v>212</v>
      </c>
      <c r="O748" s="10">
        <v>212</v>
      </c>
      <c r="P748" s="88">
        <v>0</v>
      </c>
      <c r="Q748" s="102">
        <f t="shared" si="35"/>
        <v>0.97562893081761004</v>
      </c>
      <c r="R748" s="96">
        <v>0.96132075471698109</v>
      </c>
      <c r="S748" s="16">
        <v>0.97720125786163525</v>
      </c>
      <c r="T748" s="10">
        <v>207</v>
      </c>
      <c r="U748" s="13">
        <v>0.97641509433962304</v>
      </c>
      <c r="V748" s="12">
        <v>208</v>
      </c>
      <c r="W748" s="13">
        <v>0.98113207547169801</v>
      </c>
      <c r="X748" s="12">
        <v>208</v>
      </c>
      <c r="Y748" s="13">
        <v>0.98113207547169801</v>
      </c>
      <c r="Z748" s="12">
        <v>204</v>
      </c>
      <c r="AA748" s="13">
        <v>0.96226415094339601</v>
      </c>
      <c r="AB748" s="12">
        <v>207</v>
      </c>
      <c r="AC748" s="13">
        <v>0.97641509433962304</v>
      </c>
      <c r="AD748" s="12">
        <v>207</v>
      </c>
      <c r="AE748" s="41">
        <v>0.97641509433962304</v>
      </c>
      <c r="AF748" s="19">
        <v>25.846599999999999</v>
      </c>
      <c r="AG748" s="10">
        <v>-80.219200000000001</v>
      </c>
    </row>
    <row r="749" spans="1:33" ht="12" customHeight="1" x14ac:dyDescent="0.2">
      <c r="A749" s="18">
        <v>1204</v>
      </c>
      <c r="B749" s="40" t="s">
        <v>24</v>
      </c>
      <c r="C749" s="7" t="s">
        <v>778</v>
      </c>
      <c r="D749" s="7" t="s">
        <v>1360</v>
      </c>
      <c r="E749" s="7" t="s">
        <v>4</v>
      </c>
      <c r="F749" s="7" t="s">
        <v>2</v>
      </c>
      <c r="G749" s="7">
        <v>1</v>
      </c>
      <c r="H749" s="5"/>
      <c r="I749" s="6">
        <v>141</v>
      </c>
      <c r="J749" s="5"/>
      <c r="K749" s="5"/>
      <c r="L749" s="5"/>
      <c r="M749" s="5"/>
      <c r="N749" s="10">
        <v>141</v>
      </c>
      <c r="O749" s="10">
        <v>141</v>
      </c>
      <c r="P749" s="88">
        <v>0</v>
      </c>
      <c r="Q749" s="102">
        <f t="shared" si="35"/>
        <v>0.95744680851063835</v>
      </c>
      <c r="R749" s="96">
        <v>0.96926713947990539</v>
      </c>
      <c r="S749" s="16">
        <v>0.99527186761229314</v>
      </c>
      <c r="T749" s="10">
        <v>137</v>
      </c>
      <c r="U749" s="13">
        <v>0.97163120567375905</v>
      </c>
      <c r="V749" s="12">
        <v>131</v>
      </c>
      <c r="W749" s="13">
        <v>0.92907801418439695</v>
      </c>
      <c r="X749" s="12">
        <v>132</v>
      </c>
      <c r="Y749" s="13">
        <v>0.93617021276595702</v>
      </c>
      <c r="Z749" s="12">
        <v>136</v>
      </c>
      <c r="AA749" s="13">
        <v>0.96453900709219897</v>
      </c>
      <c r="AB749" s="12">
        <v>136</v>
      </c>
      <c r="AC749" s="13">
        <v>0.96453900709219897</v>
      </c>
      <c r="AD749" s="12">
        <v>138</v>
      </c>
      <c r="AE749" s="41">
        <v>0.97872340425531901</v>
      </c>
      <c r="AF749" s="19">
        <v>25.964600000000001</v>
      </c>
      <c r="AG749" s="10">
        <v>-80.235200000000006</v>
      </c>
    </row>
    <row r="750" spans="1:33" ht="12" customHeight="1" x14ac:dyDescent="0.2">
      <c r="A750" s="18">
        <v>1205</v>
      </c>
      <c r="B750" s="40" t="s">
        <v>24</v>
      </c>
      <c r="C750" s="7" t="s">
        <v>779</v>
      </c>
      <c r="D750" s="7" t="s">
        <v>1612</v>
      </c>
      <c r="E750" s="7" t="s">
        <v>4</v>
      </c>
      <c r="F750" s="7" t="s">
        <v>2</v>
      </c>
      <c r="G750" s="7">
        <v>1</v>
      </c>
      <c r="H750" s="5"/>
      <c r="I750" s="9">
        <v>340</v>
      </c>
      <c r="J750" s="5"/>
      <c r="K750" s="5"/>
      <c r="L750" s="5"/>
      <c r="M750" s="5"/>
      <c r="N750" s="10">
        <v>340</v>
      </c>
      <c r="O750" s="10">
        <v>340</v>
      </c>
      <c r="P750" s="88">
        <v>0</v>
      </c>
      <c r="Q750" s="102">
        <f t="shared" si="35"/>
        <v>0.9611764705882353</v>
      </c>
      <c r="R750" s="96">
        <v>0.94313725490196076</v>
      </c>
      <c r="S750" s="16">
        <v>0.95980392156862748</v>
      </c>
      <c r="T750" s="5"/>
      <c r="U750" s="11"/>
      <c r="V750" s="12">
        <v>326</v>
      </c>
      <c r="W750" s="13">
        <v>0.95882352941176496</v>
      </c>
      <c r="X750" s="12">
        <v>320</v>
      </c>
      <c r="Y750" s="13">
        <v>0.94117647058823495</v>
      </c>
      <c r="Z750" s="12">
        <v>331</v>
      </c>
      <c r="AA750" s="13">
        <v>0.97352941176470598</v>
      </c>
      <c r="AB750" s="12">
        <v>330</v>
      </c>
      <c r="AC750" s="13">
        <v>0.97058823529411797</v>
      </c>
      <c r="AD750" s="12">
        <v>327</v>
      </c>
      <c r="AE750" s="41">
        <v>0.96176470588235297</v>
      </c>
      <c r="AF750" s="19">
        <v>25.530899999999999</v>
      </c>
      <c r="AG750" s="10">
        <v>-80.412800000000004</v>
      </c>
    </row>
    <row r="751" spans="1:33" ht="12" customHeight="1" x14ac:dyDescent="0.2">
      <c r="A751" s="18">
        <v>1210</v>
      </c>
      <c r="B751" s="40" t="s">
        <v>24</v>
      </c>
      <c r="C751" s="7" t="s">
        <v>781</v>
      </c>
      <c r="D751" s="7" t="s">
        <v>1613</v>
      </c>
      <c r="E751" s="7" t="s">
        <v>4</v>
      </c>
      <c r="F751" s="7" t="s">
        <v>2</v>
      </c>
      <c r="G751" s="7">
        <v>1</v>
      </c>
      <c r="H751" s="5"/>
      <c r="I751" s="6">
        <v>164</v>
      </c>
      <c r="J751" s="5"/>
      <c r="K751" s="5"/>
      <c r="L751" s="5"/>
      <c r="M751" s="5"/>
      <c r="N751" s="10">
        <v>164</v>
      </c>
      <c r="O751" s="10">
        <v>164</v>
      </c>
      <c r="P751" s="88">
        <v>0</v>
      </c>
      <c r="Q751" s="102">
        <f t="shared" si="35"/>
        <v>0.98170731707317072</v>
      </c>
      <c r="R751" s="96">
        <v>0.97154471544715448</v>
      </c>
      <c r="S751" s="16">
        <v>0.98780487804878048</v>
      </c>
      <c r="T751" s="5"/>
      <c r="U751" s="11"/>
      <c r="V751" s="12">
        <v>162</v>
      </c>
      <c r="W751" s="13">
        <v>0.98780487804878003</v>
      </c>
      <c r="X751" s="12">
        <v>164</v>
      </c>
      <c r="Y751" s="13">
        <v>1</v>
      </c>
      <c r="Z751" s="12">
        <v>159</v>
      </c>
      <c r="AA751" s="13">
        <v>0.96951219512195097</v>
      </c>
      <c r="AB751" s="12">
        <v>160</v>
      </c>
      <c r="AC751" s="13">
        <v>0.97560975609756095</v>
      </c>
      <c r="AD751" s="12">
        <v>160</v>
      </c>
      <c r="AE751" s="41">
        <v>0.97560975609756095</v>
      </c>
      <c r="AF751" s="19">
        <v>25.447088999999998</v>
      </c>
      <c r="AG751" s="10">
        <v>-80.468378999999999</v>
      </c>
    </row>
    <row r="752" spans="1:33" ht="12" customHeight="1" x14ac:dyDescent="0.2">
      <c r="A752" s="18">
        <v>1225</v>
      </c>
      <c r="B752" s="40" t="s">
        <v>24</v>
      </c>
      <c r="C752" s="7" t="s">
        <v>788</v>
      </c>
      <c r="D752" s="7" t="s">
        <v>1358</v>
      </c>
      <c r="E752" s="7" t="s">
        <v>4</v>
      </c>
      <c r="F752" s="7" t="s">
        <v>2</v>
      </c>
      <c r="G752" s="7">
        <v>1</v>
      </c>
      <c r="H752" s="5"/>
      <c r="I752" s="6">
        <v>208</v>
      </c>
      <c r="J752" s="5"/>
      <c r="K752" s="5"/>
      <c r="L752" s="5"/>
      <c r="M752" s="5"/>
      <c r="N752" s="10">
        <v>208</v>
      </c>
      <c r="O752" s="10">
        <v>208</v>
      </c>
      <c r="P752" s="88">
        <v>0</v>
      </c>
      <c r="Q752" s="102">
        <f t="shared" si="35"/>
        <v>0.98076923076923073</v>
      </c>
      <c r="R752" s="96">
        <v>0.99230769230769234</v>
      </c>
      <c r="S752" s="16">
        <v>0.98076923076923073</v>
      </c>
      <c r="T752" s="10">
        <v>206</v>
      </c>
      <c r="U752" s="13">
        <v>0.99038461538461497</v>
      </c>
      <c r="V752" s="12">
        <v>204</v>
      </c>
      <c r="W752" s="13">
        <v>0.98076923076923095</v>
      </c>
      <c r="X752" s="12">
        <v>204</v>
      </c>
      <c r="Y752" s="13">
        <v>0.98076923076923095</v>
      </c>
      <c r="Z752" s="12">
        <v>204</v>
      </c>
      <c r="AA752" s="13">
        <v>0.98076923076923095</v>
      </c>
      <c r="AB752" s="12">
        <v>203</v>
      </c>
      <c r="AC752" s="13">
        <v>0.97596153846153799</v>
      </c>
      <c r="AD752" s="12">
        <v>203</v>
      </c>
      <c r="AE752" s="41">
        <v>0.97596153846153799</v>
      </c>
      <c r="AF752" s="19">
        <v>25.795000000000002</v>
      </c>
      <c r="AG752" s="10">
        <v>-80.215299999999999</v>
      </c>
    </row>
    <row r="753" spans="1:33" ht="12" customHeight="1" x14ac:dyDescent="0.2">
      <c r="A753" s="18">
        <v>1233</v>
      </c>
      <c r="B753" s="40" t="s">
        <v>24</v>
      </c>
      <c r="C753" s="7" t="s">
        <v>793</v>
      </c>
      <c r="D753" s="7" t="s">
        <v>1358</v>
      </c>
      <c r="E753" s="7" t="s">
        <v>4</v>
      </c>
      <c r="F753" s="7" t="s">
        <v>2</v>
      </c>
      <c r="G753" s="7">
        <v>1</v>
      </c>
      <c r="H753" s="5"/>
      <c r="I753" s="6">
        <v>288</v>
      </c>
      <c r="J753" s="5"/>
      <c r="K753" s="5"/>
      <c r="L753" s="5"/>
      <c r="M753" s="5"/>
      <c r="N753" s="10">
        <v>288</v>
      </c>
      <c r="O753" s="10">
        <v>288</v>
      </c>
      <c r="P753" s="88">
        <v>0</v>
      </c>
      <c r="Q753" s="102">
        <f t="shared" si="35"/>
        <v>0.9780092592592593</v>
      </c>
      <c r="R753" s="96">
        <v>0.97743055555555558</v>
      </c>
      <c r="S753" s="16">
        <v>0.97106481481481477</v>
      </c>
      <c r="T753" s="10">
        <v>283</v>
      </c>
      <c r="U753" s="13">
        <v>0.98263888888888895</v>
      </c>
      <c r="V753" s="12">
        <v>282</v>
      </c>
      <c r="W753" s="13">
        <v>0.97916666666666696</v>
      </c>
      <c r="X753" s="12">
        <v>275</v>
      </c>
      <c r="Y753" s="13">
        <v>0.95486111111111105</v>
      </c>
      <c r="Z753" s="12">
        <v>279</v>
      </c>
      <c r="AA753" s="13">
        <v>0.96875</v>
      </c>
      <c r="AB753" s="12">
        <v>285</v>
      </c>
      <c r="AC753" s="13">
        <v>0.98958333333333304</v>
      </c>
      <c r="AD753" s="12">
        <v>286</v>
      </c>
      <c r="AE753" s="41">
        <v>0.99305555555555602</v>
      </c>
      <c r="AF753" s="19">
        <v>25.677299999999999</v>
      </c>
      <c r="AG753" s="10">
        <v>-80.276200000000003</v>
      </c>
    </row>
    <row r="754" spans="1:33" ht="12" customHeight="1" x14ac:dyDescent="0.2">
      <c r="A754" s="18">
        <v>1235</v>
      </c>
      <c r="B754" s="40" t="s">
        <v>24</v>
      </c>
      <c r="C754" s="7" t="s">
        <v>795</v>
      </c>
      <c r="D754" s="7" t="s">
        <v>1358</v>
      </c>
      <c r="E754" s="7" t="s">
        <v>4</v>
      </c>
      <c r="F754" s="7" t="s">
        <v>2</v>
      </c>
      <c r="G754" s="7">
        <v>1</v>
      </c>
      <c r="H754" s="5"/>
      <c r="I754" s="6">
        <v>288</v>
      </c>
      <c r="J754" s="5"/>
      <c r="K754" s="5"/>
      <c r="L754" s="5"/>
      <c r="M754" s="5"/>
      <c r="N754" s="10">
        <v>288</v>
      </c>
      <c r="O754" s="10">
        <v>288</v>
      </c>
      <c r="P754" s="88">
        <v>0</v>
      </c>
      <c r="Q754" s="102">
        <f t="shared" si="35"/>
        <v>0.97337962962962965</v>
      </c>
      <c r="R754" s="96">
        <v>0.97222222222222221</v>
      </c>
      <c r="S754" s="16">
        <v>0.98090277777777779</v>
      </c>
      <c r="T754" s="10">
        <v>280</v>
      </c>
      <c r="U754" s="13">
        <v>0.97222222222222199</v>
      </c>
      <c r="V754" s="12">
        <v>279</v>
      </c>
      <c r="W754" s="13">
        <v>0.96875</v>
      </c>
      <c r="X754" s="12">
        <v>280</v>
      </c>
      <c r="Y754" s="13">
        <v>0.97222222222222199</v>
      </c>
      <c r="Z754" s="12">
        <v>278</v>
      </c>
      <c r="AA754" s="13">
        <v>0.96527777777777801</v>
      </c>
      <c r="AB754" s="12">
        <v>281</v>
      </c>
      <c r="AC754" s="13">
        <v>0.97569444444444398</v>
      </c>
      <c r="AD754" s="12">
        <v>284</v>
      </c>
      <c r="AE754" s="41">
        <v>0.98611111111111105</v>
      </c>
      <c r="AF754" s="19">
        <v>25.727</v>
      </c>
      <c r="AG754" s="10">
        <v>-80.253600000000006</v>
      </c>
    </row>
    <row r="755" spans="1:33" ht="12" customHeight="1" x14ac:dyDescent="0.2">
      <c r="A755" s="18">
        <v>1304</v>
      </c>
      <c r="B755" s="40" t="s">
        <v>24</v>
      </c>
      <c r="C755" s="7" t="s">
        <v>807</v>
      </c>
      <c r="D755" s="7" t="s">
        <v>1623</v>
      </c>
      <c r="E755" s="7" t="s">
        <v>4</v>
      </c>
      <c r="F755" s="7" t="s">
        <v>2</v>
      </c>
      <c r="G755" s="7">
        <v>1</v>
      </c>
      <c r="H755" s="5"/>
      <c r="I755" s="6">
        <v>216</v>
      </c>
      <c r="J755" s="5"/>
      <c r="K755" s="5"/>
      <c r="L755" s="5"/>
      <c r="M755" s="5"/>
      <c r="N755" s="10">
        <v>216</v>
      </c>
      <c r="O755" s="10">
        <v>216</v>
      </c>
      <c r="P755" s="88">
        <v>0</v>
      </c>
      <c r="Q755" s="102">
        <f t="shared" si="35"/>
        <v>0.98379629629629628</v>
      </c>
      <c r="R755" s="96">
        <v>0.92407407407407405</v>
      </c>
      <c r="S755" s="16">
        <v>0.96219135802469136</v>
      </c>
      <c r="T755" s="10">
        <v>212</v>
      </c>
      <c r="U755" s="13">
        <v>0.98148148148148195</v>
      </c>
      <c r="V755" s="12">
        <v>214</v>
      </c>
      <c r="W755" s="13">
        <v>0.99074074074074103</v>
      </c>
      <c r="X755" s="12">
        <v>212</v>
      </c>
      <c r="Y755" s="13">
        <v>0.98148148148148195</v>
      </c>
      <c r="Z755" s="12">
        <v>215</v>
      </c>
      <c r="AA755" s="13">
        <v>0.99537037037037002</v>
      </c>
      <c r="AB755" s="12">
        <v>206</v>
      </c>
      <c r="AC755" s="13">
        <v>0.95370370370370405</v>
      </c>
      <c r="AD755" s="12">
        <v>216</v>
      </c>
      <c r="AE755" s="41">
        <v>1</v>
      </c>
      <c r="AF755" s="19">
        <v>25.8932</v>
      </c>
      <c r="AG755" s="10">
        <v>-80.247500000000002</v>
      </c>
    </row>
    <row r="756" spans="1:33" ht="12" customHeight="1" x14ac:dyDescent="0.2">
      <c r="A756" s="18">
        <v>1352</v>
      </c>
      <c r="B756" s="40" t="s">
        <v>24</v>
      </c>
      <c r="C756" s="7" t="s">
        <v>840</v>
      </c>
      <c r="D756" s="7" t="s">
        <v>1360</v>
      </c>
      <c r="E756" s="7" t="s">
        <v>4</v>
      </c>
      <c r="F756" s="7" t="s">
        <v>2</v>
      </c>
      <c r="G756" s="7">
        <v>1</v>
      </c>
      <c r="H756" s="5"/>
      <c r="I756" s="6">
        <v>199</v>
      </c>
      <c r="J756" s="5"/>
      <c r="K756" s="5"/>
      <c r="L756" s="5"/>
      <c r="M756" s="5"/>
      <c r="N756" s="10">
        <v>199</v>
      </c>
      <c r="O756" s="10">
        <v>199</v>
      </c>
      <c r="P756" s="88">
        <v>0</v>
      </c>
      <c r="Q756" s="102">
        <f t="shared" si="35"/>
        <v>0.99078726968174202</v>
      </c>
      <c r="R756" s="96">
        <v>0.98994974874371855</v>
      </c>
      <c r="S756" s="16">
        <v>0.9857621440536013</v>
      </c>
      <c r="T756" s="10">
        <v>199</v>
      </c>
      <c r="U756" s="13">
        <v>1</v>
      </c>
      <c r="V756" s="12">
        <v>198</v>
      </c>
      <c r="W756" s="13">
        <v>0.99497487437185905</v>
      </c>
      <c r="X756" s="12">
        <v>197</v>
      </c>
      <c r="Y756" s="13">
        <v>0.98994974874371899</v>
      </c>
      <c r="Z756" s="12">
        <v>198</v>
      </c>
      <c r="AA756" s="13">
        <v>0.99497487437185905</v>
      </c>
      <c r="AB756" s="12">
        <v>193</v>
      </c>
      <c r="AC756" s="13">
        <v>0.96984924623115598</v>
      </c>
      <c r="AD756" s="12">
        <v>198</v>
      </c>
      <c r="AE756" s="41">
        <v>0.99497487437185905</v>
      </c>
      <c r="AF756" s="19">
        <v>25.779499999999999</v>
      </c>
      <c r="AG756" s="10">
        <v>-80.204700000000003</v>
      </c>
    </row>
    <row r="757" spans="1:33" ht="12" customHeight="1" x14ac:dyDescent="0.2">
      <c r="A757" s="18">
        <v>1367</v>
      </c>
      <c r="B757" s="40" t="s">
        <v>24</v>
      </c>
      <c r="C757" s="7" t="s">
        <v>847</v>
      </c>
      <c r="D757" s="7" t="s">
        <v>1361</v>
      </c>
      <c r="E757" s="7" t="s">
        <v>4</v>
      </c>
      <c r="F757" s="7" t="s">
        <v>2</v>
      </c>
      <c r="G757" s="7">
        <v>1</v>
      </c>
      <c r="H757" s="5"/>
      <c r="I757" s="6">
        <v>204</v>
      </c>
      <c r="J757" s="5"/>
      <c r="K757" s="5"/>
      <c r="L757" s="5"/>
      <c r="M757" s="5"/>
      <c r="N757" s="10">
        <v>204</v>
      </c>
      <c r="O757" s="10">
        <v>204</v>
      </c>
      <c r="P757" s="88">
        <v>0</v>
      </c>
      <c r="Q757" s="102">
        <f t="shared" si="35"/>
        <v>0.97222222222222221</v>
      </c>
      <c r="R757" s="96">
        <v>0.93545751633986929</v>
      </c>
      <c r="S757" s="16">
        <v>0.91258169934640521</v>
      </c>
      <c r="T757" s="10">
        <v>198</v>
      </c>
      <c r="U757" s="13">
        <v>0.97058823529411797</v>
      </c>
      <c r="V757" s="12">
        <v>197</v>
      </c>
      <c r="W757" s="13">
        <v>0.96568627450980404</v>
      </c>
      <c r="X757" s="12">
        <v>197</v>
      </c>
      <c r="Y757" s="13">
        <v>0.96568627450980404</v>
      </c>
      <c r="Z757" s="12">
        <v>199</v>
      </c>
      <c r="AA757" s="13">
        <v>0.97549019607843102</v>
      </c>
      <c r="AB757" s="12">
        <v>199</v>
      </c>
      <c r="AC757" s="13">
        <v>0.97549019607843102</v>
      </c>
      <c r="AD757" s="12">
        <v>200</v>
      </c>
      <c r="AE757" s="41">
        <v>0.98039215686274495</v>
      </c>
      <c r="AF757" s="19">
        <v>25.7958</v>
      </c>
      <c r="AG757" s="10">
        <v>-80.215999999999994</v>
      </c>
    </row>
    <row r="758" spans="1:33" ht="12" customHeight="1" x14ac:dyDescent="0.2">
      <c r="A758" s="18">
        <v>1411</v>
      </c>
      <c r="B758" s="40" t="s">
        <v>24</v>
      </c>
      <c r="C758" s="7" t="s">
        <v>852</v>
      </c>
      <c r="D758" s="7" t="s">
        <v>1627</v>
      </c>
      <c r="E758" s="7" t="s">
        <v>4</v>
      </c>
      <c r="F758" s="7" t="s">
        <v>2</v>
      </c>
      <c r="G758" s="7">
        <v>1</v>
      </c>
      <c r="H758" s="5"/>
      <c r="I758" s="6">
        <v>506</v>
      </c>
      <c r="J758" s="5"/>
      <c r="K758" s="5"/>
      <c r="L758" s="5"/>
      <c r="M758" s="5"/>
      <c r="N758" s="10">
        <v>506</v>
      </c>
      <c r="O758" s="10">
        <v>506</v>
      </c>
      <c r="P758" s="88">
        <v>0</v>
      </c>
      <c r="Q758" s="102">
        <f t="shared" si="35"/>
        <v>0.98978919631093543</v>
      </c>
      <c r="R758" s="96">
        <v>0.98814229249011853</v>
      </c>
      <c r="S758" s="16">
        <v>0.99011857707509876</v>
      </c>
      <c r="T758" s="10">
        <v>495</v>
      </c>
      <c r="U758" s="13">
        <v>0.97826086956521696</v>
      </c>
      <c r="V758" s="12">
        <v>501</v>
      </c>
      <c r="W758" s="13">
        <v>0.99011857707509898</v>
      </c>
      <c r="X758" s="12">
        <v>502</v>
      </c>
      <c r="Y758" s="13">
        <v>0.99209486166007899</v>
      </c>
      <c r="Z758" s="12">
        <v>503</v>
      </c>
      <c r="AA758" s="13">
        <v>0.99407114624505899</v>
      </c>
      <c r="AB758" s="12">
        <v>502</v>
      </c>
      <c r="AC758" s="13">
        <v>0.99209486166007899</v>
      </c>
      <c r="AD758" s="12">
        <v>502</v>
      </c>
      <c r="AE758" s="41">
        <v>0.99209486166007899</v>
      </c>
      <c r="AF758" s="19">
        <v>25.900400000000001</v>
      </c>
      <c r="AG758" s="10">
        <v>-80.235500000000002</v>
      </c>
    </row>
    <row r="759" spans="1:33" ht="12" customHeight="1" x14ac:dyDescent="0.2">
      <c r="A759" s="18">
        <v>1471</v>
      </c>
      <c r="B759" s="40" t="s">
        <v>24</v>
      </c>
      <c r="C759" s="7" t="s">
        <v>881</v>
      </c>
      <c r="D759" s="7" t="s">
        <v>1361</v>
      </c>
      <c r="E759" s="7" t="s">
        <v>4</v>
      </c>
      <c r="F759" s="7" t="s">
        <v>2</v>
      </c>
      <c r="G759" s="7">
        <v>1</v>
      </c>
      <c r="H759" s="5"/>
      <c r="I759" s="6">
        <v>126</v>
      </c>
      <c r="J759" s="5"/>
      <c r="K759" s="5"/>
      <c r="L759" s="5"/>
      <c r="M759" s="5"/>
      <c r="N759" s="10">
        <v>126</v>
      </c>
      <c r="O759" s="10">
        <v>126</v>
      </c>
      <c r="P759" s="88">
        <v>0</v>
      </c>
      <c r="Q759" s="102">
        <f t="shared" si="35"/>
        <v>0.99206349206349209</v>
      </c>
      <c r="R759" s="96">
        <v>0.97486772486772488</v>
      </c>
      <c r="S759" s="16">
        <v>0.97619047619047616</v>
      </c>
      <c r="T759" s="10">
        <v>125</v>
      </c>
      <c r="U759" s="13">
        <v>0.99206349206349198</v>
      </c>
      <c r="V759" s="12">
        <v>126</v>
      </c>
      <c r="W759" s="13">
        <v>1</v>
      </c>
      <c r="X759" s="12">
        <v>125</v>
      </c>
      <c r="Y759" s="13">
        <v>0.99206349206349198</v>
      </c>
      <c r="Z759" s="12">
        <v>124</v>
      </c>
      <c r="AA759" s="13">
        <v>0.98412698412698396</v>
      </c>
      <c r="AB759" s="12">
        <v>125</v>
      </c>
      <c r="AC759" s="13">
        <v>0.99206349206349198</v>
      </c>
      <c r="AD759" s="12">
        <v>125</v>
      </c>
      <c r="AE759" s="41">
        <v>0.99206349206349198</v>
      </c>
      <c r="AF759" s="19">
        <v>25.845800000000001</v>
      </c>
      <c r="AG759" s="10">
        <v>-80.233400000000003</v>
      </c>
    </row>
    <row r="760" spans="1:33" ht="12" customHeight="1" x14ac:dyDescent="0.2">
      <c r="A760" s="18">
        <v>1479</v>
      </c>
      <c r="B760" s="40" t="s">
        <v>24</v>
      </c>
      <c r="C760" s="7" t="s">
        <v>884</v>
      </c>
      <c r="D760" s="7" t="s">
        <v>1639</v>
      </c>
      <c r="E760" s="7" t="s">
        <v>4</v>
      </c>
      <c r="F760" s="7" t="s">
        <v>2</v>
      </c>
      <c r="G760" s="7">
        <v>1</v>
      </c>
      <c r="H760" s="5"/>
      <c r="I760" s="6">
        <v>240</v>
      </c>
      <c r="J760" s="5"/>
      <c r="K760" s="5"/>
      <c r="L760" s="5"/>
      <c r="M760" s="5"/>
      <c r="N760" s="10">
        <v>240</v>
      </c>
      <c r="O760" s="10">
        <v>240</v>
      </c>
      <c r="P760" s="88">
        <v>0</v>
      </c>
      <c r="Q760" s="102">
        <f t="shared" ref="Q760:Q791" si="36">(T760+V760+X760+Z760+AB760+AD760)/(N760*COUNTA(T760,V760,X760,Z760,AB760,AD760))</f>
        <v>0.96875</v>
      </c>
      <c r="R760" s="96">
        <v>0.97083333333333333</v>
      </c>
      <c r="S760" s="16">
        <v>0.97083333333333333</v>
      </c>
      <c r="T760" s="10">
        <v>233</v>
      </c>
      <c r="U760" s="13">
        <v>0.97083333333333299</v>
      </c>
      <c r="V760" s="12">
        <v>233</v>
      </c>
      <c r="W760" s="13">
        <v>0.97083333333333299</v>
      </c>
      <c r="X760" s="12">
        <v>231</v>
      </c>
      <c r="Y760" s="13">
        <v>0.96250000000000002</v>
      </c>
      <c r="Z760" s="12">
        <v>229</v>
      </c>
      <c r="AA760" s="13">
        <v>0.95416666666666705</v>
      </c>
      <c r="AB760" s="12">
        <v>233</v>
      </c>
      <c r="AC760" s="13">
        <v>0.97083333333333299</v>
      </c>
      <c r="AD760" s="12">
        <v>236</v>
      </c>
      <c r="AE760" s="41">
        <v>0.98333333333333295</v>
      </c>
      <c r="AF760" s="19">
        <v>25.882715999999999</v>
      </c>
      <c r="AG760" s="10">
        <v>-80.224817999999999</v>
      </c>
    </row>
    <row r="761" spans="1:33" ht="12" customHeight="1" x14ac:dyDescent="0.2">
      <c r="A761" s="18">
        <v>1491</v>
      </c>
      <c r="B761" s="40" t="s">
        <v>24</v>
      </c>
      <c r="C761" s="7" t="s">
        <v>891</v>
      </c>
      <c r="D761" s="7" t="s">
        <v>1361</v>
      </c>
      <c r="E761" s="7" t="s">
        <v>4</v>
      </c>
      <c r="F761" s="7" t="s">
        <v>2</v>
      </c>
      <c r="G761" s="7">
        <v>1</v>
      </c>
      <c r="H761" s="5"/>
      <c r="I761" s="6">
        <v>175</v>
      </c>
      <c r="J761" s="5"/>
      <c r="K761" s="5"/>
      <c r="L761" s="5"/>
      <c r="M761" s="5"/>
      <c r="N761" s="10">
        <v>175</v>
      </c>
      <c r="O761" s="10">
        <v>175</v>
      </c>
      <c r="P761" s="88">
        <v>0</v>
      </c>
      <c r="Q761" s="102">
        <f t="shared" si="36"/>
        <v>0.9838095238095238</v>
      </c>
      <c r="R761" s="96">
        <v>0.98857142857142855</v>
      </c>
      <c r="S761" s="16">
        <v>0.99047619047619051</v>
      </c>
      <c r="T761" s="10">
        <v>172</v>
      </c>
      <c r="U761" s="13">
        <v>0.98285714285714298</v>
      </c>
      <c r="V761" s="12">
        <v>173</v>
      </c>
      <c r="W761" s="13">
        <v>0.98857142857142899</v>
      </c>
      <c r="X761" s="12">
        <v>172</v>
      </c>
      <c r="Y761" s="13">
        <v>0.98285714285714298</v>
      </c>
      <c r="Z761" s="12">
        <v>173</v>
      </c>
      <c r="AA761" s="13">
        <v>0.98857142857142899</v>
      </c>
      <c r="AB761" s="12">
        <v>171</v>
      </c>
      <c r="AC761" s="13">
        <v>0.97714285714285698</v>
      </c>
      <c r="AD761" s="12">
        <v>172</v>
      </c>
      <c r="AE761" s="41">
        <v>0.98285714285714298</v>
      </c>
      <c r="AF761" s="19">
        <v>25.779499999999999</v>
      </c>
      <c r="AG761" s="10">
        <v>-80.206199999999995</v>
      </c>
    </row>
    <row r="762" spans="1:33" ht="12" customHeight="1" x14ac:dyDescent="0.2">
      <c r="A762" s="18">
        <v>1526</v>
      </c>
      <c r="B762" s="40" t="s">
        <v>24</v>
      </c>
      <c r="C762" s="7" t="s">
        <v>897</v>
      </c>
      <c r="D762" s="7" t="s">
        <v>1361</v>
      </c>
      <c r="E762" s="7" t="s">
        <v>4</v>
      </c>
      <c r="F762" s="7" t="s">
        <v>2</v>
      </c>
      <c r="G762" s="7">
        <v>1</v>
      </c>
      <c r="H762" s="5"/>
      <c r="I762" s="6">
        <v>179</v>
      </c>
      <c r="J762" s="5"/>
      <c r="K762" s="5"/>
      <c r="L762" s="5"/>
      <c r="M762" s="5"/>
      <c r="N762" s="10">
        <v>179</v>
      </c>
      <c r="O762" s="10">
        <v>179</v>
      </c>
      <c r="P762" s="88">
        <v>0</v>
      </c>
      <c r="Q762" s="102">
        <f t="shared" si="36"/>
        <v>0.9906890130353817</v>
      </c>
      <c r="R762" s="96">
        <v>0.97486033519553073</v>
      </c>
      <c r="S762" s="16">
        <v>0.98137802607076352</v>
      </c>
      <c r="T762" s="10">
        <v>176</v>
      </c>
      <c r="U762" s="13">
        <v>0.983240223463687</v>
      </c>
      <c r="V762" s="12">
        <v>175</v>
      </c>
      <c r="W762" s="13">
        <v>0.977653631284916</v>
      </c>
      <c r="X762" s="12">
        <v>177</v>
      </c>
      <c r="Y762" s="13">
        <v>0.988826815642458</v>
      </c>
      <c r="Z762" s="12">
        <v>178</v>
      </c>
      <c r="AA762" s="13">
        <v>0.994413407821229</v>
      </c>
      <c r="AB762" s="12">
        <v>179</v>
      </c>
      <c r="AC762" s="13">
        <v>1</v>
      </c>
      <c r="AD762" s="12">
        <v>179</v>
      </c>
      <c r="AE762" s="41">
        <v>1</v>
      </c>
      <c r="AF762" s="19">
        <v>25.810099999999998</v>
      </c>
      <c r="AG762" s="10">
        <v>-80.203500000000005</v>
      </c>
    </row>
    <row r="763" spans="1:33" ht="12" customHeight="1" x14ac:dyDescent="0.2">
      <c r="A763" s="18">
        <v>1553</v>
      </c>
      <c r="B763" s="40" t="s">
        <v>24</v>
      </c>
      <c r="C763" s="7" t="s">
        <v>906</v>
      </c>
      <c r="D763" s="7" t="s">
        <v>1645</v>
      </c>
      <c r="E763" s="7" t="s">
        <v>4</v>
      </c>
      <c r="F763" s="7" t="s">
        <v>2</v>
      </c>
      <c r="G763" s="7">
        <v>1</v>
      </c>
      <c r="H763" s="5"/>
      <c r="I763" s="6">
        <v>135</v>
      </c>
      <c r="J763" s="5"/>
      <c r="K763" s="5"/>
      <c r="L763" s="5"/>
      <c r="M763" s="5"/>
      <c r="N763" s="10">
        <v>135</v>
      </c>
      <c r="O763" s="10">
        <v>135</v>
      </c>
      <c r="P763" s="88">
        <v>0</v>
      </c>
      <c r="Q763" s="102">
        <f t="shared" si="36"/>
        <v>0.93333333333333335</v>
      </c>
      <c r="R763" s="96">
        <v>0.97037037037037033</v>
      </c>
      <c r="S763" s="16">
        <v>0.92962962962962958</v>
      </c>
      <c r="T763" s="10">
        <v>127</v>
      </c>
      <c r="U763" s="13">
        <v>0.94074074074074099</v>
      </c>
      <c r="V763" s="12">
        <v>127</v>
      </c>
      <c r="W763" s="13">
        <v>0.94074074074074099</v>
      </c>
      <c r="X763" s="12">
        <v>126</v>
      </c>
      <c r="Y763" s="13">
        <v>0.93333333333333302</v>
      </c>
      <c r="Z763" s="12">
        <v>127</v>
      </c>
      <c r="AA763" s="13">
        <v>0.94074074074074099</v>
      </c>
      <c r="AB763" s="12">
        <v>126</v>
      </c>
      <c r="AC763" s="13">
        <v>0.93333333333333302</v>
      </c>
      <c r="AD763" s="12">
        <v>123</v>
      </c>
      <c r="AE763" s="41">
        <v>0.91111111111111098</v>
      </c>
      <c r="AF763" s="19">
        <v>25.847166999999999</v>
      </c>
      <c r="AG763" s="10">
        <v>-80.208194000000006</v>
      </c>
    </row>
    <row r="764" spans="1:33" ht="12" customHeight="1" x14ac:dyDescent="0.2">
      <c r="A764" s="18">
        <v>1621</v>
      </c>
      <c r="B764" s="40" t="s">
        <v>24</v>
      </c>
      <c r="C764" s="7" t="s">
        <v>945</v>
      </c>
      <c r="D764" s="7" t="s">
        <v>1362</v>
      </c>
      <c r="E764" s="7" t="s">
        <v>4</v>
      </c>
      <c r="F764" s="7" t="s">
        <v>2</v>
      </c>
      <c r="G764" s="7">
        <v>1</v>
      </c>
      <c r="H764" s="5"/>
      <c r="I764" s="6">
        <v>100</v>
      </c>
      <c r="J764" s="5"/>
      <c r="K764" s="5"/>
      <c r="L764" s="5"/>
      <c r="M764" s="5"/>
      <c r="N764" s="10">
        <v>100</v>
      </c>
      <c r="O764" s="10">
        <v>100</v>
      </c>
      <c r="P764" s="88">
        <v>0</v>
      </c>
      <c r="Q764" s="102">
        <f t="shared" si="36"/>
        <v>0.9916666666666667</v>
      </c>
      <c r="R764" s="96">
        <v>0.96333333333333337</v>
      </c>
      <c r="S764" s="16">
        <v>0.97166666666666668</v>
      </c>
      <c r="T764" s="10">
        <v>99</v>
      </c>
      <c r="U764" s="13">
        <v>0.99</v>
      </c>
      <c r="V764" s="12">
        <v>100</v>
      </c>
      <c r="W764" s="13">
        <v>1</v>
      </c>
      <c r="X764" s="12">
        <v>100</v>
      </c>
      <c r="Y764" s="13">
        <v>1</v>
      </c>
      <c r="Z764" s="12">
        <v>100</v>
      </c>
      <c r="AA764" s="13">
        <v>1</v>
      </c>
      <c r="AB764" s="12">
        <v>99</v>
      </c>
      <c r="AC764" s="13">
        <v>0.99</v>
      </c>
      <c r="AD764" s="12">
        <v>97</v>
      </c>
      <c r="AE764" s="41">
        <v>0.97</v>
      </c>
      <c r="AF764" s="19">
        <v>25.8248</v>
      </c>
      <c r="AG764" s="10">
        <v>-80.212299999999999</v>
      </c>
    </row>
    <row r="765" spans="1:33" ht="12" customHeight="1" x14ac:dyDescent="0.2">
      <c r="A765" s="18">
        <v>1623</v>
      </c>
      <c r="B765" s="40" t="s">
        <v>24</v>
      </c>
      <c r="C765" s="7" t="s">
        <v>946</v>
      </c>
      <c r="D765" s="7" t="s">
        <v>1362</v>
      </c>
      <c r="E765" s="7" t="s">
        <v>4</v>
      </c>
      <c r="F765" s="7" t="s">
        <v>2</v>
      </c>
      <c r="G765" s="7">
        <v>1</v>
      </c>
      <c r="H765" s="5"/>
      <c r="I765" s="6">
        <v>160</v>
      </c>
      <c r="J765" s="5"/>
      <c r="K765" s="5"/>
      <c r="L765" s="5"/>
      <c r="M765" s="5"/>
      <c r="N765" s="10">
        <v>160</v>
      </c>
      <c r="O765" s="10">
        <v>160</v>
      </c>
      <c r="P765" s="88">
        <v>0</v>
      </c>
      <c r="Q765" s="102">
        <f t="shared" si="36"/>
        <v>0.98750000000000004</v>
      </c>
      <c r="R765" s="96">
        <v>0.96125000000000005</v>
      </c>
      <c r="S765" s="16">
        <v>0.95208333333333328</v>
      </c>
      <c r="T765" s="10">
        <v>158</v>
      </c>
      <c r="U765" s="13">
        <v>0.98750000000000004</v>
      </c>
      <c r="V765" s="12">
        <v>160</v>
      </c>
      <c r="W765" s="13">
        <v>1</v>
      </c>
      <c r="X765" s="12">
        <v>158</v>
      </c>
      <c r="Y765" s="13">
        <v>0.98750000000000004</v>
      </c>
      <c r="Z765" s="12">
        <v>156</v>
      </c>
      <c r="AA765" s="13">
        <v>0.97499999999999998</v>
      </c>
      <c r="AB765" s="12">
        <v>160</v>
      </c>
      <c r="AC765" s="13">
        <v>1</v>
      </c>
      <c r="AD765" s="12">
        <v>156</v>
      </c>
      <c r="AE765" s="41">
        <v>0.97499999999999998</v>
      </c>
      <c r="AF765" s="19">
        <v>25.8475</v>
      </c>
      <c r="AG765" s="10">
        <v>-80.194000000000003</v>
      </c>
    </row>
    <row r="766" spans="1:33" ht="12" customHeight="1" x14ac:dyDescent="0.2">
      <c r="A766" s="18">
        <v>1735</v>
      </c>
      <c r="B766" s="40" t="s">
        <v>24</v>
      </c>
      <c r="C766" s="7" t="s">
        <v>970</v>
      </c>
      <c r="D766" s="7" t="s">
        <v>1662</v>
      </c>
      <c r="E766" s="7" t="s">
        <v>4</v>
      </c>
      <c r="F766" s="7" t="s">
        <v>2</v>
      </c>
      <c r="G766" s="7">
        <v>1</v>
      </c>
      <c r="H766" s="5"/>
      <c r="I766" s="6">
        <v>89</v>
      </c>
      <c r="J766" s="5"/>
      <c r="K766" s="5"/>
      <c r="L766" s="5"/>
      <c r="M766" s="5"/>
      <c r="N766" s="10">
        <v>89</v>
      </c>
      <c r="O766" s="10">
        <v>89</v>
      </c>
      <c r="P766" s="88">
        <v>0</v>
      </c>
      <c r="Q766" s="102">
        <f t="shared" si="36"/>
        <v>0.97378277153558057</v>
      </c>
      <c r="R766" s="96">
        <v>0.97752808988764039</v>
      </c>
      <c r="S766" s="16">
        <v>0.9662921348314607</v>
      </c>
      <c r="T766" s="10">
        <v>87</v>
      </c>
      <c r="U766" s="13">
        <v>0.97752808988763995</v>
      </c>
      <c r="V766" s="12">
        <v>88</v>
      </c>
      <c r="W766" s="13">
        <v>0.98876404494381998</v>
      </c>
      <c r="X766" s="12">
        <v>86</v>
      </c>
      <c r="Y766" s="13">
        <v>0.96629213483146104</v>
      </c>
      <c r="Z766" s="12">
        <v>87</v>
      </c>
      <c r="AA766" s="13">
        <v>0.97752808988763995</v>
      </c>
      <c r="AB766" s="12">
        <v>86</v>
      </c>
      <c r="AC766" s="13">
        <v>0.96629213483146104</v>
      </c>
      <c r="AD766" s="12">
        <v>86</v>
      </c>
      <c r="AE766" s="41">
        <v>0.96629213483146104</v>
      </c>
      <c r="AF766" s="19">
        <v>25.846800000000002</v>
      </c>
      <c r="AG766" s="10">
        <v>-80.192700000000002</v>
      </c>
    </row>
    <row r="767" spans="1:33" ht="12" customHeight="1" x14ac:dyDescent="0.2">
      <c r="A767" s="18">
        <v>1786</v>
      </c>
      <c r="B767" s="40" t="s">
        <v>24</v>
      </c>
      <c r="C767" s="7" t="s">
        <v>985</v>
      </c>
      <c r="D767" s="7" t="s">
        <v>1363</v>
      </c>
      <c r="E767" s="7" t="s">
        <v>4</v>
      </c>
      <c r="F767" s="7" t="s">
        <v>2</v>
      </c>
      <c r="G767" s="7">
        <v>1</v>
      </c>
      <c r="H767" s="5"/>
      <c r="I767" s="6">
        <v>110</v>
      </c>
      <c r="J767" s="5"/>
      <c r="K767" s="5"/>
      <c r="L767" s="5"/>
      <c r="M767" s="5"/>
      <c r="N767" s="10">
        <v>110</v>
      </c>
      <c r="O767" s="10">
        <v>110</v>
      </c>
      <c r="P767" s="88">
        <v>0</v>
      </c>
      <c r="Q767" s="102">
        <f t="shared" si="36"/>
        <v>0.96818181818181814</v>
      </c>
      <c r="R767" s="96">
        <v>0.96212121212121215</v>
      </c>
      <c r="S767" s="16">
        <v>0.96727272727272728</v>
      </c>
      <c r="T767" s="10">
        <v>107</v>
      </c>
      <c r="U767" s="13">
        <v>0.972727272727273</v>
      </c>
      <c r="V767" s="12">
        <v>107</v>
      </c>
      <c r="W767" s="13">
        <v>0.972727272727273</v>
      </c>
      <c r="X767" s="12">
        <v>106</v>
      </c>
      <c r="Y767" s="13">
        <v>0.96363636363636396</v>
      </c>
      <c r="Z767" s="12">
        <v>105</v>
      </c>
      <c r="AA767" s="13">
        <v>0.95454545454545503</v>
      </c>
      <c r="AB767" s="12">
        <v>108</v>
      </c>
      <c r="AC767" s="13">
        <v>0.98181818181818203</v>
      </c>
      <c r="AD767" s="12">
        <v>106</v>
      </c>
      <c r="AE767" s="41">
        <v>0.96363636363636396</v>
      </c>
      <c r="AF767" s="19">
        <v>25.799099999999999</v>
      </c>
      <c r="AG767" s="10">
        <v>-80.223500000000001</v>
      </c>
    </row>
    <row r="768" spans="1:33" ht="12" customHeight="1" x14ac:dyDescent="0.2">
      <c r="A768" s="18">
        <v>1787</v>
      </c>
      <c r="B768" s="40" t="s">
        <v>24</v>
      </c>
      <c r="C768" s="7" t="s">
        <v>986</v>
      </c>
      <c r="D768" s="7" t="s">
        <v>1366</v>
      </c>
      <c r="E768" s="7" t="s">
        <v>4</v>
      </c>
      <c r="F768" s="7" t="s">
        <v>2</v>
      </c>
      <c r="G768" s="7">
        <v>1</v>
      </c>
      <c r="H768" s="5"/>
      <c r="I768" s="6">
        <v>60</v>
      </c>
      <c r="J768" s="5"/>
      <c r="K768" s="5"/>
      <c r="L768" s="5"/>
      <c r="M768" s="5"/>
      <c r="N768" s="10">
        <v>60</v>
      </c>
      <c r="O768" s="10">
        <v>60</v>
      </c>
      <c r="P768" s="88">
        <v>0</v>
      </c>
      <c r="Q768" s="102">
        <f t="shared" si="36"/>
        <v>0.95833333333333337</v>
      </c>
      <c r="R768" s="96">
        <v>0.87</v>
      </c>
      <c r="S768" s="16"/>
      <c r="T768" s="10">
        <v>60</v>
      </c>
      <c r="U768" s="13">
        <v>1</v>
      </c>
      <c r="V768" s="12">
        <v>59</v>
      </c>
      <c r="W768" s="13">
        <v>0.98333333333333295</v>
      </c>
      <c r="X768" s="12">
        <v>57</v>
      </c>
      <c r="Y768" s="13">
        <v>0.95</v>
      </c>
      <c r="Z768" s="12">
        <v>58</v>
      </c>
      <c r="AA768" s="13">
        <v>0.96666666666666701</v>
      </c>
      <c r="AB768" s="12">
        <v>57</v>
      </c>
      <c r="AC768" s="13">
        <v>0.95</v>
      </c>
      <c r="AD768" s="12">
        <v>54</v>
      </c>
      <c r="AE768" s="41">
        <v>0.9</v>
      </c>
      <c r="AF768" s="19">
        <v>25.831099999999999</v>
      </c>
      <c r="AG768" s="10">
        <v>-80.2226</v>
      </c>
    </row>
    <row r="769" spans="1:33" ht="12" customHeight="1" x14ac:dyDescent="0.2">
      <c r="A769" s="18">
        <v>1788</v>
      </c>
      <c r="B769" s="40" t="s">
        <v>24</v>
      </c>
      <c r="C769" s="7" t="s">
        <v>987</v>
      </c>
      <c r="D769" s="7" t="s">
        <v>1363</v>
      </c>
      <c r="E769" s="7" t="s">
        <v>4</v>
      </c>
      <c r="F769" s="7" t="s">
        <v>2</v>
      </c>
      <c r="G769" s="7">
        <v>1</v>
      </c>
      <c r="H769" s="5"/>
      <c r="I769" s="6">
        <v>112</v>
      </c>
      <c r="J769" s="5"/>
      <c r="K769" s="5"/>
      <c r="L769" s="5"/>
      <c r="M769" s="5"/>
      <c r="N769" s="10">
        <v>112</v>
      </c>
      <c r="O769" s="10">
        <v>112</v>
      </c>
      <c r="P769" s="88">
        <v>0</v>
      </c>
      <c r="Q769" s="102">
        <f t="shared" si="36"/>
        <v>0.97619047619047616</v>
      </c>
      <c r="R769" s="96">
        <v>0.97470238095238093</v>
      </c>
      <c r="S769" s="16">
        <v>0.96250000000000002</v>
      </c>
      <c r="T769" s="10">
        <v>111</v>
      </c>
      <c r="U769" s="13">
        <v>0.99107142857142905</v>
      </c>
      <c r="V769" s="12">
        <v>111</v>
      </c>
      <c r="W769" s="13">
        <v>0.99107142857142905</v>
      </c>
      <c r="X769" s="12">
        <v>110</v>
      </c>
      <c r="Y769" s="13">
        <v>0.98214285714285698</v>
      </c>
      <c r="Z769" s="12">
        <v>108</v>
      </c>
      <c r="AA769" s="13">
        <v>0.96428571428571397</v>
      </c>
      <c r="AB769" s="12">
        <v>108</v>
      </c>
      <c r="AC769" s="13">
        <v>0.96428571428571397</v>
      </c>
      <c r="AD769" s="12">
        <v>108</v>
      </c>
      <c r="AE769" s="41">
        <v>0.96428571428571397</v>
      </c>
      <c r="AF769" s="19">
        <v>25.8399</v>
      </c>
      <c r="AG769" s="10">
        <v>-80.203199999999995</v>
      </c>
    </row>
    <row r="770" spans="1:33" ht="12" customHeight="1" x14ac:dyDescent="0.2">
      <c r="A770" s="18">
        <v>1833</v>
      </c>
      <c r="B770" s="40" t="s">
        <v>24</v>
      </c>
      <c r="C770" s="7" t="s">
        <v>999</v>
      </c>
      <c r="D770" s="7" t="s">
        <v>1363</v>
      </c>
      <c r="E770" s="7" t="s">
        <v>4</v>
      </c>
      <c r="F770" s="7" t="s">
        <v>2</v>
      </c>
      <c r="G770" s="7">
        <v>1</v>
      </c>
      <c r="H770" s="5"/>
      <c r="I770" s="6">
        <v>110</v>
      </c>
      <c r="J770" s="5"/>
      <c r="K770" s="5"/>
      <c r="L770" s="5"/>
      <c r="M770" s="5"/>
      <c r="N770" s="10">
        <v>110</v>
      </c>
      <c r="O770" s="10">
        <v>110</v>
      </c>
      <c r="P770" s="88">
        <v>0</v>
      </c>
      <c r="Q770" s="102">
        <f t="shared" si="36"/>
        <v>0.9939393939393939</v>
      </c>
      <c r="R770" s="96">
        <v>0.9363636363636364</v>
      </c>
      <c r="S770" s="16">
        <v>0.93939393939393945</v>
      </c>
      <c r="T770" s="10">
        <v>110</v>
      </c>
      <c r="U770" s="13">
        <v>1</v>
      </c>
      <c r="V770" s="12">
        <v>110</v>
      </c>
      <c r="W770" s="13">
        <v>1</v>
      </c>
      <c r="X770" s="12">
        <v>110</v>
      </c>
      <c r="Y770" s="13">
        <v>1</v>
      </c>
      <c r="Z770" s="12">
        <v>109</v>
      </c>
      <c r="AA770" s="13">
        <v>0.99090909090909096</v>
      </c>
      <c r="AB770" s="12">
        <v>109</v>
      </c>
      <c r="AC770" s="13">
        <v>0.99090909090909096</v>
      </c>
      <c r="AD770" s="12">
        <v>108</v>
      </c>
      <c r="AE770" s="41">
        <v>0.98181818181818203</v>
      </c>
      <c r="AF770" s="19">
        <v>25.8521</v>
      </c>
      <c r="AG770" s="10">
        <v>-80.193899999999999</v>
      </c>
    </row>
    <row r="771" spans="1:33" ht="12" customHeight="1" x14ac:dyDescent="0.2">
      <c r="A771" s="18">
        <v>1834</v>
      </c>
      <c r="B771" s="40" t="s">
        <v>24</v>
      </c>
      <c r="C771" s="7" t="s">
        <v>1000</v>
      </c>
      <c r="D771" s="7" t="s">
        <v>1363</v>
      </c>
      <c r="E771" s="7" t="s">
        <v>4</v>
      </c>
      <c r="F771" s="7" t="s">
        <v>2</v>
      </c>
      <c r="G771" s="7">
        <v>1</v>
      </c>
      <c r="H771" s="5"/>
      <c r="I771" s="6">
        <v>132</v>
      </c>
      <c r="J771" s="5"/>
      <c r="K771" s="5"/>
      <c r="L771" s="5"/>
      <c r="M771" s="5"/>
      <c r="N771" s="10">
        <v>132</v>
      </c>
      <c r="O771" s="10">
        <v>132</v>
      </c>
      <c r="P771" s="88">
        <v>0</v>
      </c>
      <c r="Q771" s="102">
        <f t="shared" si="36"/>
        <v>0.99494949494949492</v>
      </c>
      <c r="R771" s="96">
        <v>0.97853535353535348</v>
      </c>
      <c r="S771" s="16">
        <v>0.98484848484848486</v>
      </c>
      <c r="T771" s="10">
        <v>132</v>
      </c>
      <c r="U771" s="13">
        <v>1</v>
      </c>
      <c r="V771" s="12">
        <v>131</v>
      </c>
      <c r="W771" s="13">
        <v>0.99242424242424199</v>
      </c>
      <c r="X771" s="12">
        <v>132</v>
      </c>
      <c r="Y771" s="13">
        <v>1</v>
      </c>
      <c r="Z771" s="12">
        <v>132</v>
      </c>
      <c r="AA771" s="13">
        <v>1</v>
      </c>
      <c r="AB771" s="12">
        <v>132</v>
      </c>
      <c r="AC771" s="13">
        <v>1</v>
      </c>
      <c r="AD771" s="12">
        <v>129</v>
      </c>
      <c r="AE771" s="41">
        <v>0.97727272727272696</v>
      </c>
      <c r="AF771" s="19">
        <v>25.808599999999998</v>
      </c>
      <c r="AG771" s="10">
        <v>-80.255399999999995</v>
      </c>
    </row>
    <row r="772" spans="1:33" ht="12" customHeight="1" x14ac:dyDescent="0.2">
      <c r="A772" s="18">
        <v>1835</v>
      </c>
      <c r="B772" s="40" t="s">
        <v>24</v>
      </c>
      <c r="C772" s="7" t="s">
        <v>1001</v>
      </c>
      <c r="D772" s="7" t="s">
        <v>1363</v>
      </c>
      <c r="E772" s="7" t="s">
        <v>4</v>
      </c>
      <c r="F772" s="7" t="s">
        <v>2</v>
      </c>
      <c r="G772" s="7">
        <v>1</v>
      </c>
      <c r="H772" s="5"/>
      <c r="I772" s="6">
        <v>137</v>
      </c>
      <c r="J772" s="5"/>
      <c r="K772" s="5"/>
      <c r="L772" s="5"/>
      <c r="M772" s="5"/>
      <c r="N772" s="10">
        <v>137</v>
      </c>
      <c r="O772" s="10">
        <v>137</v>
      </c>
      <c r="P772" s="88">
        <v>0</v>
      </c>
      <c r="Q772" s="102">
        <f t="shared" si="36"/>
        <v>0.97931873479318732</v>
      </c>
      <c r="R772" s="96">
        <v>0.97323600973236013</v>
      </c>
      <c r="S772" s="16">
        <v>0.98905109489051091</v>
      </c>
      <c r="T772" s="10">
        <v>133</v>
      </c>
      <c r="U772" s="13">
        <v>0.97080291970802901</v>
      </c>
      <c r="V772" s="12">
        <v>134</v>
      </c>
      <c r="W772" s="13">
        <v>0.97810218978102204</v>
      </c>
      <c r="X772" s="12">
        <v>136</v>
      </c>
      <c r="Y772" s="13">
        <v>0.99270072992700698</v>
      </c>
      <c r="Z772" s="12">
        <v>135</v>
      </c>
      <c r="AA772" s="13">
        <v>0.98540145985401495</v>
      </c>
      <c r="AB772" s="12">
        <v>135</v>
      </c>
      <c r="AC772" s="13">
        <v>0.98540145985401495</v>
      </c>
      <c r="AD772" s="12">
        <v>132</v>
      </c>
      <c r="AE772" s="41">
        <v>0.96350364963503699</v>
      </c>
      <c r="AF772" s="19">
        <v>25.827639000000001</v>
      </c>
      <c r="AG772" s="10">
        <v>-80.188000000000002</v>
      </c>
    </row>
    <row r="773" spans="1:33" ht="12" customHeight="1" x14ac:dyDescent="0.2">
      <c r="A773" s="18">
        <v>1846</v>
      </c>
      <c r="B773" s="40" t="s">
        <v>24</v>
      </c>
      <c r="C773" s="7" t="s">
        <v>1006</v>
      </c>
      <c r="D773" s="7" t="s">
        <v>1363</v>
      </c>
      <c r="E773" s="7" t="s">
        <v>4</v>
      </c>
      <c r="F773" s="7" t="s">
        <v>2</v>
      </c>
      <c r="G773" s="7">
        <v>1</v>
      </c>
      <c r="H773" s="5"/>
      <c r="I773" s="6">
        <v>136</v>
      </c>
      <c r="J773" s="5"/>
      <c r="K773" s="5"/>
      <c r="L773" s="5"/>
      <c r="M773" s="5"/>
      <c r="N773" s="10">
        <v>136</v>
      </c>
      <c r="O773" s="10">
        <v>136</v>
      </c>
      <c r="P773" s="88">
        <v>0</v>
      </c>
      <c r="Q773" s="102">
        <f t="shared" si="36"/>
        <v>0.96936274509803921</v>
      </c>
      <c r="R773" s="96">
        <v>0.96029411764705885</v>
      </c>
      <c r="S773" s="16">
        <v>0.94852941176470584</v>
      </c>
      <c r="T773" s="10">
        <v>135</v>
      </c>
      <c r="U773" s="13">
        <v>0.99264705882352899</v>
      </c>
      <c r="V773" s="12">
        <v>132</v>
      </c>
      <c r="W773" s="13">
        <v>0.97058823529411797</v>
      </c>
      <c r="X773" s="12">
        <v>133</v>
      </c>
      <c r="Y773" s="13">
        <v>0.97794117647058798</v>
      </c>
      <c r="Z773" s="12">
        <v>131</v>
      </c>
      <c r="AA773" s="13">
        <v>0.96323529411764697</v>
      </c>
      <c r="AB773" s="12">
        <v>129</v>
      </c>
      <c r="AC773" s="13">
        <v>0.94852941176470595</v>
      </c>
      <c r="AD773" s="12">
        <v>131</v>
      </c>
      <c r="AE773" s="41">
        <v>0.96323529411764697</v>
      </c>
      <c r="AF773" s="19">
        <v>25.846499999999999</v>
      </c>
      <c r="AG773" s="10">
        <v>-80.194100000000006</v>
      </c>
    </row>
    <row r="774" spans="1:33" ht="12" customHeight="1" x14ac:dyDescent="0.2">
      <c r="A774" s="18">
        <v>1905</v>
      </c>
      <c r="B774" s="40" t="s">
        <v>24</v>
      </c>
      <c r="C774" s="7" t="s">
        <v>1029</v>
      </c>
      <c r="D774" s="7" t="s">
        <v>1364</v>
      </c>
      <c r="E774" s="7" t="s">
        <v>4</v>
      </c>
      <c r="F774" s="7" t="s">
        <v>2</v>
      </c>
      <c r="G774" s="7">
        <v>1</v>
      </c>
      <c r="H774" s="5"/>
      <c r="I774" s="6">
        <v>100</v>
      </c>
      <c r="J774" s="5"/>
      <c r="K774" s="5"/>
      <c r="L774" s="5"/>
      <c r="M774" s="5"/>
      <c r="N774" s="10">
        <v>100</v>
      </c>
      <c r="O774" s="10">
        <v>100</v>
      </c>
      <c r="P774" s="88">
        <v>0</v>
      </c>
      <c r="Q774" s="102">
        <f t="shared" si="36"/>
        <v>0.97166666666666668</v>
      </c>
      <c r="R774" s="96">
        <v>0.97666666666666668</v>
      </c>
      <c r="S774" s="16">
        <v>0.99</v>
      </c>
      <c r="T774" s="10">
        <v>95</v>
      </c>
      <c r="U774" s="13">
        <v>0.95</v>
      </c>
      <c r="V774" s="12">
        <v>95</v>
      </c>
      <c r="W774" s="13">
        <v>0.95</v>
      </c>
      <c r="X774" s="12">
        <v>97</v>
      </c>
      <c r="Y774" s="13">
        <v>0.97</v>
      </c>
      <c r="Z774" s="12">
        <v>98</v>
      </c>
      <c r="AA774" s="13">
        <v>0.98</v>
      </c>
      <c r="AB774" s="12">
        <v>98</v>
      </c>
      <c r="AC774" s="13">
        <v>0.98</v>
      </c>
      <c r="AD774" s="12">
        <v>100</v>
      </c>
      <c r="AE774" s="41">
        <v>1</v>
      </c>
      <c r="AF774" s="19">
        <v>25.773499999999999</v>
      </c>
      <c r="AG774" s="10">
        <v>-80.218100000000007</v>
      </c>
    </row>
    <row r="775" spans="1:33" ht="12" customHeight="1" x14ac:dyDescent="0.2">
      <c r="A775" s="18">
        <v>1925</v>
      </c>
      <c r="B775" s="40" t="s">
        <v>24</v>
      </c>
      <c r="C775" s="7" t="s">
        <v>1035</v>
      </c>
      <c r="D775" s="7" t="s">
        <v>1679</v>
      </c>
      <c r="E775" s="7" t="s">
        <v>4</v>
      </c>
      <c r="F775" s="7" t="s">
        <v>2</v>
      </c>
      <c r="G775" s="7">
        <v>1</v>
      </c>
      <c r="H775" s="5"/>
      <c r="I775" s="6">
        <v>96</v>
      </c>
      <c r="J775" s="5"/>
      <c r="K775" s="5"/>
      <c r="L775" s="5"/>
      <c r="M775" s="5"/>
      <c r="N775" s="10">
        <v>96</v>
      </c>
      <c r="O775" s="10">
        <v>96</v>
      </c>
      <c r="P775" s="88">
        <v>0</v>
      </c>
      <c r="Q775" s="102">
        <f t="shared" si="36"/>
        <v>0.95659722222222221</v>
      </c>
      <c r="R775" s="96">
        <v>0.97916666666666663</v>
      </c>
      <c r="S775" s="16">
        <v>0.35069444444444442</v>
      </c>
      <c r="T775" s="10">
        <v>90</v>
      </c>
      <c r="U775" s="13">
        <v>0.9375</v>
      </c>
      <c r="V775" s="12">
        <v>93</v>
      </c>
      <c r="W775" s="13">
        <v>0.96875</v>
      </c>
      <c r="X775" s="12">
        <v>93</v>
      </c>
      <c r="Y775" s="13">
        <v>0.96875</v>
      </c>
      <c r="Z775" s="12">
        <v>93</v>
      </c>
      <c r="AA775" s="13">
        <v>0.96875</v>
      </c>
      <c r="AB775" s="12">
        <v>92</v>
      </c>
      <c r="AC775" s="13">
        <v>0.95833333333333304</v>
      </c>
      <c r="AD775" s="12">
        <v>90</v>
      </c>
      <c r="AE775" s="41">
        <v>0.9375</v>
      </c>
      <c r="AF775" s="19">
        <v>25.822666999999999</v>
      </c>
      <c r="AG775" s="10">
        <v>-80.242361000000002</v>
      </c>
    </row>
    <row r="776" spans="1:33" ht="12" customHeight="1" x14ac:dyDescent="0.2">
      <c r="A776" s="18">
        <v>1936</v>
      </c>
      <c r="B776" s="40" t="s">
        <v>24</v>
      </c>
      <c r="C776" s="7" t="s">
        <v>1039</v>
      </c>
      <c r="D776" s="7" t="s">
        <v>1676</v>
      </c>
      <c r="E776" s="7" t="s">
        <v>4</v>
      </c>
      <c r="F776" s="7" t="s">
        <v>2</v>
      </c>
      <c r="G776" s="7">
        <v>1</v>
      </c>
      <c r="H776" s="5"/>
      <c r="I776" s="6">
        <v>106</v>
      </c>
      <c r="J776" s="5"/>
      <c r="K776" s="5"/>
      <c r="L776" s="5"/>
      <c r="M776" s="5"/>
      <c r="N776" s="10">
        <v>106</v>
      </c>
      <c r="O776" s="10">
        <v>106</v>
      </c>
      <c r="P776" s="88">
        <v>0</v>
      </c>
      <c r="Q776" s="102">
        <f t="shared" si="36"/>
        <v>0.98113207547169812</v>
      </c>
      <c r="R776" s="96">
        <v>0.98427672955974843</v>
      </c>
      <c r="S776" s="16">
        <v>0.97924528301886793</v>
      </c>
      <c r="T776" s="10">
        <v>103</v>
      </c>
      <c r="U776" s="13">
        <v>0.97169811320754695</v>
      </c>
      <c r="V776" s="12">
        <v>103</v>
      </c>
      <c r="W776" s="13">
        <v>0.97169811320754695</v>
      </c>
      <c r="X776" s="12">
        <v>105</v>
      </c>
      <c r="Y776" s="13">
        <v>0.99056603773584895</v>
      </c>
      <c r="Z776" s="12">
        <v>103</v>
      </c>
      <c r="AA776" s="13">
        <v>0.97169811320754695</v>
      </c>
      <c r="AB776" s="12">
        <v>104</v>
      </c>
      <c r="AC776" s="13">
        <v>0.98113207547169801</v>
      </c>
      <c r="AD776" s="12">
        <v>106</v>
      </c>
      <c r="AE776" s="41">
        <v>1</v>
      </c>
      <c r="AF776" s="19">
        <v>25.519884000000001</v>
      </c>
      <c r="AG776" s="10">
        <v>-80.428398000000001</v>
      </c>
    </row>
    <row r="777" spans="1:33" ht="12" customHeight="1" x14ac:dyDescent="0.2">
      <c r="A777" s="18">
        <v>1979</v>
      </c>
      <c r="B777" s="40" t="s">
        <v>24</v>
      </c>
      <c r="C777" s="7" t="s">
        <v>1046</v>
      </c>
      <c r="D777" s="7" t="s">
        <v>1675</v>
      </c>
      <c r="E777" s="7" t="s">
        <v>4</v>
      </c>
      <c r="F777" s="7" t="s">
        <v>2</v>
      </c>
      <c r="G777" s="7">
        <v>1</v>
      </c>
      <c r="H777" s="5"/>
      <c r="I777" s="6">
        <v>148</v>
      </c>
      <c r="J777" s="5"/>
      <c r="K777" s="5"/>
      <c r="L777" s="5"/>
      <c r="M777" s="5"/>
      <c r="N777" s="10">
        <v>148</v>
      </c>
      <c r="O777" s="10">
        <v>148</v>
      </c>
      <c r="P777" s="88">
        <v>0</v>
      </c>
      <c r="Q777" s="102">
        <f t="shared" si="36"/>
        <v>0.99436936936936937</v>
      </c>
      <c r="R777" s="96">
        <v>0.98378378378378384</v>
      </c>
      <c r="S777" s="16">
        <v>0.99211711711711714</v>
      </c>
      <c r="T777" s="10">
        <v>148</v>
      </c>
      <c r="U777" s="13">
        <v>1</v>
      </c>
      <c r="V777" s="12">
        <v>148</v>
      </c>
      <c r="W777" s="13">
        <v>1</v>
      </c>
      <c r="X777" s="12">
        <v>147</v>
      </c>
      <c r="Y777" s="13">
        <v>0.99324324324324298</v>
      </c>
      <c r="Z777" s="12">
        <v>145</v>
      </c>
      <c r="AA777" s="13">
        <v>0.97972972972973005</v>
      </c>
      <c r="AB777" s="12">
        <v>147</v>
      </c>
      <c r="AC777" s="13">
        <v>0.99324324324324298</v>
      </c>
      <c r="AD777" s="12">
        <v>148</v>
      </c>
      <c r="AE777" s="41">
        <v>1</v>
      </c>
      <c r="AF777" s="19">
        <v>25.8459</v>
      </c>
      <c r="AG777" s="10">
        <v>-80.240099999999998</v>
      </c>
    </row>
    <row r="778" spans="1:33" ht="12" customHeight="1" x14ac:dyDescent="0.2">
      <c r="A778" s="18">
        <v>1999</v>
      </c>
      <c r="B778" s="40" t="s">
        <v>24</v>
      </c>
      <c r="C778" s="7" t="s">
        <v>1052</v>
      </c>
      <c r="D778" s="7" t="s">
        <v>1366</v>
      </c>
      <c r="E778" s="7" t="s">
        <v>4</v>
      </c>
      <c r="F778" s="7" t="s">
        <v>2</v>
      </c>
      <c r="G778" s="7">
        <v>1</v>
      </c>
      <c r="H778" s="5"/>
      <c r="I778" s="6">
        <v>120</v>
      </c>
      <c r="J778" s="5"/>
      <c r="K778" s="5"/>
      <c r="L778" s="5"/>
      <c r="M778" s="5"/>
      <c r="N778" s="10">
        <v>120</v>
      </c>
      <c r="O778" s="10">
        <v>120</v>
      </c>
      <c r="P778" s="88">
        <v>0</v>
      </c>
      <c r="Q778" s="102">
        <f t="shared" si="36"/>
        <v>0.98750000000000004</v>
      </c>
      <c r="R778" s="96">
        <v>0.98888888888888893</v>
      </c>
      <c r="S778" s="16">
        <v>0.97499999999999998</v>
      </c>
      <c r="T778" s="10">
        <v>118</v>
      </c>
      <c r="U778" s="13">
        <v>0.98333333333333295</v>
      </c>
      <c r="V778" s="12">
        <v>120</v>
      </c>
      <c r="W778" s="13">
        <v>1</v>
      </c>
      <c r="X778" s="12">
        <v>118</v>
      </c>
      <c r="Y778" s="13">
        <v>0.98333333333333295</v>
      </c>
      <c r="Z778" s="12">
        <v>119</v>
      </c>
      <c r="AA778" s="13">
        <v>0.99166666666666703</v>
      </c>
      <c r="AB778" s="12">
        <v>118</v>
      </c>
      <c r="AC778" s="13">
        <v>0.98333333333333295</v>
      </c>
      <c r="AD778" s="12">
        <v>118</v>
      </c>
      <c r="AE778" s="41">
        <v>0.98333333333333295</v>
      </c>
      <c r="AF778" s="19">
        <v>25.779806000000001</v>
      </c>
      <c r="AG778" s="10">
        <v>-80.203472000000005</v>
      </c>
    </row>
    <row r="779" spans="1:33" ht="12" customHeight="1" x14ac:dyDescent="0.2">
      <c r="A779" s="18">
        <v>2039</v>
      </c>
      <c r="B779" s="40" t="s">
        <v>24</v>
      </c>
      <c r="C779" s="7" t="s">
        <v>1061</v>
      </c>
      <c r="D779" s="7" t="s">
        <v>1634</v>
      </c>
      <c r="E779" s="7" t="s">
        <v>4</v>
      </c>
      <c r="F779" s="7" t="s">
        <v>2</v>
      </c>
      <c r="G779" s="7">
        <v>1</v>
      </c>
      <c r="H779" s="5"/>
      <c r="I779" s="6">
        <v>204</v>
      </c>
      <c r="J779" s="5"/>
      <c r="K779" s="5"/>
      <c r="L779" s="5"/>
      <c r="M779" s="5"/>
      <c r="N779" s="10">
        <v>204</v>
      </c>
      <c r="O779" s="10">
        <v>204</v>
      </c>
      <c r="P779" s="88">
        <v>0</v>
      </c>
      <c r="Q779" s="102">
        <f t="shared" si="36"/>
        <v>0.97385620915032678</v>
      </c>
      <c r="R779" s="96">
        <v>0.96078431372549022</v>
      </c>
      <c r="S779" s="16">
        <v>0.78063725490196079</v>
      </c>
      <c r="T779" s="10">
        <v>204</v>
      </c>
      <c r="U779" s="13">
        <v>1</v>
      </c>
      <c r="V779" s="12">
        <v>202</v>
      </c>
      <c r="W779" s="13">
        <v>0.99019607843137303</v>
      </c>
      <c r="X779" s="12">
        <v>201</v>
      </c>
      <c r="Y779" s="13">
        <v>0.98529411764705899</v>
      </c>
      <c r="Z779" s="12">
        <v>196</v>
      </c>
      <c r="AA779" s="13">
        <v>0.96078431372549</v>
      </c>
      <c r="AB779" s="12">
        <v>194</v>
      </c>
      <c r="AC779" s="13">
        <v>0.95098039215686303</v>
      </c>
      <c r="AD779" s="12">
        <v>195</v>
      </c>
      <c r="AE779" s="41">
        <v>0.95588235294117696</v>
      </c>
      <c r="AF779" s="19">
        <v>25.532889000000001</v>
      </c>
      <c r="AG779" s="10">
        <v>-80.398388999999995</v>
      </c>
    </row>
    <row r="780" spans="1:33" ht="12" customHeight="1" x14ac:dyDescent="0.2">
      <c r="A780" s="18">
        <v>2095</v>
      </c>
      <c r="B780" s="40" t="s">
        <v>24</v>
      </c>
      <c r="C780" s="7" t="s">
        <v>1068</v>
      </c>
      <c r="D780" s="7" t="s">
        <v>1364</v>
      </c>
      <c r="E780" s="7" t="s">
        <v>4</v>
      </c>
      <c r="F780" s="7" t="s">
        <v>2</v>
      </c>
      <c r="G780" s="7">
        <v>1</v>
      </c>
      <c r="H780" s="5"/>
      <c r="I780" s="6">
        <v>124</v>
      </c>
      <c r="J780" s="5"/>
      <c r="K780" s="5"/>
      <c r="L780" s="5"/>
      <c r="M780" s="5"/>
      <c r="N780" s="10">
        <v>124</v>
      </c>
      <c r="O780" s="10">
        <v>124</v>
      </c>
      <c r="P780" s="88">
        <v>0</v>
      </c>
      <c r="Q780" s="102">
        <f t="shared" si="36"/>
        <v>0.98118279569892475</v>
      </c>
      <c r="R780" s="96">
        <v>0.96102150537634412</v>
      </c>
      <c r="S780" s="16">
        <v>0.93279569892473113</v>
      </c>
      <c r="T780" s="10">
        <v>124</v>
      </c>
      <c r="U780" s="13">
        <v>1</v>
      </c>
      <c r="V780" s="12">
        <v>123</v>
      </c>
      <c r="W780" s="13">
        <v>0.99193548387096797</v>
      </c>
      <c r="X780" s="12">
        <v>122</v>
      </c>
      <c r="Y780" s="13">
        <v>0.98387096774193605</v>
      </c>
      <c r="Z780" s="12">
        <v>121</v>
      </c>
      <c r="AA780" s="13">
        <v>0.97580645161290303</v>
      </c>
      <c r="AB780" s="12">
        <v>120</v>
      </c>
      <c r="AC780" s="13">
        <v>0.967741935483871</v>
      </c>
      <c r="AD780" s="12">
        <v>120</v>
      </c>
      <c r="AE780" s="41">
        <v>0.967741935483871</v>
      </c>
      <c r="AF780" s="19">
        <v>25.841090999999999</v>
      </c>
      <c r="AG780" s="10">
        <v>-80.202459000000005</v>
      </c>
    </row>
    <row r="781" spans="1:33" ht="12" customHeight="1" x14ac:dyDescent="0.2">
      <c r="A781" s="18">
        <v>2105</v>
      </c>
      <c r="B781" s="40" t="s">
        <v>24</v>
      </c>
      <c r="C781" s="7" t="s">
        <v>1071</v>
      </c>
      <c r="D781" s="7" t="s">
        <v>1693</v>
      </c>
      <c r="E781" s="7" t="s">
        <v>4</v>
      </c>
      <c r="F781" s="7" t="s">
        <v>2</v>
      </c>
      <c r="G781" s="7">
        <v>1</v>
      </c>
      <c r="H781" s="5"/>
      <c r="I781" s="6">
        <v>200</v>
      </c>
      <c r="J781" s="5"/>
      <c r="K781" s="5"/>
      <c r="L781" s="5"/>
      <c r="M781" s="5"/>
      <c r="N781" s="10">
        <v>200</v>
      </c>
      <c r="O781" s="10">
        <v>200</v>
      </c>
      <c r="P781" s="88">
        <v>0</v>
      </c>
      <c r="Q781" s="102">
        <f t="shared" si="36"/>
        <v>0.98833333333333329</v>
      </c>
      <c r="R781" s="96">
        <v>0.95299999999999996</v>
      </c>
      <c r="S781" s="16">
        <v>0.94333333333333336</v>
      </c>
      <c r="T781" s="10">
        <v>196</v>
      </c>
      <c r="U781" s="13">
        <v>0.98</v>
      </c>
      <c r="V781" s="12">
        <v>197</v>
      </c>
      <c r="W781" s="13">
        <v>0.98499999999999999</v>
      </c>
      <c r="X781" s="12">
        <v>198</v>
      </c>
      <c r="Y781" s="13">
        <v>0.99</v>
      </c>
      <c r="Z781" s="12">
        <v>197</v>
      </c>
      <c r="AA781" s="13">
        <v>0.98499999999999999</v>
      </c>
      <c r="AB781" s="12">
        <v>198</v>
      </c>
      <c r="AC781" s="13">
        <v>0.99</v>
      </c>
      <c r="AD781" s="12">
        <v>200</v>
      </c>
      <c r="AE781" s="41">
        <v>1</v>
      </c>
      <c r="AF781" s="19">
        <v>25.566099999999999</v>
      </c>
      <c r="AG781" s="10">
        <v>-80.361199999999997</v>
      </c>
    </row>
    <row r="782" spans="1:33" ht="12" customHeight="1" x14ac:dyDescent="0.2">
      <c r="A782" s="18">
        <v>2194</v>
      </c>
      <c r="B782" s="40" t="s">
        <v>24</v>
      </c>
      <c r="C782" s="7" t="s">
        <v>1089</v>
      </c>
      <c r="D782" s="7" t="s">
        <v>1337</v>
      </c>
      <c r="E782" s="7" t="s">
        <v>4</v>
      </c>
      <c r="F782" s="7" t="s">
        <v>2</v>
      </c>
      <c r="G782" s="7">
        <v>1</v>
      </c>
      <c r="H782" s="5"/>
      <c r="I782" s="6">
        <v>150</v>
      </c>
      <c r="J782" s="5"/>
      <c r="K782" s="5"/>
      <c r="L782" s="5"/>
      <c r="M782" s="5"/>
      <c r="N782" s="10">
        <v>150</v>
      </c>
      <c r="O782" s="10">
        <v>150</v>
      </c>
      <c r="P782" s="88">
        <v>0</v>
      </c>
      <c r="Q782" s="102">
        <f t="shared" si="36"/>
        <v>0.98777777777777775</v>
      </c>
      <c r="R782" s="96">
        <v>0.97555555555555551</v>
      </c>
      <c r="S782" s="16">
        <v>0.97333333333333338</v>
      </c>
      <c r="T782" s="10">
        <v>148</v>
      </c>
      <c r="U782" s="13">
        <v>0.98666666666666702</v>
      </c>
      <c r="V782" s="12">
        <v>147</v>
      </c>
      <c r="W782" s="13">
        <v>0.98</v>
      </c>
      <c r="X782" s="12">
        <v>149</v>
      </c>
      <c r="Y782" s="13">
        <v>0.99333333333333296</v>
      </c>
      <c r="Z782" s="12">
        <v>148</v>
      </c>
      <c r="AA782" s="13">
        <v>0.98666666666666702</v>
      </c>
      <c r="AB782" s="12">
        <v>149</v>
      </c>
      <c r="AC782" s="13">
        <v>0.99333333333333296</v>
      </c>
      <c r="AD782" s="12">
        <v>148</v>
      </c>
      <c r="AE782" s="41">
        <v>0.98666666666666702</v>
      </c>
      <c r="AF782" s="19">
        <v>25.525400000000001</v>
      </c>
      <c r="AG782" s="10">
        <v>-80.417199999999994</v>
      </c>
    </row>
    <row r="783" spans="1:33" ht="12" customHeight="1" x14ac:dyDescent="0.2">
      <c r="A783" s="18">
        <v>2246</v>
      </c>
      <c r="B783" s="40" t="s">
        <v>24</v>
      </c>
      <c r="C783" s="7" t="s">
        <v>1102</v>
      </c>
      <c r="D783" s="7" t="s">
        <v>1337</v>
      </c>
      <c r="E783" s="7" t="s">
        <v>4</v>
      </c>
      <c r="F783" s="7" t="s">
        <v>2</v>
      </c>
      <c r="G783" s="7">
        <v>1</v>
      </c>
      <c r="H783" s="5"/>
      <c r="I783" s="6">
        <v>90</v>
      </c>
      <c r="J783" s="5"/>
      <c r="K783" s="5"/>
      <c r="L783" s="5"/>
      <c r="M783" s="5"/>
      <c r="N783" s="10">
        <v>90</v>
      </c>
      <c r="O783" s="10">
        <v>90</v>
      </c>
      <c r="P783" s="88">
        <v>0</v>
      </c>
      <c r="Q783" s="102">
        <f t="shared" si="36"/>
        <v>1</v>
      </c>
      <c r="R783" s="96">
        <v>0.98703703703703705</v>
      </c>
      <c r="S783" s="16">
        <v>0.64666666666666661</v>
      </c>
      <c r="T783" s="10">
        <v>90</v>
      </c>
      <c r="U783" s="13">
        <v>1</v>
      </c>
      <c r="V783" s="12">
        <v>90</v>
      </c>
      <c r="W783" s="13">
        <v>1</v>
      </c>
      <c r="X783" s="12">
        <v>90</v>
      </c>
      <c r="Y783" s="13">
        <v>1</v>
      </c>
      <c r="Z783" s="12">
        <v>90</v>
      </c>
      <c r="AA783" s="13">
        <v>1</v>
      </c>
      <c r="AB783" s="12">
        <v>90</v>
      </c>
      <c r="AC783" s="13">
        <v>1</v>
      </c>
      <c r="AD783" s="12">
        <v>90</v>
      </c>
      <c r="AE783" s="41">
        <v>0.91836734693877597</v>
      </c>
      <c r="AF783" s="19">
        <v>25.783799999999999</v>
      </c>
      <c r="AG783" s="10">
        <v>-80.196399999999997</v>
      </c>
    </row>
    <row r="784" spans="1:33" ht="12" customHeight="1" x14ac:dyDescent="0.2">
      <c r="A784" s="18">
        <v>2323</v>
      </c>
      <c r="B784" s="40" t="s">
        <v>24</v>
      </c>
      <c r="C784" s="7" t="s">
        <v>1117</v>
      </c>
      <c r="D784" s="7" t="s">
        <v>1411</v>
      </c>
      <c r="E784" s="7" t="s">
        <v>4</v>
      </c>
      <c r="F784" s="7" t="s">
        <v>2</v>
      </c>
      <c r="G784" s="7">
        <v>1</v>
      </c>
      <c r="H784" s="5"/>
      <c r="I784" s="6">
        <v>18</v>
      </c>
      <c r="J784" s="5"/>
      <c r="K784" s="5"/>
      <c r="L784" s="5"/>
      <c r="M784" s="5"/>
      <c r="N784" s="10">
        <v>18</v>
      </c>
      <c r="O784" s="10">
        <v>16</v>
      </c>
      <c r="P784" s="88">
        <v>2</v>
      </c>
      <c r="Q784" s="102">
        <f t="shared" si="36"/>
        <v>0.9907407407407407</v>
      </c>
      <c r="R784" s="96">
        <v>1</v>
      </c>
      <c r="S784" s="16">
        <v>1</v>
      </c>
      <c r="T784" s="10">
        <v>18</v>
      </c>
      <c r="U784" s="13">
        <v>1</v>
      </c>
      <c r="V784" s="12">
        <v>18</v>
      </c>
      <c r="W784" s="13">
        <v>1</v>
      </c>
      <c r="X784" s="12">
        <v>18</v>
      </c>
      <c r="Y784" s="13">
        <v>1</v>
      </c>
      <c r="Z784" s="12">
        <v>18</v>
      </c>
      <c r="AA784" s="13">
        <v>1</v>
      </c>
      <c r="AB784" s="12">
        <v>17</v>
      </c>
      <c r="AC784" s="13">
        <v>0.94444444444444398</v>
      </c>
      <c r="AD784" s="12">
        <v>18</v>
      </c>
      <c r="AE784" s="41">
        <v>1</v>
      </c>
      <c r="AF784" s="19">
        <v>25.823699999999999</v>
      </c>
      <c r="AG784" s="10">
        <v>-80.277299999999997</v>
      </c>
    </row>
    <row r="785" spans="1:33" ht="12" customHeight="1" x14ac:dyDescent="0.2">
      <c r="A785" s="18">
        <v>2371</v>
      </c>
      <c r="B785" s="40" t="s">
        <v>24</v>
      </c>
      <c r="C785" s="7" t="s">
        <v>1121</v>
      </c>
      <c r="D785" s="7" t="s">
        <v>1420</v>
      </c>
      <c r="E785" s="7" t="s">
        <v>4</v>
      </c>
      <c r="F785" s="7" t="s">
        <v>2</v>
      </c>
      <c r="G785" s="7">
        <v>1</v>
      </c>
      <c r="H785" s="5"/>
      <c r="I785" s="6">
        <v>110</v>
      </c>
      <c r="J785" s="5"/>
      <c r="K785" s="5"/>
      <c r="L785" s="6">
        <v>6</v>
      </c>
      <c r="M785" s="5"/>
      <c r="N785" s="10">
        <v>110</v>
      </c>
      <c r="O785" s="10">
        <v>110</v>
      </c>
      <c r="P785" s="88">
        <v>0</v>
      </c>
      <c r="Q785" s="102">
        <f t="shared" si="36"/>
        <v>0.9939393939393939</v>
      </c>
      <c r="R785" s="96">
        <v>0.97424242424242424</v>
      </c>
      <c r="S785" s="16">
        <v>0.94242424242424239</v>
      </c>
      <c r="T785" s="10">
        <v>109</v>
      </c>
      <c r="U785" s="13">
        <v>0.99090909090909096</v>
      </c>
      <c r="V785" s="12">
        <v>109</v>
      </c>
      <c r="W785" s="13">
        <v>0.99090909090909096</v>
      </c>
      <c r="X785" s="12">
        <v>109</v>
      </c>
      <c r="Y785" s="13">
        <v>0.99090909090909096</v>
      </c>
      <c r="Z785" s="12">
        <v>110</v>
      </c>
      <c r="AA785" s="13">
        <v>1</v>
      </c>
      <c r="AB785" s="12">
        <v>109</v>
      </c>
      <c r="AC785" s="13">
        <v>0.99090909090909096</v>
      </c>
      <c r="AD785" s="12">
        <v>110</v>
      </c>
      <c r="AE785" s="41">
        <v>1</v>
      </c>
      <c r="AF785" s="19">
        <v>25.810199999999998</v>
      </c>
      <c r="AG785" s="10">
        <v>-80.203500000000005</v>
      </c>
    </row>
    <row r="786" spans="1:33" ht="12" customHeight="1" x14ac:dyDescent="0.2">
      <c r="A786" s="18">
        <v>2399</v>
      </c>
      <c r="B786" s="40" t="s">
        <v>24</v>
      </c>
      <c r="C786" s="7" t="s">
        <v>1128</v>
      </c>
      <c r="D786" s="7" t="s">
        <v>1709</v>
      </c>
      <c r="E786" s="7" t="s">
        <v>4</v>
      </c>
      <c r="F786" s="7" t="s">
        <v>2</v>
      </c>
      <c r="G786" s="7">
        <v>1</v>
      </c>
      <c r="H786" s="5"/>
      <c r="I786" s="6">
        <v>72</v>
      </c>
      <c r="J786" s="5"/>
      <c r="K786" s="5"/>
      <c r="L786" s="5"/>
      <c r="M786" s="5"/>
      <c r="N786" s="10">
        <v>72</v>
      </c>
      <c r="O786" s="10">
        <v>72</v>
      </c>
      <c r="P786" s="88">
        <v>0</v>
      </c>
      <c r="Q786" s="102">
        <f t="shared" si="36"/>
        <v>0.96759259259259256</v>
      </c>
      <c r="R786" s="96"/>
      <c r="S786" s="16"/>
      <c r="T786" s="10">
        <v>71</v>
      </c>
      <c r="U786" s="13">
        <v>0.98611111111111105</v>
      </c>
      <c r="V786" s="12">
        <v>71</v>
      </c>
      <c r="W786" s="13">
        <v>0.98611111111111105</v>
      </c>
      <c r="X786" s="12">
        <v>69</v>
      </c>
      <c r="Y786" s="13">
        <v>0.95833333333333304</v>
      </c>
      <c r="Z786" s="12">
        <v>68</v>
      </c>
      <c r="AA786" s="13">
        <v>0.94444444444444398</v>
      </c>
      <c r="AB786" s="12">
        <v>71</v>
      </c>
      <c r="AC786" s="13">
        <v>0.98611111111111105</v>
      </c>
      <c r="AD786" s="12">
        <v>68</v>
      </c>
      <c r="AE786" s="41">
        <v>0.94444444444444398</v>
      </c>
      <c r="AF786" s="19">
        <v>25.8949</v>
      </c>
      <c r="AG786" s="10">
        <v>-80.252700000000004</v>
      </c>
    </row>
    <row r="787" spans="1:33" ht="12" customHeight="1" x14ac:dyDescent="0.2">
      <c r="A787" s="18">
        <v>2442</v>
      </c>
      <c r="B787" s="40" t="s">
        <v>24</v>
      </c>
      <c r="C787" s="7" t="s">
        <v>1142</v>
      </c>
      <c r="D787" s="7" t="s">
        <v>1634</v>
      </c>
      <c r="E787" s="7" t="s">
        <v>4</v>
      </c>
      <c r="F787" s="7" t="s">
        <v>2</v>
      </c>
      <c r="G787" s="7">
        <v>1</v>
      </c>
      <c r="H787" s="5"/>
      <c r="I787" s="6">
        <v>64</v>
      </c>
      <c r="J787" s="5"/>
      <c r="K787" s="5"/>
      <c r="L787" s="5"/>
      <c r="M787" s="5"/>
      <c r="N787" s="10">
        <v>64</v>
      </c>
      <c r="O787" s="10">
        <v>64</v>
      </c>
      <c r="P787" s="88">
        <v>0</v>
      </c>
      <c r="Q787" s="102">
        <f t="shared" si="36"/>
        <v>0.94010416666666663</v>
      </c>
      <c r="R787" s="96">
        <v>0.97135416666666663</v>
      </c>
      <c r="S787" s="16">
        <v>0.66666666666666663</v>
      </c>
      <c r="T787" s="10">
        <v>63</v>
      </c>
      <c r="U787" s="13">
        <v>0.984375</v>
      </c>
      <c r="V787" s="12">
        <v>58</v>
      </c>
      <c r="W787" s="13">
        <v>0.90625</v>
      </c>
      <c r="X787" s="12">
        <v>59</v>
      </c>
      <c r="Y787" s="13">
        <v>0.921875</v>
      </c>
      <c r="Z787" s="12">
        <v>58</v>
      </c>
      <c r="AA787" s="13">
        <v>0.90625</v>
      </c>
      <c r="AB787" s="12">
        <v>60</v>
      </c>
      <c r="AC787" s="13">
        <v>0.9375</v>
      </c>
      <c r="AD787" s="12">
        <v>63</v>
      </c>
      <c r="AE787" s="41">
        <v>0.984375</v>
      </c>
      <c r="AF787" s="19">
        <v>25.827673999999998</v>
      </c>
      <c r="AG787" s="10">
        <v>-80.199920000000006</v>
      </c>
    </row>
    <row r="788" spans="1:33" ht="12" customHeight="1" x14ac:dyDescent="0.2">
      <c r="A788" s="18">
        <v>2475</v>
      </c>
      <c r="B788" s="40" t="s">
        <v>24</v>
      </c>
      <c r="C788" s="7" t="s">
        <v>1162</v>
      </c>
      <c r="D788" s="7" t="s">
        <v>1644</v>
      </c>
      <c r="E788" s="7" t="s">
        <v>4</v>
      </c>
      <c r="F788" s="7" t="s">
        <v>2</v>
      </c>
      <c r="G788" s="7">
        <v>1</v>
      </c>
      <c r="H788" s="5"/>
      <c r="I788" s="6">
        <v>102</v>
      </c>
      <c r="J788" s="5"/>
      <c r="K788" s="5"/>
      <c r="L788" s="6">
        <v>6</v>
      </c>
      <c r="M788" s="5"/>
      <c r="N788" s="10">
        <v>102</v>
      </c>
      <c r="O788" s="10">
        <v>102</v>
      </c>
      <c r="P788" s="88">
        <v>0</v>
      </c>
      <c r="Q788" s="102">
        <f t="shared" si="36"/>
        <v>0.95424836601307195</v>
      </c>
      <c r="R788" s="96">
        <v>0.98856209150326801</v>
      </c>
      <c r="S788" s="16"/>
      <c r="T788" s="10">
        <v>98</v>
      </c>
      <c r="U788" s="13">
        <v>0.96078431372549</v>
      </c>
      <c r="V788" s="12">
        <v>97</v>
      </c>
      <c r="W788" s="13">
        <v>0.95098039215686303</v>
      </c>
      <c r="X788" s="12">
        <v>96</v>
      </c>
      <c r="Y788" s="13">
        <v>0.94117647058823495</v>
      </c>
      <c r="Z788" s="12">
        <v>100</v>
      </c>
      <c r="AA788" s="13">
        <v>0.98039215686274495</v>
      </c>
      <c r="AB788" s="12">
        <v>96</v>
      </c>
      <c r="AC788" s="13">
        <v>0.94117647058823495</v>
      </c>
      <c r="AD788" s="12">
        <v>97</v>
      </c>
      <c r="AE788" s="41">
        <v>0.95098039215686303</v>
      </c>
      <c r="AF788" s="19">
        <v>25.821999999999999</v>
      </c>
      <c r="AG788" s="10">
        <v>-80.242000000000004</v>
      </c>
    </row>
    <row r="789" spans="1:33" ht="12" customHeight="1" x14ac:dyDescent="0.2">
      <c r="A789" s="18">
        <v>2480</v>
      </c>
      <c r="B789" s="40" t="s">
        <v>24</v>
      </c>
      <c r="C789" s="7" t="s">
        <v>1166</v>
      </c>
      <c r="D789" s="7" t="s">
        <v>1644</v>
      </c>
      <c r="E789" s="7" t="s">
        <v>4</v>
      </c>
      <c r="F789" s="7" t="s">
        <v>2</v>
      </c>
      <c r="G789" s="7">
        <v>1</v>
      </c>
      <c r="H789" s="5"/>
      <c r="I789" s="6">
        <v>103</v>
      </c>
      <c r="J789" s="5"/>
      <c r="K789" s="5"/>
      <c r="L789" s="6">
        <v>6</v>
      </c>
      <c r="M789" s="5"/>
      <c r="N789" s="10">
        <v>103</v>
      </c>
      <c r="O789" s="10">
        <v>103</v>
      </c>
      <c r="P789" s="88">
        <v>0</v>
      </c>
      <c r="Q789" s="102">
        <f t="shared" si="36"/>
        <v>0.99676375404530748</v>
      </c>
      <c r="R789" s="96">
        <v>0.98834951456310682</v>
      </c>
      <c r="S789" s="16">
        <v>0.7508090614886731</v>
      </c>
      <c r="T789" s="10">
        <v>103</v>
      </c>
      <c r="U789" s="13">
        <v>1</v>
      </c>
      <c r="V789" s="12">
        <v>103</v>
      </c>
      <c r="W789" s="13">
        <v>1</v>
      </c>
      <c r="X789" s="12">
        <v>103</v>
      </c>
      <c r="Y789" s="13">
        <v>1</v>
      </c>
      <c r="Z789" s="12">
        <v>103</v>
      </c>
      <c r="AA789" s="13">
        <v>1</v>
      </c>
      <c r="AB789" s="12">
        <v>103</v>
      </c>
      <c r="AC789" s="13">
        <v>1</v>
      </c>
      <c r="AD789" s="12">
        <v>101</v>
      </c>
      <c r="AE789" s="41">
        <v>0.980582524271845</v>
      </c>
      <c r="AF789" s="19">
        <v>25.523499999999999</v>
      </c>
      <c r="AG789" s="10">
        <v>-80.425200000000004</v>
      </c>
    </row>
    <row r="790" spans="1:33" ht="12" customHeight="1" x14ac:dyDescent="0.2">
      <c r="A790" s="18">
        <v>2501</v>
      </c>
      <c r="B790" s="40" t="s">
        <v>24</v>
      </c>
      <c r="C790" s="7" t="s">
        <v>1183</v>
      </c>
      <c r="D790" s="7" t="s">
        <v>1707</v>
      </c>
      <c r="E790" s="7" t="s">
        <v>4</v>
      </c>
      <c r="F790" s="7" t="s">
        <v>2</v>
      </c>
      <c r="G790" s="7">
        <v>1</v>
      </c>
      <c r="H790" s="5"/>
      <c r="I790" s="6">
        <v>220</v>
      </c>
      <c r="J790" s="5"/>
      <c r="K790" s="5"/>
      <c r="L790" s="5"/>
      <c r="M790" s="5"/>
      <c r="N790" s="10">
        <v>220</v>
      </c>
      <c r="O790" s="10">
        <v>220</v>
      </c>
      <c r="P790" s="88">
        <v>0</v>
      </c>
      <c r="Q790" s="102">
        <f t="shared" si="36"/>
        <v>0.96590909090909094</v>
      </c>
      <c r="R790" s="96">
        <v>0.73090909090909095</v>
      </c>
      <c r="S790" s="16"/>
      <c r="T790" s="10">
        <v>220</v>
      </c>
      <c r="U790" s="13">
        <v>1</v>
      </c>
      <c r="V790" s="12">
        <v>217</v>
      </c>
      <c r="W790" s="13">
        <v>0.986363636363636</v>
      </c>
      <c r="X790" s="12">
        <v>208</v>
      </c>
      <c r="Y790" s="13">
        <v>0.94545454545454499</v>
      </c>
      <c r="Z790" s="12">
        <v>209</v>
      </c>
      <c r="AA790" s="13">
        <v>0.95</v>
      </c>
      <c r="AB790" s="12">
        <v>213</v>
      </c>
      <c r="AC790" s="13">
        <v>0.96818181818181803</v>
      </c>
      <c r="AD790" s="12">
        <v>208</v>
      </c>
      <c r="AE790" s="41">
        <v>0.94545454545454499</v>
      </c>
      <c r="AF790" s="19">
        <v>25.505012000000001</v>
      </c>
      <c r="AG790" s="10">
        <v>-80.426702000000006</v>
      </c>
    </row>
    <row r="791" spans="1:33" ht="12" customHeight="1" x14ac:dyDescent="0.2">
      <c r="A791" s="18">
        <v>2502</v>
      </c>
      <c r="B791" s="40" t="s">
        <v>24</v>
      </c>
      <c r="C791" s="7" t="s">
        <v>1184</v>
      </c>
      <c r="D791" s="7" t="s">
        <v>1718</v>
      </c>
      <c r="E791" s="7" t="s">
        <v>4</v>
      </c>
      <c r="F791" s="7" t="s">
        <v>2</v>
      </c>
      <c r="G791" s="7">
        <v>1</v>
      </c>
      <c r="H791" s="5"/>
      <c r="I791" s="6">
        <v>92</v>
      </c>
      <c r="J791" s="5"/>
      <c r="K791" s="5"/>
      <c r="L791" s="5"/>
      <c r="M791" s="5"/>
      <c r="N791" s="10">
        <v>92</v>
      </c>
      <c r="O791" s="10">
        <v>92</v>
      </c>
      <c r="P791" s="88">
        <v>0</v>
      </c>
      <c r="Q791" s="102">
        <f t="shared" si="36"/>
        <v>0.98369565217391308</v>
      </c>
      <c r="R791" s="96">
        <v>0.6938405797101449</v>
      </c>
      <c r="S791" s="16"/>
      <c r="T791" s="10">
        <v>91</v>
      </c>
      <c r="U791" s="13">
        <v>0.98913043478260898</v>
      </c>
      <c r="V791" s="12">
        <v>91</v>
      </c>
      <c r="W791" s="13">
        <v>0.98913043478260898</v>
      </c>
      <c r="X791" s="12">
        <v>90</v>
      </c>
      <c r="Y791" s="13">
        <v>0.97826086956521696</v>
      </c>
      <c r="Z791" s="12">
        <v>90</v>
      </c>
      <c r="AA791" s="13">
        <v>0.97826086956521696</v>
      </c>
      <c r="AB791" s="12">
        <v>90</v>
      </c>
      <c r="AC791" s="13">
        <v>0.97826086956521696</v>
      </c>
      <c r="AD791" s="12">
        <v>91</v>
      </c>
      <c r="AE791" s="41">
        <v>0.98913043478260898</v>
      </c>
      <c r="AF791" s="19">
        <v>25.933423999999999</v>
      </c>
      <c r="AG791" s="10">
        <v>-80.211825000000005</v>
      </c>
    </row>
    <row r="792" spans="1:33" ht="12" customHeight="1" x14ac:dyDescent="0.2">
      <c r="A792" s="18">
        <v>2506</v>
      </c>
      <c r="B792" s="40" t="s">
        <v>24</v>
      </c>
      <c r="C792" s="7" t="s">
        <v>1186</v>
      </c>
      <c r="D792" s="7" t="s">
        <v>1719</v>
      </c>
      <c r="E792" s="7" t="s">
        <v>4</v>
      </c>
      <c r="F792" s="7" t="s">
        <v>2</v>
      </c>
      <c r="G792" s="7">
        <v>1</v>
      </c>
      <c r="H792" s="5"/>
      <c r="I792" s="6">
        <v>103</v>
      </c>
      <c r="J792" s="5"/>
      <c r="K792" s="5"/>
      <c r="L792" s="5"/>
      <c r="M792" s="5"/>
      <c r="N792" s="10">
        <v>103</v>
      </c>
      <c r="O792" s="10">
        <v>103</v>
      </c>
      <c r="P792" s="88">
        <v>0</v>
      </c>
      <c r="Q792" s="102">
        <f t="shared" ref="Q792:Q823" si="37">(T792+V792+X792+Z792+AB792+AD792)/(N792*COUNTA(T792,V792,X792,Z792,AB792,AD792))</f>
        <v>0.99029126213592233</v>
      </c>
      <c r="R792" s="96">
        <v>0.98446601941747569</v>
      </c>
      <c r="S792" s="16">
        <v>0.98867313915857602</v>
      </c>
      <c r="T792" s="10">
        <v>102</v>
      </c>
      <c r="U792" s="13">
        <v>0.990291262135922</v>
      </c>
      <c r="V792" s="12">
        <v>102</v>
      </c>
      <c r="W792" s="13">
        <v>0.990291262135922</v>
      </c>
      <c r="X792" s="12">
        <v>101</v>
      </c>
      <c r="Y792" s="13">
        <v>0.980582524271845</v>
      </c>
      <c r="Z792" s="12">
        <v>101</v>
      </c>
      <c r="AA792" s="13">
        <v>0.980582524271845</v>
      </c>
      <c r="AB792" s="12">
        <v>103</v>
      </c>
      <c r="AC792" s="13">
        <v>1</v>
      </c>
      <c r="AD792" s="12">
        <v>103</v>
      </c>
      <c r="AE792" s="41">
        <v>1</v>
      </c>
      <c r="AF792" s="19">
        <v>25.570627000000002</v>
      </c>
      <c r="AG792" s="10">
        <v>-80.372286000000003</v>
      </c>
    </row>
    <row r="793" spans="1:33" ht="12" customHeight="1" x14ac:dyDescent="0.2">
      <c r="A793" s="18">
        <v>2516</v>
      </c>
      <c r="B793" s="40" t="s">
        <v>24</v>
      </c>
      <c r="C793" s="7" t="s">
        <v>1189</v>
      </c>
      <c r="D793" s="7" t="s">
        <v>1702</v>
      </c>
      <c r="E793" s="7" t="s">
        <v>4</v>
      </c>
      <c r="F793" s="7" t="s">
        <v>2</v>
      </c>
      <c r="G793" s="7">
        <v>1</v>
      </c>
      <c r="H793" s="5"/>
      <c r="I793" s="6">
        <v>140</v>
      </c>
      <c r="J793" s="5"/>
      <c r="K793" s="5"/>
      <c r="L793" s="6">
        <v>7</v>
      </c>
      <c r="M793" s="5"/>
      <c r="N793" s="10">
        <v>140</v>
      </c>
      <c r="O793" s="10">
        <v>140</v>
      </c>
      <c r="P793" s="88">
        <v>0</v>
      </c>
      <c r="Q793" s="102">
        <f t="shared" si="37"/>
        <v>0.98333333333333328</v>
      </c>
      <c r="R793" s="96">
        <v>0.96904761904761905</v>
      </c>
      <c r="S793" s="16">
        <v>0.57857142857142863</v>
      </c>
      <c r="T793" s="10">
        <v>139</v>
      </c>
      <c r="U793" s="13">
        <v>0.99285714285714299</v>
      </c>
      <c r="V793" s="12">
        <v>140</v>
      </c>
      <c r="W793" s="13">
        <v>1</v>
      </c>
      <c r="X793" s="12">
        <v>132</v>
      </c>
      <c r="Y793" s="13">
        <v>0.94285714285714295</v>
      </c>
      <c r="Z793" s="12">
        <v>140</v>
      </c>
      <c r="AA793" s="13">
        <v>1</v>
      </c>
      <c r="AB793" s="12">
        <v>137</v>
      </c>
      <c r="AC793" s="13">
        <v>0.97857142857142898</v>
      </c>
      <c r="AD793" s="12">
        <v>138</v>
      </c>
      <c r="AE793" s="41">
        <v>0.98571428571428599</v>
      </c>
      <c r="AF793" s="19">
        <v>25.503443999999998</v>
      </c>
      <c r="AG793" s="10">
        <v>-80.428916999999998</v>
      </c>
    </row>
    <row r="794" spans="1:33" ht="12" customHeight="1" x14ac:dyDescent="0.2">
      <c r="A794" s="18">
        <v>2529</v>
      </c>
      <c r="B794" s="40" t="s">
        <v>24</v>
      </c>
      <c r="C794" s="7" t="s">
        <v>1196</v>
      </c>
      <c r="D794" s="7" t="s">
        <v>1720</v>
      </c>
      <c r="E794" s="7" t="s">
        <v>4</v>
      </c>
      <c r="F794" s="7" t="s">
        <v>2</v>
      </c>
      <c r="G794" s="7">
        <v>1</v>
      </c>
      <c r="H794" s="5"/>
      <c r="I794" s="6">
        <v>213</v>
      </c>
      <c r="J794" s="5"/>
      <c r="K794" s="5"/>
      <c r="L794" s="5"/>
      <c r="M794" s="5"/>
      <c r="N794" s="10">
        <v>214</v>
      </c>
      <c r="O794" s="10">
        <v>214</v>
      </c>
      <c r="P794" s="88">
        <v>0</v>
      </c>
      <c r="Q794" s="102">
        <f t="shared" si="37"/>
        <v>0.99922118380062308</v>
      </c>
      <c r="R794" s="96"/>
      <c r="S794" s="16">
        <v>0.92769953051643195</v>
      </c>
      <c r="T794" s="10">
        <v>213</v>
      </c>
      <c r="U794" s="13">
        <v>0.99532710280373804</v>
      </c>
      <c r="V794" s="12">
        <v>214</v>
      </c>
      <c r="W794" s="13">
        <v>1</v>
      </c>
      <c r="X794" s="12">
        <v>214</v>
      </c>
      <c r="Y794" s="13">
        <v>1</v>
      </c>
      <c r="Z794" s="12">
        <v>214</v>
      </c>
      <c r="AA794" s="13">
        <v>1</v>
      </c>
      <c r="AB794" s="12">
        <v>214</v>
      </c>
      <c r="AC794" s="13">
        <v>1</v>
      </c>
      <c r="AD794" s="12">
        <v>214</v>
      </c>
      <c r="AE794" s="41">
        <v>1</v>
      </c>
      <c r="AF794" s="19">
        <v>25.832082</v>
      </c>
      <c r="AG794" s="10">
        <v>-80.230216999999996</v>
      </c>
    </row>
    <row r="795" spans="1:33" ht="12" customHeight="1" x14ac:dyDescent="0.2">
      <c r="A795" s="18">
        <v>2587</v>
      </c>
      <c r="B795" s="40" t="s">
        <v>24</v>
      </c>
      <c r="C795" s="7" t="s">
        <v>1246</v>
      </c>
      <c r="D795" s="7" t="s">
        <v>1722</v>
      </c>
      <c r="E795" s="7" t="s">
        <v>4</v>
      </c>
      <c r="F795" s="7" t="s">
        <v>2</v>
      </c>
      <c r="G795" s="7">
        <v>1</v>
      </c>
      <c r="H795" s="5"/>
      <c r="I795" s="6">
        <v>22</v>
      </c>
      <c r="J795" s="5"/>
      <c r="K795" s="5"/>
      <c r="L795" s="5"/>
      <c r="M795" s="5"/>
      <c r="N795" s="10">
        <v>22</v>
      </c>
      <c r="O795" s="10">
        <v>22</v>
      </c>
      <c r="P795" s="88">
        <v>0</v>
      </c>
      <c r="Q795" s="102">
        <f t="shared" si="37"/>
        <v>0.90151515151515149</v>
      </c>
      <c r="R795" s="96"/>
      <c r="S795" s="16"/>
      <c r="T795" s="10">
        <v>20</v>
      </c>
      <c r="U795" s="13">
        <v>0.90909090909090895</v>
      </c>
      <c r="V795" s="12">
        <v>20</v>
      </c>
      <c r="W795" s="13">
        <v>0.90909090909090895</v>
      </c>
      <c r="X795" s="12">
        <v>20</v>
      </c>
      <c r="Y795" s="13">
        <v>0.90909090909090895</v>
      </c>
      <c r="Z795" s="12">
        <v>18</v>
      </c>
      <c r="AA795" s="13">
        <v>0.81818181818181801</v>
      </c>
      <c r="AB795" s="12">
        <v>20</v>
      </c>
      <c r="AC795" s="13">
        <v>0.90909090909090895</v>
      </c>
      <c r="AD795" s="12">
        <v>21</v>
      </c>
      <c r="AE795" s="41">
        <v>0.95454545454545503</v>
      </c>
      <c r="AF795" s="19">
        <v>25.831047999999999</v>
      </c>
      <c r="AG795" s="10">
        <v>-80.235579000000001</v>
      </c>
    </row>
    <row r="796" spans="1:33" ht="12" customHeight="1" x14ac:dyDescent="0.2">
      <c r="A796" s="18">
        <v>17</v>
      </c>
      <c r="B796" s="40" t="s">
        <v>24</v>
      </c>
      <c r="C796" s="7" t="s">
        <v>29</v>
      </c>
      <c r="D796" s="7" t="s">
        <v>1421</v>
      </c>
      <c r="E796" s="7" t="s">
        <v>1738</v>
      </c>
      <c r="F796" s="7" t="s">
        <v>2</v>
      </c>
      <c r="G796" s="7">
        <v>1</v>
      </c>
      <c r="H796" s="5"/>
      <c r="I796" s="6">
        <v>225</v>
      </c>
      <c r="J796" s="5"/>
      <c r="K796" s="5"/>
      <c r="L796" s="5"/>
      <c r="M796" s="5"/>
      <c r="N796" s="10">
        <v>225</v>
      </c>
      <c r="O796" s="10">
        <v>169</v>
      </c>
      <c r="P796" s="88">
        <v>56</v>
      </c>
      <c r="Q796" s="102">
        <f t="shared" si="37"/>
        <v>0.99629629629629635</v>
      </c>
      <c r="R796" s="96">
        <v>0.99733333333333329</v>
      </c>
      <c r="S796" s="16">
        <v>0.99777777777777776</v>
      </c>
      <c r="T796" s="10">
        <v>222</v>
      </c>
      <c r="U796" s="13">
        <v>0.98666666666666702</v>
      </c>
      <c r="V796" s="12">
        <v>225</v>
      </c>
      <c r="W796" s="13">
        <v>1</v>
      </c>
      <c r="X796" s="12">
        <v>225</v>
      </c>
      <c r="Y796" s="13">
        <v>1</v>
      </c>
      <c r="Z796" s="12">
        <v>224</v>
      </c>
      <c r="AA796" s="13">
        <v>0.99555555555555597</v>
      </c>
      <c r="AB796" s="12">
        <v>225</v>
      </c>
      <c r="AC796" s="13">
        <v>1</v>
      </c>
      <c r="AD796" s="12">
        <v>224</v>
      </c>
      <c r="AE796" s="41">
        <v>0.99555555555555597</v>
      </c>
      <c r="AF796" s="19">
        <v>25.584700000000002</v>
      </c>
      <c r="AG796" s="10">
        <v>-80.370999999999995</v>
      </c>
    </row>
    <row r="797" spans="1:33" ht="12" customHeight="1" x14ac:dyDescent="0.2">
      <c r="A797" s="18">
        <v>178</v>
      </c>
      <c r="B797" s="40" t="s">
        <v>24</v>
      </c>
      <c r="C797" s="7" t="s">
        <v>133</v>
      </c>
      <c r="D797" s="7" t="s">
        <v>1338</v>
      </c>
      <c r="E797" s="7" t="s">
        <v>1738</v>
      </c>
      <c r="F797" s="7" t="s">
        <v>2</v>
      </c>
      <c r="G797" s="7">
        <v>1</v>
      </c>
      <c r="H797" s="5"/>
      <c r="I797" s="6">
        <v>178</v>
      </c>
      <c r="J797" s="5"/>
      <c r="K797" s="5"/>
      <c r="L797" s="5"/>
      <c r="M797" s="5"/>
      <c r="N797" s="10">
        <v>194</v>
      </c>
      <c r="O797" s="10">
        <v>178</v>
      </c>
      <c r="P797" s="88">
        <v>16</v>
      </c>
      <c r="Q797" s="102">
        <f t="shared" si="37"/>
        <v>0.98969072164948457</v>
      </c>
      <c r="R797" s="96">
        <v>0.98883161512027495</v>
      </c>
      <c r="S797" s="16">
        <v>1</v>
      </c>
      <c r="T797" s="10">
        <v>193</v>
      </c>
      <c r="U797" s="13">
        <v>0.99484536082474195</v>
      </c>
      <c r="V797" s="12">
        <v>192</v>
      </c>
      <c r="W797" s="13">
        <v>0.98969072164948502</v>
      </c>
      <c r="X797" s="12">
        <v>193</v>
      </c>
      <c r="Y797" s="13">
        <v>0.99484536082474195</v>
      </c>
      <c r="Z797" s="12">
        <v>192</v>
      </c>
      <c r="AA797" s="13">
        <v>0.98969072164948502</v>
      </c>
      <c r="AB797" s="12">
        <v>191</v>
      </c>
      <c r="AC797" s="13">
        <v>0.98453608247422697</v>
      </c>
      <c r="AD797" s="12">
        <v>191</v>
      </c>
      <c r="AE797" s="41">
        <v>0.98453608247422697</v>
      </c>
      <c r="AF797" s="19">
        <v>25.934799999999999</v>
      </c>
      <c r="AG797" s="10">
        <v>-80.315600000000003</v>
      </c>
    </row>
    <row r="798" spans="1:33" ht="12" customHeight="1" x14ac:dyDescent="0.2">
      <c r="A798" s="18">
        <v>237</v>
      </c>
      <c r="B798" s="40" t="s">
        <v>24</v>
      </c>
      <c r="C798" s="7" t="s">
        <v>174</v>
      </c>
      <c r="D798" s="7" t="s">
        <v>1460</v>
      </c>
      <c r="E798" s="7" t="s">
        <v>1738</v>
      </c>
      <c r="F798" s="7" t="s">
        <v>2</v>
      </c>
      <c r="G798" s="7">
        <v>1</v>
      </c>
      <c r="H798" s="5"/>
      <c r="I798" s="6">
        <v>184</v>
      </c>
      <c r="J798" s="5"/>
      <c r="K798" s="5"/>
      <c r="L798" s="5"/>
      <c r="M798" s="5"/>
      <c r="N798" s="10">
        <v>256</v>
      </c>
      <c r="O798" s="10">
        <v>184</v>
      </c>
      <c r="P798" s="88">
        <v>72</v>
      </c>
      <c r="Q798" s="102">
        <f t="shared" si="37"/>
        <v>0.994140625</v>
      </c>
      <c r="R798" s="96">
        <v>0.99687499999999996</v>
      </c>
      <c r="S798" s="16">
        <v>0.99869791666666663</v>
      </c>
      <c r="T798" s="10">
        <v>254</v>
      </c>
      <c r="U798" s="13">
        <v>0.9921875</v>
      </c>
      <c r="V798" s="12">
        <v>256</v>
      </c>
      <c r="W798" s="13">
        <v>1</v>
      </c>
      <c r="X798" s="12">
        <v>253</v>
      </c>
      <c r="Y798" s="13">
        <v>0.98828125</v>
      </c>
      <c r="Z798" s="12">
        <v>255</v>
      </c>
      <c r="AA798" s="13">
        <v>0.99609375</v>
      </c>
      <c r="AB798" s="12">
        <v>254</v>
      </c>
      <c r="AC798" s="13">
        <v>0.9921875</v>
      </c>
      <c r="AD798" s="12">
        <v>255</v>
      </c>
      <c r="AE798" s="41">
        <v>0.99609375</v>
      </c>
      <c r="AF798" s="19">
        <v>25.818899999999999</v>
      </c>
      <c r="AG798" s="10">
        <v>-80.374099999999999</v>
      </c>
    </row>
    <row r="799" spans="1:33" ht="12" customHeight="1" x14ac:dyDescent="0.2">
      <c r="A799" s="18">
        <v>252</v>
      </c>
      <c r="B799" s="40" t="s">
        <v>24</v>
      </c>
      <c r="C799" s="7" t="s">
        <v>185</v>
      </c>
      <c r="D799" s="7" t="s">
        <v>1348</v>
      </c>
      <c r="E799" s="7" t="s">
        <v>1738</v>
      </c>
      <c r="F799" s="7" t="s">
        <v>2</v>
      </c>
      <c r="G799" s="7">
        <v>1</v>
      </c>
      <c r="H799" s="5"/>
      <c r="I799" s="6">
        <v>53</v>
      </c>
      <c r="J799" s="5"/>
      <c r="K799" s="5"/>
      <c r="L799" s="5"/>
      <c r="M799" s="5"/>
      <c r="N799" s="10">
        <v>60</v>
      </c>
      <c r="O799" s="10">
        <v>53</v>
      </c>
      <c r="P799" s="88">
        <v>7</v>
      </c>
      <c r="Q799" s="102">
        <f t="shared" si="37"/>
        <v>0.90277777777777779</v>
      </c>
      <c r="R799" s="96">
        <v>0.92666666666666664</v>
      </c>
      <c r="S799" s="16">
        <v>0.91111111111111109</v>
      </c>
      <c r="T799" s="10">
        <v>57</v>
      </c>
      <c r="U799" s="13">
        <v>0.95</v>
      </c>
      <c r="V799" s="12">
        <v>56</v>
      </c>
      <c r="W799" s="13">
        <v>0.93333333333333302</v>
      </c>
      <c r="X799" s="12">
        <v>54</v>
      </c>
      <c r="Y799" s="13">
        <v>0.9</v>
      </c>
      <c r="Z799" s="12">
        <v>53</v>
      </c>
      <c r="AA799" s="13">
        <v>0.88333333333333297</v>
      </c>
      <c r="AB799" s="12">
        <v>53</v>
      </c>
      <c r="AC799" s="13">
        <v>0.88333333333333297</v>
      </c>
      <c r="AD799" s="12">
        <v>52</v>
      </c>
      <c r="AE799" s="41">
        <v>0.86666666666666703</v>
      </c>
      <c r="AF799" s="19">
        <v>25.826899999999998</v>
      </c>
      <c r="AG799" s="10">
        <v>-80.207400000000007</v>
      </c>
    </row>
    <row r="800" spans="1:33" ht="12" customHeight="1" x14ac:dyDescent="0.2">
      <c r="A800" s="18">
        <v>479</v>
      </c>
      <c r="B800" s="40" t="s">
        <v>24</v>
      </c>
      <c r="C800" s="7" t="s">
        <v>324</v>
      </c>
      <c r="D800" s="7" t="s">
        <v>1384</v>
      </c>
      <c r="E800" s="7" t="s">
        <v>1738</v>
      </c>
      <c r="F800" s="7" t="s">
        <v>2</v>
      </c>
      <c r="G800" s="7">
        <v>1</v>
      </c>
      <c r="H800" s="5"/>
      <c r="I800" s="6">
        <v>57</v>
      </c>
      <c r="J800" s="5"/>
      <c r="K800" s="5"/>
      <c r="L800" s="5"/>
      <c r="M800" s="5"/>
      <c r="N800" s="10">
        <v>80</v>
      </c>
      <c r="O800" s="10">
        <v>57</v>
      </c>
      <c r="P800" s="88">
        <v>23</v>
      </c>
      <c r="Q800" s="102">
        <f t="shared" si="37"/>
        <v>0.95208333333333328</v>
      </c>
      <c r="R800" s="96">
        <v>0.97750000000000004</v>
      </c>
      <c r="S800" s="16">
        <v>0.97083333333333333</v>
      </c>
      <c r="T800" s="10">
        <v>78</v>
      </c>
      <c r="U800" s="13">
        <v>0.97499999999999998</v>
      </c>
      <c r="V800" s="12">
        <v>76</v>
      </c>
      <c r="W800" s="13">
        <v>0.95</v>
      </c>
      <c r="X800" s="12">
        <v>75</v>
      </c>
      <c r="Y800" s="13">
        <v>0.9375</v>
      </c>
      <c r="Z800" s="12">
        <v>75</v>
      </c>
      <c r="AA800" s="13">
        <v>0.9375</v>
      </c>
      <c r="AB800" s="12">
        <v>76</v>
      </c>
      <c r="AC800" s="13">
        <v>0.95</v>
      </c>
      <c r="AD800" s="12">
        <v>77</v>
      </c>
      <c r="AE800" s="41">
        <v>0.96250000000000002</v>
      </c>
      <c r="AF800" s="19">
        <v>25.833200000000001</v>
      </c>
      <c r="AG800" s="10">
        <v>-80.1922</v>
      </c>
    </row>
    <row r="801" spans="1:33" ht="12" customHeight="1" x14ac:dyDescent="0.2">
      <c r="A801" s="18">
        <v>685</v>
      </c>
      <c r="B801" s="40" t="s">
        <v>24</v>
      </c>
      <c r="C801" s="7" t="s">
        <v>455</v>
      </c>
      <c r="D801" s="7" t="s">
        <v>1347</v>
      </c>
      <c r="E801" s="7" t="s">
        <v>1738</v>
      </c>
      <c r="F801" s="7" t="s">
        <v>2</v>
      </c>
      <c r="G801" s="7">
        <v>1</v>
      </c>
      <c r="H801" s="5"/>
      <c r="I801" s="6">
        <v>269</v>
      </c>
      <c r="J801" s="5"/>
      <c r="K801" s="5"/>
      <c r="L801" s="5"/>
      <c r="M801" s="5"/>
      <c r="N801" s="10">
        <v>448</v>
      </c>
      <c r="O801" s="10">
        <v>269</v>
      </c>
      <c r="P801" s="88">
        <v>179</v>
      </c>
      <c r="Q801" s="102">
        <f t="shared" si="37"/>
        <v>0.80044642857142856</v>
      </c>
      <c r="R801" s="96"/>
      <c r="S801" s="16">
        <v>0.75</v>
      </c>
      <c r="T801" s="5"/>
      <c r="U801" s="11"/>
      <c r="V801" s="12">
        <v>359</v>
      </c>
      <c r="W801" s="13">
        <v>0.80133928571428603</v>
      </c>
      <c r="X801" s="12">
        <v>360</v>
      </c>
      <c r="Y801" s="13">
        <v>0.80357142857142905</v>
      </c>
      <c r="Z801" s="12">
        <v>356</v>
      </c>
      <c r="AA801" s="13">
        <v>0.79464285714285698</v>
      </c>
      <c r="AB801" s="12">
        <v>356</v>
      </c>
      <c r="AC801" s="13">
        <v>0.79464285714285698</v>
      </c>
      <c r="AD801" s="12">
        <v>362</v>
      </c>
      <c r="AE801" s="41">
        <v>0.80803571428571397</v>
      </c>
      <c r="AF801" s="19">
        <v>25.778099999999998</v>
      </c>
      <c r="AG801" s="10">
        <v>-80.286799999999999</v>
      </c>
    </row>
    <row r="802" spans="1:33" ht="12" customHeight="1" x14ac:dyDescent="0.2">
      <c r="A802" s="18">
        <v>2525</v>
      </c>
      <c r="B802" s="40" t="s">
        <v>24</v>
      </c>
      <c r="C802" s="7" t="s">
        <v>1193</v>
      </c>
      <c r="D802" s="7" t="s">
        <v>1700</v>
      </c>
      <c r="E802" s="7" t="s">
        <v>1738</v>
      </c>
      <c r="F802" s="7" t="s">
        <v>2</v>
      </c>
      <c r="G802" s="7">
        <v>1</v>
      </c>
      <c r="H802" s="5"/>
      <c r="I802" s="6">
        <v>176</v>
      </c>
      <c r="J802" s="5"/>
      <c r="K802" s="5"/>
      <c r="L802" s="5"/>
      <c r="M802" s="5"/>
      <c r="N802" s="10">
        <v>220</v>
      </c>
      <c r="O802" s="10">
        <v>176</v>
      </c>
      <c r="P802" s="88">
        <v>44</v>
      </c>
      <c r="Q802" s="102">
        <f t="shared" si="37"/>
        <v>0.97196969696969693</v>
      </c>
      <c r="R802" s="96">
        <v>0.64818181818181819</v>
      </c>
      <c r="S802" s="16"/>
      <c r="T802" s="10">
        <v>219</v>
      </c>
      <c r="U802" s="13">
        <v>0.99545454545454504</v>
      </c>
      <c r="V802" s="12">
        <v>217</v>
      </c>
      <c r="W802" s="13">
        <v>0.986363636363636</v>
      </c>
      <c r="X802" s="12">
        <v>212</v>
      </c>
      <c r="Y802" s="13">
        <v>0.96363636363636396</v>
      </c>
      <c r="Z802" s="12">
        <v>211</v>
      </c>
      <c r="AA802" s="13">
        <v>0.95909090909090899</v>
      </c>
      <c r="AB802" s="12">
        <v>213</v>
      </c>
      <c r="AC802" s="13">
        <v>0.96818181818181803</v>
      </c>
      <c r="AD802" s="12">
        <v>211</v>
      </c>
      <c r="AE802" s="41">
        <v>0.95909090909090899</v>
      </c>
      <c r="AF802" s="19">
        <v>25.84308</v>
      </c>
      <c r="AG802" s="10">
        <v>-80.233368999999996</v>
      </c>
    </row>
    <row r="803" spans="1:33" ht="12" customHeight="1" x14ac:dyDescent="0.2">
      <c r="A803" s="18">
        <v>2526</v>
      </c>
      <c r="B803" s="40" t="s">
        <v>24</v>
      </c>
      <c r="C803" s="7" t="s">
        <v>1194</v>
      </c>
      <c r="D803" s="7" t="s">
        <v>1700</v>
      </c>
      <c r="E803" s="7" t="s">
        <v>1738</v>
      </c>
      <c r="F803" s="7" t="s">
        <v>2</v>
      </c>
      <c r="G803" s="7">
        <v>1</v>
      </c>
      <c r="H803" s="5"/>
      <c r="I803" s="6">
        <v>108</v>
      </c>
      <c r="J803" s="5"/>
      <c r="K803" s="5"/>
      <c r="L803" s="5"/>
      <c r="M803" s="5"/>
      <c r="N803" s="10">
        <v>134</v>
      </c>
      <c r="O803" s="10">
        <v>108</v>
      </c>
      <c r="P803" s="88">
        <v>26</v>
      </c>
      <c r="Q803" s="102">
        <f t="shared" si="37"/>
        <v>0.99502487562189057</v>
      </c>
      <c r="R803" s="96">
        <v>0.9686567164179104</v>
      </c>
      <c r="S803" s="16"/>
      <c r="T803" s="10">
        <v>132</v>
      </c>
      <c r="U803" s="13">
        <v>0.98507462686567204</v>
      </c>
      <c r="V803" s="12">
        <v>133</v>
      </c>
      <c r="W803" s="13">
        <v>0.99253731343283602</v>
      </c>
      <c r="X803" s="12">
        <v>133</v>
      </c>
      <c r="Y803" s="13">
        <v>0.99253731343283602</v>
      </c>
      <c r="Z803" s="12">
        <v>134</v>
      </c>
      <c r="AA803" s="13">
        <v>1</v>
      </c>
      <c r="AB803" s="12">
        <v>134</v>
      </c>
      <c r="AC803" s="13">
        <v>1</v>
      </c>
      <c r="AD803" s="12">
        <v>134</v>
      </c>
      <c r="AE803" s="41">
        <v>1</v>
      </c>
      <c r="AF803" s="19">
        <v>25.842925999999999</v>
      </c>
      <c r="AG803" s="10">
        <v>-80.237488999999997</v>
      </c>
    </row>
    <row r="804" spans="1:33" ht="12" customHeight="1" x14ac:dyDescent="0.2">
      <c r="A804" s="18">
        <v>2531</v>
      </c>
      <c r="B804" s="40" t="s">
        <v>24</v>
      </c>
      <c r="C804" s="7" t="s">
        <v>1198</v>
      </c>
      <c r="D804" s="7" t="s">
        <v>1335</v>
      </c>
      <c r="E804" s="7" t="s">
        <v>1738</v>
      </c>
      <c r="F804" s="7" t="s">
        <v>2</v>
      </c>
      <c r="G804" s="7">
        <v>1</v>
      </c>
      <c r="H804" s="5"/>
      <c r="I804" s="6">
        <v>40</v>
      </c>
      <c r="J804" s="5"/>
      <c r="K804" s="5"/>
      <c r="L804" s="5"/>
      <c r="M804" s="5"/>
      <c r="N804" s="10">
        <v>50</v>
      </c>
      <c r="O804" s="10">
        <v>40</v>
      </c>
      <c r="P804" s="88">
        <v>10</v>
      </c>
      <c r="Q804" s="102">
        <f t="shared" si="37"/>
        <v>0.96666666666666667</v>
      </c>
      <c r="R804" s="96">
        <v>0.73599999999999999</v>
      </c>
      <c r="S804" s="16"/>
      <c r="T804" s="10">
        <v>48</v>
      </c>
      <c r="U804" s="13">
        <v>0.96</v>
      </c>
      <c r="V804" s="12">
        <v>50</v>
      </c>
      <c r="W804" s="13">
        <v>1</v>
      </c>
      <c r="X804" s="12">
        <v>50</v>
      </c>
      <c r="Y804" s="13">
        <v>1</v>
      </c>
      <c r="Z804" s="12">
        <v>48</v>
      </c>
      <c r="AA804" s="13">
        <v>0.96</v>
      </c>
      <c r="AB804" s="12">
        <v>49</v>
      </c>
      <c r="AC804" s="13">
        <v>0.98</v>
      </c>
      <c r="AD804" s="12">
        <v>45</v>
      </c>
      <c r="AE804" s="41">
        <v>0.9</v>
      </c>
      <c r="AF804" s="19">
        <v>25.814775000000001</v>
      </c>
      <c r="AG804" s="10">
        <v>-80.137266999999994</v>
      </c>
    </row>
    <row r="805" spans="1:33" ht="12" customHeight="1" x14ac:dyDescent="0.2">
      <c r="A805" s="18">
        <v>708</v>
      </c>
      <c r="B805" s="40" t="s">
        <v>24</v>
      </c>
      <c r="C805" s="7" t="s">
        <v>469</v>
      </c>
      <c r="D805" s="7" t="s">
        <v>1527</v>
      </c>
      <c r="E805" s="7" t="s">
        <v>5</v>
      </c>
      <c r="F805" s="7" t="s">
        <v>2</v>
      </c>
      <c r="G805" s="7">
        <v>1</v>
      </c>
      <c r="H805" s="5"/>
      <c r="I805" s="6">
        <v>98</v>
      </c>
      <c r="J805" s="6">
        <v>25</v>
      </c>
      <c r="K805" s="5"/>
      <c r="L805" s="5"/>
      <c r="M805" s="5"/>
      <c r="N805" s="10">
        <v>123</v>
      </c>
      <c r="O805" s="10">
        <v>123</v>
      </c>
      <c r="P805" s="88">
        <v>0</v>
      </c>
      <c r="Q805" s="102">
        <f t="shared" si="37"/>
        <v>0.9417344173441734</v>
      </c>
      <c r="R805" s="96">
        <v>0.90243902439024393</v>
      </c>
      <c r="S805" s="16">
        <v>0.95528455284552849</v>
      </c>
      <c r="T805" s="10">
        <v>119</v>
      </c>
      <c r="U805" s="13">
        <v>0.96747967479674801</v>
      </c>
      <c r="V805" s="12">
        <v>114</v>
      </c>
      <c r="W805" s="13">
        <v>0.92682926829268297</v>
      </c>
      <c r="X805" s="12">
        <v>110</v>
      </c>
      <c r="Y805" s="13">
        <v>0.89430894308943099</v>
      </c>
      <c r="Z805" s="12">
        <v>114</v>
      </c>
      <c r="AA805" s="13">
        <v>0.92682926829268297</v>
      </c>
      <c r="AB805" s="12">
        <v>115</v>
      </c>
      <c r="AC805" s="13">
        <v>0.93495934959349603</v>
      </c>
      <c r="AD805" s="12">
        <v>123</v>
      </c>
      <c r="AE805" s="41">
        <v>1</v>
      </c>
      <c r="AF805" s="19">
        <v>25.473600000000001</v>
      </c>
      <c r="AG805" s="10">
        <v>-80.452699999999993</v>
      </c>
    </row>
    <row r="806" spans="1:33" ht="12" customHeight="1" x14ac:dyDescent="0.2">
      <c r="A806" s="18">
        <v>709</v>
      </c>
      <c r="B806" s="40" t="s">
        <v>24</v>
      </c>
      <c r="C806" s="7" t="s">
        <v>470</v>
      </c>
      <c r="D806" s="7" t="s">
        <v>1528</v>
      </c>
      <c r="E806" s="7" t="s">
        <v>5</v>
      </c>
      <c r="F806" s="7" t="s">
        <v>2</v>
      </c>
      <c r="G806" s="7">
        <v>1</v>
      </c>
      <c r="H806" s="5"/>
      <c r="I806" s="6">
        <v>89</v>
      </c>
      <c r="J806" s="6">
        <v>23</v>
      </c>
      <c r="K806" s="5"/>
      <c r="L806" s="5"/>
      <c r="M806" s="5"/>
      <c r="N806" s="10">
        <v>112</v>
      </c>
      <c r="O806" s="10">
        <v>112</v>
      </c>
      <c r="P806" s="88">
        <v>0</v>
      </c>
      <c r="Q806" s="102">
        <f t="shared" si="37"/>
        <v>0.8727678571428571</v>
      </c>
      <c r="R806" s="96">
        <v>0.88214285714285712</v>
      </c>
      <c r="S806" s="16">
        <v>0.875</v>
      </c>
      <c r="T806" s="10">
        <v>103</v>
      </c>
      <c r="U806" s="13">
        <v>0.91964285714285698</v>
      </c>
      <c r="V806" s="12">
        <v>100</v>
      </c>
      <c r="W806" s="13">
        <v>0.89285714285714302</v>
      </c>
      <c r="X806" s="12">
        <v>94</v>
      </c>
      <c r="Y806" s="13">
        <v>0.83928571428571397</v>
      </c>
      <c r="Z806" s="12">
        <v>94</v>
      </c>
      <c r="AA806" s="13">
        <v>0.83928571428571397</v>
      </c>
      <c r="AB806" s="11"/>
      <c r="AC806" s="11"/>
      <c r="AD806" s="11"/>
      <c r="AE806" s="42"/>
      <c r="AF806" s="19">
        <v>25.467199999999998</v>
      </c>
      <c r="AG806" s="10">
        <v>-80.468900000000005</v>
      </c>
    </row>
    <row r="807" spans="1:33" ht="12" customHeight="1" x14ac:dyDescent="0.2">
      <c r="A807" s="18">
        <v>1131</v>
      </c>
      <c r="B807" s="40" t="s">
        <v>24</v>
      </c>
      <c r="C807" s="7" t="s">
        <v>725</v>
      </c>
      <c r="D807" s="7" t="s">
        <v>1592</v>
      </c>
      <c r="E807" s="7" t="s">
        <v>5</v>
      </c>
      <c r="F807" s="7" t="s">
        <v>2</v>
      </c>
      <c r="G807" s="7">
        <v>1</v>
      </c>
      <c r="H807" s="5"/>
      <c r="I807" s="6">
        <v>95</v>
      </c>
      <c r="J807" s="6">
        <v>64</v>
      </c>
      <c r="K807" s="5"/>
      <c r="L807" s="5"/>
      <c r="M807" s="5"/>
      <c r="N807" s="10">
        <v>159</v>
      </c>
      <c r="O807" s="10">
        <v>159</v>
      </c>
      <c r="P807" s="88">
        <v>0</v>
      </c>
      <c r="Q807" s="102">
        <f t="shared" si="37"/>
        <v>0.9926624737945493</v>
      </c>
      <c r="R807" s="96">
        <v>0.96960167714884693</v>
      </c>
      <c r="S807" s="16">
        <v>0.9234800838574424</v>
      </c>
      <c r="T807" s="10">
        <v>158</v>
      </c>
      <c r="U807" s="13">
        <v>0.99371069182389904</v>
      </c>
      <c r="V807" s="12">
        <v>157</v>
      </c>
      <c r="W807" s="13">
        <v>0.98742138364779897</v>
      </c>
      <c r="X807" s="12">
        <v>159</v>
      </c>
      <c r="Y807" s="13">
        <v>1</v>
      </c>
      <c r="Z807" s="12">
        <v>159</v>
      </c>
      <c r="AA807" s="13">
        <v>1</v>
      </c>
      <c r="AB807" s="12">
        <v>157</v>
      </c>
      <c r="AC807" s="13">
        <v>0.98742138364779897</v>
      </c>
      <c r="AD807" s="12">
        <v>157</v>
      </c>
      <c r="AE807" s="41">
        <v>0.98742138364779897</v>
      </c>
      <c r="AF807" s="19">
        <v>25.4467</v>
      </c>
      <c r="AG807" s="10">
        <v>-80.491900000000001</v>
      </c>
    </row>
    <row r="808" spans="1:33" ht="12" customHeight="1" x14ac:dyDescent="0.2">
      <c r="A808" s="18">
        <v>2310</v>
      </c>
      <c r="B808" s="40" t="s">
        <v>24</v>
      </c>
      <c r="C808" s="7" t="s">
        <v>1114</v>
      </c>
      <c r="D808" s="7" t="s">
        <v>1420</v>
      </c>
      <c r="E808" s="7" t="s">
        <v>5</v>
      </c>
      <c r="F808" s="7" t="s">
        <v>2</v>
      </c>
      <c r="G808" s="7">
        <v>1</v>
      </c>
      <c r="H808" s="5"/>
      <c r="I808" s="6">
        <v>48</v>
      </c>
      <c r="J808" s="6">
        <v>32</v>
      </c>
      <c r="K808" s="5"/>
      <c r="L808" s="5"/>
      <c r="M808" s="5"/>
      <c r="N808" s="10">
        <v>80</v>
      </c>
      <c r="O808" s="10">
        <v>80</v>
      </c>
      <c r="P808" s="88">
        <v>0</v>
      </c>
      <c r="Q808" s="102">
        <f t="shared" si="37"/>
        <v>0.97916666666666663</v>
      </c>
      <c r="R808" s="96">
        <v>0.96666666666666667</v>
      </c>
      <c r="S808" s="16">
        <v>0.94166666666666665</v>
      </c>
      <c r="T808" s="10">
        <v>80</v>
      </c>
      <c r="U808" s="13">
        <v>1</v>
      </c>
      <c r="V808" s="12">
        <v>77</v>
      </c>
      <c r="W808" s="13">
        <v>0.96250000000000002</v>
      </c>
      <c r="X808" s="12">
        <v>75</v>
      </c>
      <c r="Y808" s="13">
        <v>0.9375</v>
      </c>
      <c r="Z808" s="12">
        <v>80</v>
      </c>
      <c r="AA808" s="13">
        <v>1</v>
      </c>
      <c r="AB808" s="12">
        <v>80</v>
      </c>
      <c r="AC808" s="13">
        <v>1</v>
      </c>
      <c r="AD808" s="12">
        <v>78</v>
      </c>
      <c r="AE808" s="41">
        <v>0.97499999999999998</v>
      </c>
      <c r="AF808" s="19">
        <v>25.457021000000001</v>
      </c>
      <c r="AG808" s="10">
        <v>-80.488211000000007</v>
      </c>
    </row>
    <row r="809" spans="1:33" ht="12" customHeight="1" x14ac:dyDescent="0.2">
      <c r="A809" s="18">
        <v>2467</v>
      </c>
      <c r="B809" s="40" t="s">
        <v>24</v>
      </c>
      <c r="C809" s="7" t="s">
        <v>1154</v>
      </c>
      <c r="D809" s="7" t="s">
        <v>1410</v>
      </c>
      <c r="E809" s="7" t="s">
        <v>5</v>
      </c>
      <c r="F809" s="7" t="s">
        <v>2</v>
      </c>
      <c r="G809" s="7">
        <v>1</v>
      </c>
      <c r="H809" s="5"/>
      <c r="I809" s="5"/>
      <c r="J809" s="6">
        <v>30</v>
      </c>
      <c r="K809" s="5"/>
      <c r="L809" s="5"/>
      <c r="M809" s="5"/>
      <c r="N809" s="10">
        <v>30</v>
      </c>
      <c r="O809" s="10">
        <v>30</v>
      </c>
      <c r="P809" s="88">
        <v>0</v>
      </c>
      <c r="Q809" s="102">
        <f t="shared" si="37"/>
        <v>1</v>
      </c>
      <c r="R809" s="96">
        <v>0.97222222222222221</v>
      </c>
      <c r="S809" s="16">
        <v>0.3</v>
      </c>
      <c r="T809" s="10">
        <v>30</v>
      </c>
      <c r="U809" s="13">
        <v>1</v>
      </c>
      <c r="V809" s="12">
        <v>30</v>
      </c>
      <c r="W809" s="13">
        <v>1</v>
      </c>
      <c r="X809" s="12">
        <v>30</v>
      </c>
      <c r="Y809" s="13">
        <v>1</v>
      </c>
      <c r="Z809" s="12">
        <v>30</v>
      </c>
      <c r="AA809" s="13">
        <v>1</v>
      </c>
      <c r="AB809" s="12">
        <v>30</v>
      </c>
      <c r="AC809" s="13">
        <v>1</v>
      </c>
      <c r="AD809" s="12">
        <v>30</v>
      </c>
      <c r="AE809" s="41">
        <v>1</v>
      </c>
      <c r="AF809" s="19">
        <v>25.413827999999999</v>
      </c>
      <c r="AG809" s="10">
        <v>-80.502746000000002</v>
      </c>
    </row>
    <row r="810" spans="1:33" ht="12" customHeight="1" x14ac:dyDescent="0.2">
      <c r="A810" s="18">
        <v>1328</v>
      </c>
      <c r="B810" s="40" t="s">
        <v>24</v>
      </c>
      <c r="C810" s="7" t="s">
        <v>824</v>
      </c>
      <c r="D810" s="7" t="s">
        <v>1626</v>
      </c>
      <c r="E810" s="7" t="s">
        <v>6</v>
      </c>
      <c r="F810" s="7" t="s">
        <v>2</v>
      </c>
      <c r="G810" s="7">
        <v>1</v>
      </c>
      <c r="H810" s="5"/>
      <c r="I810" s="6">
        <v>18</v>
      </c>
      <c r="J810" s="5"/>
      <c r="K810" s="6">
        <v>74</v>
      </c>
      <c r="L810" s="5"/>
      <c r="M810" s="5"/>
      <c r="N810" s="10">
        <v>92</v>
      </c>
      <c r="O810" s="10">
        <v>92</v>
      </c>
      <c r="P810" s="88">
        <v>0</v>
      </c>
      <c r="Q810" s="102">
        <f t="shared" si="37"/>
        <v>0.96376811594202894</v>
      </c>
      <c r="R810" s="96">
        <v>0.95</v>
      </c>
      <c r="S810" s="16">
        <v>0.90579710144927539</v>
      </c>
      <c r="T810" s="10">
        <v>90</v>
      </c>
      <c r="U810" s="13">
        <v>0.97826086956521696</v>
      </c>
      <c r="V810" s="12">
        <v>89</v>
      </c>
      <c r="W810" s="13">
        <v>0.96739130434782605</v>
      </c>
      <c r="X810" s="12">
        <v>89</v>
      </c>
      <c r="Y810" s="13">
        <v>0.96739130434782605</v>
      </c>
      <c r="Z810" s="12">
        <v>87</v>
      </c>
      <c r="AA810" s="13">
        <v>0.94565217391304301</v>
      </c>
      <c r="AB810" s="12">
        <v>90</v>
      </c>
      <c r="AC810" s="13">
        <v>0.97826086956521696</v>
      </c>
      <c r="AD810" s="12">
        <v>87</v>
      </c>
      <c r="AE810" s="41">
        <v>0.94565217391304301</v>
      </c>
      <c r="AF810" s="19">
        <v>25.8706</v>
      </c>
      <c r="AG810" s="10">
        <v>-80.122500000000002</v>
      </c>
    </row>
    <row r="811" spans="1:33" ht="12" customHeight="1" x14ac:dyDescent="0.2">
      <c r="A811" s="18">
        <v>1466</v>
      </c>
      <c r="B811" s="40" t="s">
        <v>24</v>
      </c>
      <c r="C811" s="7" t="s">
        <v>878</v>
      </c>
      <c r="D811" s="7" t="s">
        <v>1638</v>
      </c>
      <c r="E811" s="7" t="s">
        <v>6</v>
      </c>
      <c r="F811" s="7" t="s">
        <v>2</v>
      </c>
      <c r="G811" s="7">
        <v>1</v>
      </c>
      <c r="H811" s="5"/>
      <c r="I811" s="6">
        <v>84</v>
      </c>
      <c r="J811" s="5"/>
      <c r="K811" s="6">
        <v>16</v>
      </c>
      <c r="L811" s="5"/>
      <c r="M811" s="5"/>
      <c r="N811" s="10">
        <v>100</v>
      </c>
      <c r="O811" s="10">
        <v>100</v>
      </c>
      <c r="P811" s="88">
        <v>0</v>
      </c>
      <c r="Q811" s="102">
        <f t="shared" si="37"/>
        <v>0.93333333333333335</v>
      </c>
      <c r="R811" s="96">
        <v>0.95199999999999996</v>
      </c>
      <c r="S811" s="16">
        <v>0.95166666666666666</v>
      </c>
      <c r="T811" s="10">
        <v>92</v>
      </c>
      <c r="U811" s="13">
        <v>0.92</v>
      </c>
      <c r="V811" s="12">
        <v>91</v>
      </c>
      <c r="W811" s="13">
        <v>0.91</v>
      </c>
      <c r="X811" s="12">
        <v>94</v>
      </c>
      <c r="Y811" s="13">
        <v>0.94</v>
      </c>
      <c r="Z811" s="12">
        <v>94</v>
      </c>
      <c r="AA811" s="13">
        <v>0.94</v>
      </c>
      <c r="AB811" s="12">
        <v>95</v>
      </c>
      <c r="AC811" s="13">
        <v>0.95</v>
      </c>
      <c r="AD811" s="12">
        <v>94</v>
      </c>
      <c r="AE811" s="41">
        <v>0.94</v>
      </c>
      <c r="AF811" s="19">
        <v>25.773399999999999</v>
      </c>
      <c r="AG811" s="10">
        <v>-80.191100000000006</v>
      </c>
    </row>
    <row r="812" spans="1:33" ht="12" customHeight="1" x14ac:dyDescent="0.2">
      <c r="A812" s="18">
        <v>1588</v>
      </c>
      <c r="B812" s="40" t="s">
        <v>24</v>
      </c>
      <c r="C812" s="7" t="s">
        <v>925</v>
      </c>
      <c r="D812" s="7" t="s">
        <v>1646</v>
      </c>
      <c r="E812" s="7" t="s">
        <v>6</v>
      </c>
      <c r="F812" s="7" t="s">
        <v>2</v>
      </c>
      <c r="G812" s="7">
        <v>1</v>
      </c>
      <c r="H812" s="5"/>
      <c r="I812" s="6">
        <v>60</v>
      </c>
      <c r="J812" s="5"/>
      <c r="K812" s="6">
        <v>16</v>
      </c>
      <c r="L812" s="5"/>
      <c r="M812" s="5"/>
      <c r="N812" s="10">
        <v>76</v>
      </c>
      <c r="O812" s="10">
        <v>76</v>
      </c>
      <c r="P812" s="88">
        <v>0</v>
      </c>
      <c r="Q812" s="102">
        <f t="shared" si="37"/>
        <v>0.92763157894736847</v>
      </c>
      <c r="R812" s="96">
        <v>0.93947368421052635</v>
      </c>
      <c r="S812" s="16">
        <v>0.91666666666666663</v>
      </c>
      <c r="T812" s="10">
        <v>68</v>
      </c>
      <c r="U812" s="13">
        <v>0.89473684210526305</v>
      </c>
      <c r="V812" s="12">
        <v>71</v>
      </c>
      <c r="W812" s="13">
        <v>0.93421052631578905</v>
      </c>
      <c r="X812" s="12">
        <v>71</v>
      </c>
      <c r="Y812" s="13">
        <v>0.93421052631578905</v>
      </c>
      <c r="Z812" s="12">
        <v>70</v>
      </c>
      <c r="AA812" s="13">
        <v>0.92105263157894701</v>
      </c>
      <c r="AB812" s="12">
        <v>72</v>
      </c>
      <c r="AC812" s="13">
        <v>0.94736842105263197</v>
      </c>
      <c r="AD812" s="12">
        <v>71</v>
      </c>
      <c r="AE812" s="41">
        <v>0.93421052631578905</v>
      </c>
      <c r="AF812" s="19">
        <v>25.772400000000001</v>
      </c>
      <c r="AG812" s="10">
        <v>-80.2179</v>
      </c>
    </row>
    <row r="813" spans="1:33" ht="12" customHeight="1" x14ac:dyDescent="0.2">
      <c r="A813" s="18">
        <v>1794</v>
      </c>
      <c r="B813" s="40" t="s">
        <v>24</v>
      </c>
      <c r="C813" s="7" t="s">
        <v>989</v>
      </c>
      <c r="D813" s="7" t="s">
        <v>1667</v>
      </c>
      <c r="E813" s="7" t="s">
        <v>6</v>
      </c>
      <c r="F813" s="7" t="s">
        <v>2</v>
      </c>
      <c r="G813" s="7">
        <v>1</v>
      </c>
      <c r="H813" s="5"/>
      <c r="I813" s="6">
        <v>40</v>
      </c>
      <c r="J813" s="5"/>
      <c r="K813" s="6">
        <v>50</v>
      </c>
      <c r="L813" s="5"/>
      <c r="M813" s="5"/>
      <c r="N813" s="10">
        <v>90</v>
      </c>
      <c r="O813" s="10">
        <v>90</v>
      </c>
      <c r="P813" s="88">
        <v>0</v>
      </c>
      <c r="Q813" s="102">
        <f t="shared" si="37"/>
        <v>0.97592592592592597</v>
      </c>
      <c r="R813" s="96">
        <v>0.96888888888888891</v>
      </c>
      <c r="S813" s="16">
        <v>0.47407407407407409</v>
      </c>
      <c r="T813" s="10">
        <v>88</v>
      </c>
      <c r="U813" s="13">
        <v>0.97777777777777797</v>
      </c>
      <c r="V813" s="12">
        <v>87</v>
      </c>
      <c r="W813" s="13">
        <v>0.96666666666666701</v>
      </c>
      <c r="X813" s="12">
        <v>88</v>
      </c>
      <c r="Y813" s="13">
        <v>0.97777777777777797</v>
      </c>
      <c r="Z813" s="12">
        <v>89</v>
      </c>
      <c r="AA813" s="13">
        <v>0.98888888888888904</v>
      </c>
      <c r="AB813" s="12">
        <v>87</v>
      </c>
      <c r="AC813" s="13">
        <v>0.96666666666666701</v>
      </c>
      <c r="AD813" s="12">
        <v>88</v>
      </c>
      <c r="AE813" s="41">
        <v>0.97777777777777797</v>
      </c>
      <c r="AF813" s="19">
        <v>25.777699999999999</v>
      </c>
      <c r="AG813" s="10">
        <v>-80.200599999999994</v>
      </c>
    </row>
    <row r="814" spans="1:33" ht="12" customHeight="1" x14ac:dyDescent="0.2">
      <c r="A814" s="18">
        <v>2079</v>
      </c>
      <c r="B814" s="40" t="s">
        <v>24</v>
      </c>
      <c r="C814" s="7" t="s">
        <v>1065</v>
      </c>
      <c r="D814" s="7" t="s">
        <v>1690</v>
      </c>
      <c r="E814" s="7" t="s">
        <v>6</v>
      </c>
      <c r="F814" s="7" t="s">
        <v>2</v>
      </c>
      <c r="G814" s="7">
        <v>1</v>
      </c>
      <c r="H814" s="5"/>
      <c r="I814" s="6">
        <v>50</v>
      </c>
      <c r="J814" s="5"/>
      <c r="K814" s="6">
        <v>50</v>
      </c>
      <c r="L814" s="6">
        <v>5</v>
      </c>
      <c r="M814" s="5"/>
      <c r="N814" s="10">
        <v>100</v>
      </c>
      <c r="O814" s="10">
        <v>100</v>
      </c>
      <c r="P814" s="88">
        <v>0</v>
      </c>
      <c r="Q814" s="102">
        <f t="shared" si="37"/>
        <v>0.9</v>
      </c>
      <c r="R814" s="96">
        <v>0.97199999999999998</v>
      </c>
      <c r="S814" s="16">
        <v>0.315</v>
      </c>
      <c r="T814" s="10">
        <v>91</v>
      </c>
      <c r="U814" s="13">
        <v>0.91</v>
      </c>
      <c r="V814" s="12">
        <v>90</v>
      </c>
      <c r="W814" s="13">
        <v>0.9</v>
      </c>
      <c r="X814" s="12">
        <v>89</v>
      </c>
      <c r="Y814" s="13">
        <v>0.89</v>
      </c>
      <c r="Z814" s="12">
        <v>89</v>
      </c>
      <c r="AA814" s="13">
        <v>0.89</v>
      </c>
      <c r="AB814" s="12">
        <v>90</v>
      </c>
      <c r="AC814" s="13">
        <v>0.9</v>
      </c>
      <c r="AD814" s="12">
        <v>91</v>
      </c>
      <c r="AE814" s="41">
        <v>0.91</v>
      </c>
      <c r="AF814" s="19">
        <v>25.8245</v>
      </c>
      <c r="AG814" s="10">
        <v>-80.220500000000001</v>
      </c>
    </row>
    <row r="815" spans="1:33" ht="12" customHeight="1" x14ac:dyDescent="0.2">
      <c r="A815" s="18">
        <v>2320</v>
      </c>
      <c r="B815" s="40" t="s">
        <v>24</v>
      </c>
      <c r="C815" s="7" t="s">
        <v>1116</v>
      </c>
      <c r="D815" s="7" t="s">
        <v>1420</v>
      </c>
      <c r="E815" s="7" t="s">
        <v>6</v>
      </c>
      <c r="F815" s="7" t="s">
        <v>2</v>
      </c>
      <c r="G815" s="7">
        <v>1</v>
      </c>
      <c r="H815" s="5"/>
      <c r="I815" s="5"/>
      <c r="J815" s="5"/>
      <c r="K815" s="6">
        <v>80</v>
      </c>
      <c r="L815" s="6">
        <v>4</v>
      </c>
      <c r="M815" s="5"/>
      <c r="N815" s="10">
        <v>80</v>
      </c>
      <c r="O815" s="10">
        <v>80</v>
      </c>
      <c r="P815" s="88">
        <v>0</v>
      </c>
      <c r="Q815" s="102">
        <f t="shared" si="37"/>
        <v>0.98541666666666672</v>
      </c>
      <c r="R815" s="96">
        <v>0.98250000000000004</v>
      </c>
      <c r="S815" s="16">
        <v>0.95833333333333337</v>
      </c>
      <c r="T815" s="10">
        <v>78</v>
      </c>
      <c r="U815" s="13">
        <v>0.97499999999999998</v>
      </c>
      <c r="V815" s="12">
        <v>79</v>
      </c>
      <c r="W815" s="13">
        <v>0.98750000000000004</v>
      </c>
      <c r="X815" s="12">
        <v>78</v>
      </c>
      <c r="Y815" s="13">
        <v>0.97499999999999998</v>
      </c>
      <c r="Z815" s="12">
        <v>78</v>
      </c>
      <c r="AA815" s="13">
        <v>0.97499999999999998</v>
      </c>
      <c r="AB815" s="12">
        <v>80</v>
      </c>
      <c r="AC815" s="13">
        <v>1</v>
      </c>
      <c r="AD815" s="12">
        <v>80</v>
      </c>
      <c r="AE815" s="41">
        <v>1</v>
      </c>
      <c r="AF815" s="19">
        <v>25.790800000000001</v>
      </c>
      <c r="AG815" s="10">
        <v>-80.206900000000005</v>
      </c>
    </row>
    <row r="816" spans="1:33" ht="12" customHeight="1" x14ac:dyDescent="0.2">
      <c r="A816" s="18">
        <v>2468</v>
      </c>
      <c r="B816" s="40" t="s">
        <v>24</v>
      </c>
      <c r="C816" s="7" t="s">
        <v>1155</v>
      </c>
      <c r="D816" s="7" t="s">
        <v>1500</v>
      </c>
      <c r="E816" s="7" t="s">
        <v>6</v>
      </c>
      <c r="F816" s="7" t="s">
        <v>2</v>
      </c>
      <c r="G816" s="7">
        <v>1</v>
      </c>
      <c r="H816" s="5"/>
      <c r="I816" s="6">
        <v>40</v>
      </c>
      <c r="J816" s="5"/>
      <c r="K816" s="6">
        <v>40</v>
      </c>
      <c r="L816" s="5"/>
      <c r="M816" s="5"/>
      <c r="N816" s="10">
        <v>80</v>
      </c>
      <c r="O816" s="10">
        <v>80</v>
      </c>
      <c r="P816" s="88">
        <v>0</v>
      </c>
      <c r="Q816" s="102">
        <f t="shared" si="37"/>
        <v>0.95625000000000004</v>
      </c>
      <c r="R816" s="96">
        <v>0.9770833333333333</v>
      </c>
      <c r="S816" s="16">
        <v>0.82499999999999996</v>
      </c>
      <c r="T816" s="10">
        <v>76</v>
      </c>
      <c r="U816" s="13">
        <v>0.95</v>
      </c>
      <c r="V816" s="12">
        <v>77</v>
      </c>
      <c r="W816" s="13">
        <v>0.96250000000000002</v>
      </c>
      <c r="X816" s="12">
        <v>78</v>
      </c>
      <c r="Y816" s="13">
        <v>0.97499999999999998</v>
      </c>
      <c r="Z816" s="12">
        <v>76</v>
      </c>
      <c r="AA816" s="13">
        <v>0.95</v>
      </c>
      <c r="AB816" s="12">
        <v>76</v>
      </c>
      <c r="AC816" s="13">
        <v>0.95</v>
      </c>
      <c r="AD816" s="12">
        <v>76</v>
      </c>
      <c r="AE816" s="41">
        <v>0.95</v>
      </c>
      <c r="AF816" s="19">
        <v>25.524999999999999</v>
      </c>
      <c r="AG816" s="10">
        <v>-80.424000000000007</v>
      </c>
    </row>
    <row r="817" spans="1:33" ht="12" customHeight="1" x14ac:dyDescent="0.2">
      <c r="A817" s="18">
        <v>2481</v>
      </c>
      <c r="B817" s="40" t="s">
        <v>24</v>
      </c>
      <c r="C817" s="7" t="s">
        <v>1167</v>
      </c>
      <c r="D817" s="7" t="s">
        <v>1500</v>
      </c>
      <c r="E817" s="7" t="s">
        <v>6</v>
      </c>
      <c r="F817" s="7" t="s">
        <v>2</v>
      </c>
      <c r="G817" s="7">
        <v>1</v>
      </c>
      <c r="H817" s="5"/>
      <c r="I817" s="6">
        <v>30</v>
      </c>
      <c r="J817" s="5"/>
      <c r="K817" s="6">
        <v>30</v>
      </c>
      <c r="L817" s="6">
        <v>3</v>
      </c>
      <c r="M817" s="5"/>
      <c r="N817" s="10">
        <v>60</v>
      </c>
      <c r="O817" s="10">
        <v>60</v>
      </c>
      <c r="P817" s="88">
        <v>0</v>
      </c>
      <c r="Q817" s="102">
        <f t="shared" si="37"/>
        <v>0.95833333333333337</v>
      </c>
      <c r="R817" s="96">
        <v>0.99444444444444446</v>
      </c>
      <c r="S817" s="16"/>
      <c r="T817" s="10">
        <v>56</v>
      </c>
      <c r="U817" s="13">
        <v>0.93333333333333302</v>
      </c>
      <c r="V817" s="12">
        <v>60</v>
      </c>
      <c r="W817" s="13">
        <v>1</v>
      </c>
      <c r="X817" s="12">
        <v>59</v>
      </c>
      <c r="Y817" s="13">
        <v>0.98333333333333295</v>
      </c>
      <c r="Z817" s="12">
        <v>56</v>
      </c>
      <c r="AA817" s="13">
        <v>0.93333333333333302</v>
      </c>
      <c r="AB817" s="12">
        <v>57</v>
      </c>
      <c r="AC817" s="13">
        <v>0.95</v>
      </c>
      <c r="AD817" s="12">
        <v>57</v>
      </c>
      <c r="AE817" s="41">
        <v>0.95</v>
      </c>
      <c r="AF817" s="19">
        <v>25.8278</v>
      </c>
      <c r="AG817" s="10">
        <v>-80.199700000000007</v>
      </c>
    </row>
    <row r="818" spans="1:33" ht="12" customHeight="1" x14ac:dyDescent="0.2">
      <c r="A818" s="18">
        <v>915</v>
      </c>
      <c r="B818" s="40" t="s">
        <v>24</v>
      </c>
      <c r="C818" s="7" t="s">
        <v>589</v>
      </c>
      <c r="D818" s="7" t="s">
        <v>1553</v>
      </c>
      <c r="E818" s="7" t="s">
        <v>8</v>
      </c>
      <c r="F818" s="7" t="s">
        <v>2</v>
      </c>
      <c r="G818" s="7">
        <v>1</v>
      </c>
      <c r="H818" s="5"/>
      <c r="I818" s="5"/>
      <c r="J818" s="5"/>
      <c r="K818" s="5"/>
      <c r="L818" s="5"/>
      <c r="M818" s="6">
        <v>312</v>
      </c>
      <c r="N818" s="10">
        <v>312</v>
      </c>
      <c r="O818" s="10">
        <v>312</v>
      </c>
      <c r="P818" s="88">
        <v>0</v>
      </c>
      <c r="Q818" s="102">
        <f t="shared" si="37"/>
        <v>0.97809829059829057</v>
      </c>
      <c r="R818" s="96">
        <v>0.99871794871794872</v>
      </c>
      <c r="S818" s="16">
        <v>0.95448717948717954</v>
      </c>
      <c r="T818" s="10">
        <v>303</v>
      </c>
      <c r="U818" s="13">
        <v>0.97115384615384603</v>
      </c>
      <c r="V818" s="12">
        <v>301</v>
      </c>
      <c r="W818" s="13">
        <v>0.96474358974358998</v>
      </c>
      <c r="X818" s="12">
        <v>304</v>
      </c>
      <c r="Y818" s="13">
        <v>0.97435897435897401</v>
      </c>
      <c r="Z818" s="12">
        <v>306</v>
      </c>
      <c r="AA818" s="13">
        <v>0.98076923076923095</v>
      </c>
      <c r="AB818" s="12">
        <v>310</v>
      </c>
      <c r="AC818" s="13">
        <v>0.99358974358974395</v>
      </c>
      <c r="AD818" s="12">
        <v>307</v>
      </c>
      <c r="AE818" s="41">
        <v>0.98397435897435903</v>
      </c>
      <c r="AF818" s="19">
        <v>25.967199999999998</v>
      </c>
      <c r="AG818" s="10">
        <v>-80.218400000000003</v>
      </c>
    </row>
    <row r="819" spans="1:33" ht="12" customHeight="1" x14ac:dyDescent="0.2">
      <c r="A819" s="18">
        <v>2553</v>
      </c>
      <c r="B819" s="40" t="s">
        <v>24</v>
      </c>
      <c r="C819" s="7" t="s">
        <v>1214</v>
      </c>
      <c r="D819" s="7" t="s">
        <v>1368</v>
      </c>
      <c r="E819" s="7" t="s">
        <v>3</v>
      </c>
      <c r="F819" s="7" t="s">
        <v>1332</v>
      </c>
      <c r="G819" s="7">
        <v>1</v>
      </c>
      <c r="H819" s="6">
        <v>80</v>
      </c>
      <c r="I819" s="6">
        <v>20</v>
      </c>
      <c r="J819" s="5"/>
      <c r="K819" s="5"/>
      <c r="L819" s="6">
        <v>10</v>
      </c>
      <c r="M819" s="5"/>
      <c r="N819" s="10">
        <v>100</v>
      </c>
      <c r="O819" s="10">
        <v>100</v>
      </c>
      <c r="P819" s="88">
        <v>0</v>
      </c>
      <c r="Q819" s="102">
        <f t="shared" si="37"/>
        <v>0.98666666666666669</v>
      </c>
      <c r="R819" s="96"/>
      <c r="S819" s="16"/>
      <c r="T819" s="10">
        <v>99</v>
      </c>
      <c r="U819" s="13">
        <v>0.99</v>
      </c>
      <c r="V819" s="12">
        <v>99</v>
      </c>
      <c r="W819" s="13">
        <v>0.99</v>
      </c>
      <c r="X819" s="12">
        <v>99</v>
      </c>
      <c r="Y819" s="13">
        <v>0.99</v>
      </c>
      <c r="Z819" s="12">
        <v>100</v>
      </c>
      <c r="AA819" s="13">
        <v>1</v>
      </c>
      <c r="AB819" s="12">
        <v>100</v>
      </c>
      <c r="AC819" s="13">
        <v>1</v>
      </c>
      <c r="AD819" s="12">
        <v>95</v>
      </c>
      <c r="AE819" s="41">
        <v>0.95</v>
      </c>
      <c r="AF819" s="19">
        <v>25.732611111111101</v>
      </c>
      <c r="AG819" s="10">
        <v>-80.252944444444395</v>
      </c>
    </row>
    <row r="820" spans="1:33" ht="12" customHeight="1" x14ac:dyDescent="0.2">
      <c r="A820" s="18">
        <v>2554</v>
      </c>
      <c r="B820" s="40" t="s">
        <v>24</v>
      </c>
      <c r="C820" s="7" t="s">
        <v>1215</v>
      </c>
      <c r="D820" s="7" t="s">
        <v>1368</v>
      </c>
      <c r="E820" s="7" t="s">
        <v>3</v>
      </c>
      <c r="F820" s="7" t="s">
        <v>1332</v>
      </c>
      <c r="G820" s="7">
        <v>1</v>
      </c>
      <c r="H820" s="6">
        <v>121</v>
      </c>
      <c r="I820" s="6">
        <v>30</v>
      </c>
      <c r="J820" s="5"/>
      <c r="K820" s="5"/>
      <c r="L820" s="6">
        <v>16</v>
      </c>
      <c r="M820" s="5"/>
      <c r="N820" s="10">
        <v>151</v>
      </c>
      <c r="O820" s="10">
        <v>151</v>
      </c>
      <c r="P820" s="88">
        <v>0</v>
      </c>
      <c r="Q820" s="102">
        <f t="shared" si="37"/>
        <v>0.97350993377483441</v>
      </c>
      <c r="R820" s="96"/>
      <c r="S820" s="16"/>
      <c r="T820" s="10">
        <v>150</v>
      </c>
      <c r="U820" s="13">
        <v>0.99337748344370902</v>
      </c>
      <c r="V820" s="12">
        <v>149</v>
      </c>
      <c r="W820" s="13">
        <v>0.98675496688741704</v>
      </c>
      <c r="X820" s="12">
        <v>149</v>
      </c>
      <c r="Y820" s="13">
        <v>0.98675496688741704</v>
      </c>
      <c r="Z820" s="12">
        <v>149</v>
      </c>
      <c r="AA820" s="13">
        <v>0.98675496688741704</v>
      </c>
      <c r="AB820" s="12">
        <v>151</v>
      </c>
      <c r="AC820" s="13">
        <v>1</v>
      </c>
      <c r="AD820" s="12">
        <v>134</v>
      </c>
      <c r="AE820" s="41">
        <v>0.887417218543046</v>
      </c>
      <c r="AF820" s="19">
        <v>25.8038611111111</v>
      </c>
      <c r="AG820" s="10">
        <v>-80.224305555555603</v>
      </c>
    </row>
    <row r="821" spans="1:33" ht="12" customHeight="1" x14ac:dyDescent="0.2">
      <c r="A821" s="18">
        <v>2555</v>
      </c>
      <c r="B821" s="40" t="s">
        <v>24</v>
      </c>
      <c r="C821" s="7" t="s">
        <v>1216</v>
      </c>
      <c r="D821" s="7" t="s">
        <v>1368</v>
      </c>
      <c r="E821" s="7" t="s">
        <v>3</v>
      </c>
      <c r="F821" s="7" t="s">
        <v>1332</v>
      </c>
      <c r="G821" s="7">
        <v>1</v>
      </c>
      <c r="H821" s="6">
        <v>78</v>
      </c>
      <c r="I821" s="6">
        <v>19</v>
      </c>
      <c r="J821" s="5"/>
      <c r="K821" s="5"/>
      <c r="L821" s="6">
        <v>10</v>
      </c>
      <c r="M821" s="5"/>
      <c r="N821" s="10">
        <v>97</v>
      </c>
      <c r="O821" s="10">
        <v>97</v>
      </c>
      <c r="P821" s="88">
        <v>0</v>
      </c>
      <c r="Q821" s="102">
        <f t="shared" si="37"/>
        <v>0.9329896907216495</v>
      </c>
      <c r="R821" s="96"/>
      <c r="S821" s="16"/>
      <c r="T821" s="10">
        <v>93</v>
      </c>
      <c r="U821" s="13">
        <v>0.95876288659793796</v>
      </c>
      <c r="V821" s="12">
        <v>93</v>
      </c>
      <c r="W821" s="13">
        <v>0.95876288659793796</v>
      </c>
      <c r="X821" s="12">
        <v>94</v>
      </c>
      <c r="Y821" s="13">
        <v>0.96907216494845405</v>
      </c>
      <c r="Z821" s="12">
        <v>90</v>
      </c>
      <c r="AA821" s="13">
        <v>0.92783505154639201</v>
      </c>
      <c r="AB821" s="12">
        <v>87</v>
      </c>
      <c r="AC821" s="13">
        <v>0.89690721649484495</v>
      </c>
      <c r="AD821" s="12">
        <v>86</v>
      </c>
      <c r="AE821" s="41">
        <v>0.88659793814432997</v>
      </c>
      <c r="AF821" s="19">
        <v>25.708388888888901</v>
      </c>
      <c r="AG821" s="10">
        <v>-80.293055555555597</v>
      </c>
    </row>
    <row r="822" spans="1:33" ht="12" customHeight="1" x14ac:dyDescent="0.2">
      <c r="A822" s="18">
        <v>2570</v>
      </c>
      <c r="B822" s="40" t="s">
        <v>24</v>
      </c>
      <c r="C822" s="7" t="s">
        <v>1229</v>
      </c>
      <c r="D822" s="7" t="s">
        <v>1368</v>
      </c>
      <c r="E822" s="7" t="s">
        <v>3</v>
      </c>
      <c r="F822" s="7" t="s">
        <v>1332</v>
      </c>
      <c r="G822" s="7">
        <v>1</v>
      </c>
      <c r="H822" s="6">
        <v>26</v>
      </c>
      <c r="I822" s="6">
        <v>6</v>
      </c>
      <c r="J822" s="5"/>
      <c r="K822" s="5"/>
      <c r="L822" s="6">
        <v>2</v>
      </c>
      <c r="M822" s="5"/>
      <c r="N822" s="10">
        <v>32</v>
      </c>
      <c r="O822" s="10">
        <v>32</v>
      </c>
      <c r="P822" s="88">
        <v>0</v>
      </c>
      <c r="Q822" s="102">
        <f t="shared" si="37"/>
        <v>1</v>
      </c>
      <c r="R822" s="96"/>
      <c r="S822" s="16"/>
      <c r="T822" s="10">
        <v>32</v>
      </c>
      <c r="U822" s="13">
        <v>1</v>
      </c>
      <c r="V822" s="12">
        <v>32</v>
      </c>
      <c r="W822" s="13">
        <v>1</v>
      </c>
      <c r="X822" s="12">
        <v>32</v>
      </c>
      <c r="Y822" s="13">
        <v>1</v>
      </c>
      <c r="Z822" s="12">
        <v>32</v>
      </c>
      <c r="AA822" s="13">
        <v>1</v>
      </c>
      <c r="AB822" s="11"/>
      <c r="AC822" s="11"/>
      <c r="AD822" s="11"/>
      <c r="AE822" s="42"/>
      <c r="AF822" s="19">
        <v>25.763833333333299</v>
      </c>
      <c r="AG822" s="10">
        <v>-80.197583333333299</v>
      </c>
    </row>
    <row r="823" spans="1:33" ht="12" customHeight="1" x14ac:dyDescent="0.2">
      <c r="A823" s="18">
        <v>2572</v>
      </c>
      <c r="B823" s="40" t="s">
        <v>24</v>
      </c>
      <c r="C823" s="7" t="s">
        <v>1231</v>
      </c>
      <c r="D823" s="7" t="s">
        <v>1368</v>
      </c>
      <c r="E823" s="7" t="s">
        <v>3</v>
      </c>
      <c r="F823" s="7" t="s">
        <v>1332</v>
      </c>
      <c r="G823" s="7">
        <v>1</v>
      </c>
      <c r="H823" s="6">
        <v>72</v>
      </c>
      <c r="I823" s="6">
        <v>17</v>
      </c>
      <c r="J823" s="5"/>
      <c r="K823" s="5"/>
      <c r="L823" s="6">
        <v>5</v>
      </c>
      <c r="M823" s="5"/>
      <c r="N823" s="10">
        <v>89</v>
      </c>
      <c r="O823" s="10">
        <v>89</v>
      </c>
      <c r="P823" s="88">
        <v>0</v>
      </c>
      <c r="Q823" s="102">
        <f t="shared" si="37"/>
        <v>1</v>
      </c>
      <c r="R823" s="96"/>
      <c r="S823" s="16"/>
      <c r="T823" s="10">
        <v>89</v>
      </c>
      <c r="U823" s="13">
        <v>1</v>
      </c>
      <c r="V823" s="12">
        <v>89</v>
      </c>
      <c r="W823" s="13">
        <v>1</v>
      </c>
      <c r="X823" s="12">
        <v>89</v>
      </c>
      <c r="Y823" s="13">
        <v>1</v>
      </c>
      <c r="Z823" s="11"/>
      <c r="AA823" s="11"/>
      <c r="AB823" s="11"/>
      <c r="AC823" s="11"/>
      <c r="AD823" s="11"/>
      <c r="AE823" s="42"/>
      <c r="AF823" s="19">
        <v>25.765694</v>
      </c>
      <c r="AG823" s="10">
        <v>-80.197806</v>
      </c>
    </row>
    <row r="824" spans="1:33" ht="12" customHeight="1" x14ac:dyDescent="0.2">
      <c r="A824" s="18">
        <v>2589</v>
      </c>
      <c r="B824" s="40" t="s">
        <v>24</v>
      </c>
      <c r="C824" s="7" t="s">
        <v>1247</v>
      </c>
      <c r="D824" s="7" t="s">
        <v>1368</v>
      </c>
      <c r="E824" s="7" t="s">
        <v>3</v>
      </c>
      <c r="F824" s="7" t="s">
        <v>1332</v>
      </c>
      <c r="G824" s="7">
        <v>1</v>
      </c>
      <c r="H824" s="6">
        <v>160</v>
      </c>
      <c r="I824" s="6">
        <v>40</v>
      </c>
      <c r="J824" s="5"/>
      <c r="K824" s="5"/>
      <c r="L824" s="6">
        <v>20</v>
      </c>
      <c r="M824" s="5"/>
      <c r="N824" s="10">
        <v>200</v>
      </c>
      <c r="O824" s="10">
        <v>200</v>
      </c>
      <c r="P824" s="88">
        <v>0</v>
      </c>
      <c r="Q824" s="102">
        <f t="shared" ref="Q824:Q832" si="38">(T824+V824+X824+Z824+AB824+AD824)/(N824*COUNTA(T824,V824,X824,Z824,AB824,AD824))</f>
        <v>0.84916666666666663</v>
      </c>
      <c r="R824" s="96"/>
      <c r="S824" s="16"/>
      <c r="T824" s="10">
        <v>166</v>
      </c>
      <c r="U824" s="13">
        <v>0.83</v>
      </c>
      <c r="V824" s="12">
        <v>168</v>
      </c>
      <c r="W824" s="13">
        <v>0.84</v>
      </c>
      <c r="X824" s="12">
        <v>169</v>
      </c>
      <c r="Y824" s="13">
        <v>0.84499999999999997</v>
      </c>
      <c r="Z824" s="12">
        <v>170</v>
      </c>
      <c r="AA824" s="13">
        <v>0.85</v>
      </c>
      <c r="AB824" s="12">
        <v>171</v>
      </c>
      <c r="AC824" s="13">
        <v>0.85499999999999998</v>
      </c>
      <c r="AD824" s="12">
        <v>175</v>
      </c>
      <c r="AE824" s="41">
        <v>0.875</v>
      </c>
      <c r="AF824" s="19">
        <v>25.778222</v>
      </c>
      <c r="AG824" s="10">
        <v>-80.203778</v>
      </c>
    </row>
    <row r="825" spans="1:33" ht="12" customHeight="1" x14ac:dyDescent="0.2">
      <c r="A825" s="18">
        <v>2594</v>
      </c>
      <c r="B825" s="40" t="s">
        <v>24</v>
      </c>
      <c r="C825" s="7" t="s">
        <v>1252</v>
      </c>
      <c r="D825" s="7" t="s">
        <v>1368</v>
      </c>
      <c r="E825" s="7" t="s">
        <v>3</v>
      </c>
      <c r="F825" s="7" t="s">
        <v>1332</v>
      </c>
      <c r="G825" s="7">
        <v>1</v>
      </c>
      <c r="H825" s="6">
        <v>112</v>
      </c>
      <c r="I825" s="6">
        <v>28</v>
      </c>
      <c r="J825" s="5"/>
      <c r="K825" s="5"/>
      <c r="L825" s="6">
        <v>14</v>
      </c>
      <c r="M825" s="5"/>
      <c r="N825" s="10">
        <v>140</v>
      </c>
      <c r="O825" s="10">
        <v>140</v>
      </c>
      <c r="P825" s="88">
        <v>0</v>
      </c>
      <c r="Q825" s="102">
        <f t="shared" si="38"/>
        <v>0.96785714285714286</v>
      </c>
      <c r="R825" s="96"/>
      <c r="S825" s="16"/>
      <c r="T825" s="10">
        <v>134</v>
      </c>
      <c r="U825" s="13">
        <v>0.95714285714285696</v>
      </c>
      <c r="V825" s="12">
        <v>134</v>
      </c>
      <c r="W825" s="13">
        <v>0.95714285714285696</v>
      </c>
      <c r="X825" s="12">
        <v>134</v>
      </c>
      <c r="Y825" s="13">
        <v>0.95714285714285696</v>
      </c>
      <c r="Z825" s="12">
        <v>134</v>
      </c>
      <c r="AA825" s="13">
        <v>0.95714285714285696</v>
      </c>
      <c r="AB825" s="12">
        <v>137</v>
      </c>
      <c r="AC825" s="13">
        <v>0.97857142857142898</v>
      </c>
      <c r="AD825" s="12">
        <v>140</v>
      </c>
      <c r="AE825" s="41">
        <v>1</v>
      </c>
      <c r="AF825" s="19">
        <v>25.776555999999999</v>
      </c>
      <c r="AG825" s="10">
        <v>-80.139722000000006</v>
      </c>
    </row>
    <row r="826" spans="1:33" ht="12" customHeight="1" x14ac:dyDescent="0.2">
      <c r="A826" s="18">
        <v>2613</v>
      </c>
      <c r="B826" s="40" t="s">
        <v>24</v>
      </c>
      <c r="C826" s="7" t="s">
        <v>1265</v>
      </c>
      <c r="D826" s="7" t="s">
        <v>1533</v>
      </c>
      <c r="E826" s="7" t="s">
        <v>3</v>
      </c>
      <c r="F826" s="7" t="s">
        <v>1332</v>
      </c>
      <c r="G826" s="7">
        <v>1</v>
      </c>
      <c r="H826" s="6">
        <v>100</v>
      </c>
      <c r="I826" s="6">
        <v>24</v>
      </c>
      <c r="J826" s="5"/>
      <c r="K826" s="5"/>
      <c r="L826" s="5"/>
      <c r="M826" s="5"/>
      <c r="N826" s="10">
        <v>124</v>
      </c>
      <c r="O826" s="10">
        <v>124</v>
      </c>
      <c r="P826" s="88">
        <v>0</v>
      </c>
      <c r="Q826" s="102">
        <f t="shared" si="38"/>
        <v>0.532258064516129</v>
      </c>
      <c r="R826" s="96"/>
      <c r="S826" s="16"/>
      <c r="T826" s="5"/>
      <c r="U826" s="11"/>
      <c r="V826" s="12">
        <v>66</v>
      </c>
      <c r="W826" s="13">
        <v>0.51968503937007904</v>
      </c>
      <c r="X826" s="11"/>
      <c r="Y826" s="11"/>
      <c r="Z826" s="11"/>
      <c r="AA826" s="11"/>
      <c r="AB826" s="11"/>
      <c r="AC826" s="11"/>
      <c r="AD826" s="11"/>
      <c r="AE826" s="42"/>
      <c r="AF826" s="19">
        <v>25.901937</v>
      </c>
      <c r="AG826" s="10">
        <v>-80.253366999999997</v>
      </c>
    </row>
    <row r="827" spans="1:33" ht="12" customHeight="1" x14ac:dyDescent="0.2">
      <c r="A827" s="18">
        <v>47</v>
      </c>
      <c r="B827" s="40" t="s">
        <v>24</v>
      </c>
      <c r="C827" s="7" t="s">
        <v>42</v>
      </c>
      <c r="D827" s="7" t="s">
        <v>1347</v>
      </c>
      <c r="E827" s="7" t="s">
        <v>4</v>
      </c>
      <c r="F827" s="7" t="s">
        <v>1332</v>
      </c>
      <c r="G827" s="7">
        <v>1</v>
      </c>
      <c r="H827" s="5"/>
      <c r="I827" s="6">
        <v>48</v>
      </c>
      <c r="J827" s="5"/>
      <c r="K827" s="5"/>
      <c r="L827" s="5"/>
      <c r="M827" s="5"/>
      <c r="N827" s="5">
        <v>48</v>
      </c>
      <c r="O827" s="5"/>
      <c r="P827" s="89"/>
      <c r="Q827" s="102">
        <f t="shared" si="38"/>
        <v>0.1736111111111111</v>
      </c>
      <c r="R827" s="96"/>
      <c r="S827" s="16"/>
      <c r="T827" s="10">
        <v>10</v>
      </c>
      <c r="U827" s="13">
        <v>0.20833333333333301</v>
      </c>
      <c r="V827" s="12">
        <v>9</v>
      </c>
      <c r="W827" s="13">
        <v>0.1875</v>
      </c>
      <c r="X827" s="12">
        <v>6</v>
      </c>
      <c r="Y827" s="13">
        <v>0.125</v>
      </c>
      <c r="Z827" s="11"/>
      <c r="AA827" s="11"/>
      <c r="AB827" s="11"/>
      <c r="AC827" s="11"/>
      <c r="AD827" s="11"/>
      <c r="AE827" s="42"/>
      <c r="AF827" s="19">
        <v>0</v>
      </c>
      <c r="AG827" s="10">
        <v>0</v>
      </c>
    </row>
    <row r="828" spans="1:33" ht="12" customHeight="1" x14ac:dyDescent="0.2">
      <c r="A828" s="18">
        <v>2450</v>
      </c>
      <c r="B828" s="40" t="s">
        <v>24</v>
      </c>
      <c r="C828" s="7" t="s">
        <v>1144</v>
      </c>
      <c r="D828" s="7" t="s">
        <v>1714</v>
      </c>
      <c r="E828" s="7" t="s">
        <v>4</v>
      </c>
      <c r="F828" s="7" t="s">
        <v>1332</v>
      </c>
      <c r="G828" s="7">
        <v>1</v>
      </c>
      <c r="H828" s="5"/>
      <c r="I828" s="6">
        <v>100</v>
      </c>
      <c r="J828" s="5"/>
      <c r="K828" s="5"/>
      <c r="L828" s="5"/>
      <c r="M828" s="5"/>
      <c r="N828" s="10">
        <v>100</v>
      </c>
      <c r="O828" s="10">
        <v>100</v>
      </c>
      <c r="P828" s="88">
        <v>0</v>
      </c>
      <c r="Q828" s="102">
        <f t="shared" si="38"/>
        <v>0.71399999999999997</v>
      </c>
      <c r="R828" s="96"/>
      <c r="S828" s="16"/>
      <c r="T828" s="10">
        <v>100</v>
      </c>
      <c r="U828" s="13">
        <v>1</v>
      </c>
      <c r="V828" s="12">
        <v>89</v>
      </c>
      <c r="W828" s="13">
        <v>0.89</v>
      </c>
      <c r="X828" s="12">
        <v>63</v>
      </c>
      <c r="Y828" s="13">
        <v>0.63</v>
      </c>
      <c r="Z828" s="12">
        <v>53</v>
      </c>
      <c r="AA828" s="13">
        <v>0.53</v>
      </c>
      <c r="AB828" s="12">
        <v>52</v>
      </c>
      <c r="AC828" s="13">
        <v>0.52</v>
      </c>
      <c r="AD828" s="11"/>
      <c r="AE828" s="42"/>
      <c r="AF828" s="71"/>
      <c r="AG828" s="5"/>
    </row>
    <row r="829" spans="1:33" ht="12" customHeight="1" x14ac:dyDescent="0.2">
      <c r="A829" s="18">
        <v>2544</v>
      </c>
      <c r="B829" s="40" t="s">
        <v>24</v>
      </c>
      <c r="C829" s="7" t="s">
        <v>1206</v>
      </c>
      <c r="D829" s="7" t="s">
        <v>1714</v>
      </c>
      <c r="E829" s="7" t="s">
        <v>4</v>
      </c>
      <c r="F829" s="7" t="s">
        <v>1332</v>
      </c>
      <c r="G829" s="7">
        <v>1</v>
      </c>
      <c r="H829" s="5"/>
      <c r="I829" s="6">
        <v>300</v>
      </c>
      <c r="J829" s="5"/>
      <c r="K829" s="5"/>
      <c r="L829" s="5"/>
      <c r="M829" s="5"/>
      <c r="N829" s="10">
        <v>300</v>
      </c>
      <c r="O829" s="10">
        <v>300</v>
      </c>
      <c r="P829" s="88">
        <v>0</v>
      </c>
      <c r="Q829" s="102">
        <f t="shared" si="38"/>
        <v>0.99</v>
      </c>
      <c r="R829" s="96"/>
      <c r="S829" s="16"/>
      <c r="T829" s="10">
        <v>298</v>
      </c>
      <c r="U829" s="13">
        <v>0.99333333333333296</v>
      </c>
      <c r="V829" s="12">
        <v>296</v>
      </c>
      <c r="W829" s="13">
        <v>0.98666666666666702</v>
      </c>
      <c r="X829" s="12">
        <v>298</v>
      </c>
      <c r="Y829" s="13">
        <v>0.99333333333333296</v>
      </c>
      <c r="Z829" s="12">
        <v>297</v>
      </c>
      <c r="AA829" s="13">
        <v>0.99</v>
      </c>
      <c r="AB829" s="12">
        <v>296</v>
      </c>
      <c r="AC829" s="13">
        <v>0.98666666666666702</v>
      </c>
      <c r="AD829" s="12">
        <v>297</v>
      </c>
      <c r="AE829" s="41">
        <v>0.99</v>
      </c>
      <c r="AF829" s="19">
        <v>25.880510000000001</v>
      </c>
      <c r="AG829" s="10">
        <v>-80.241416000000001</v>
      </c>
    </row>
    <row r="830" spans="1:33" ht="12" customHeight="1" x14ac:dyDescent="0.2">
      <c r="A830" s="18">
        <v>2606</v>
      </c>
      <c r="B830" s="40" t="s">
        <v>24</v>
      </c>
      <c r="C830" s="7" t="s">
        <v>1259</v>
      </c>
      <c r="D830" s="7" t="s">
        <v>1705</v>
      </c>
      <c r="E830" s="7" t="s">
        <v>1738</v>
      </c>
      <c r="F830" s="7" t="s">
        <v>1332</v>
      </c>
      <c r="G830" s="7">
        <v>1</v>
      </c>
      <c r="H830" s="5"/>
      <c r="I830" s="6">
        <v>64</v>
      </c>
      <c r="J830" s="5"/>
      <c r="K830" s="5"/>
      <c r="L830" s="5"/>
      <c r="M830" s="5"/>
      <c r="N830" s="10">
        <v>72</v>
      </c>
      <c r="O830" s="10">
        <v>65</v>
      </c>
      <c r="P830" s="88">
        <v>7</v>
      </c>
      <c r="Q830" s="102">
        <f t="shared" si="38"/>
        <v>1</v>
      </c>
      <c r="R830" s="96"/>
      <c r="S830" s="16"/>
      <c r="T830" s="10">
        <v>72</v>
      </c>
      <c r="U830" s="13">
        <v>1</v>
      </c>
      <c r="V830" s="12">
        <v>72</v>
      </c>
      <c r="W830" s="13">
        <v>1</v>
      </c>
      <c r="X830" s="12">
        <v>72</v>
      </c>
      <c r="Y830" s="13">
        <v>1</v>
      </c>
      <c r="Z830" s="12">
        <v>72</v>
      </c>
      <c r="AA830" s="13">
        <v>1</v>
      </c>
      <c r="AB830" s="12">
        <v>72</v>
      </c>
      <c r="AC830" s="13">
        <v>1</v>
      </c>
      <c r="AD830" s="12">
        <v>72</v>
      </c>
      <c r="AE830" s="41">
        <v>1</v>
      </c>
      <c r="AF830" s="19">
        <v>25.956472000000002</v>
      </c>
      <c r="AG830" s="10">
        <v>-80.147440000000003</v>
      </c>
    </row>
    <row r="831" spans="1:33" ht="12" customHeight="1" x14ac:dyDescent="0.2">
      <c r="A831" s="18">
        <v>2568</v>
      </c>
      <c r="B831" s="40" t="s">
        <v>24</v>
      </c>
      <c r="C831" s="7" t="s">
        <v>1227</v>
      </c>
      <c r="D831" s="7" t="s">
        <v>1721</v>
      </c>
      <c r="E831" s="7" t="s">
        <v>6</v>
      </c>
      <c r="F831" s="7" t="s">
        <v>1332</v>
      </c>
      <c r="G831" s="7">
        <v>1</v>
      </c>
      <c r="H831" s="5"/>
      <c r="I831" s="6">
        <v>44</v>
      </c>
      <c r="J831" s="5"/>
      <c r="K831" s="6">
        <v>45</v>
      </c>
      <c r="L831" s="5"/>
      <c r="M831" s="5"/>
      <c r="N831" s="10">
        <v>89</v>
      </c>
      <c r="O831" s="10">
        <v>89</v>
      </c>
      <c r="P831" s="88">
        <v>0</v>
      </c>
      <c r="Q831" s="102">
        <f t="shared" si="38"/>
        <v>0.7837078651685393</v>
      </c>
      <c r="R831" s="96"/>
      <c r="S831" s="16"/>
      <c r="T831" s="10">
        <v>89</v>
      </c>
      <c r="U831" s="13">
        <v>1</v>
      </c>
      <c r="V831" s="12">
        <v>87</v>
      </c>
      <c r="W831" s="13">
        <v>0.97752808988763995</v>
      </c>
      <c r="X831" s="12">
        <v>68</v>
      </c>
      <c r="Y831" s="13">
        <v>0.76404494382022503</v>
      </c>
      <c r="Z831" s="12">
        <v>35</v>
      </c>
      <c r="AA831" s="13">
        <v>0.39325842696629199</v>
      </c>
      <c r="AB831" s="11"/>
      <c r="AC831" s="11"/>
      <c r="AD831" s="11"/>
      <c r="AE831" s="42"/>
      <c r="AF831" s="19">
        <v>25.765611111111099</v>
      </c>
      <c r="AG831" s="10">
        <v>-80.202500000000001</v>
      </c>
    </row>
    <row r="832" spans="1:33" ht="12" customHeight="1" x14ac:dyDescent="0.2">
      <c r="A832" s="18">
        <v>1684</v>
      </c>
      <c r="B832" s="40" t="s">
        <v>24</v>
      </c>
      <c r="C832" s="7" t="s">
        <v>962</v>
      </c>
      <c r="D832" s="7" t="s">
        <v>1405</v>
      </c>
      <c r="E832" s="7" t="s">
        <v>8</v>
      </c>
      <c r="F832" s="7" t="s">
        <v>1332</v>
      </c>
      <c r="G832" s="7">
        <v>1</v>
      </c>
      <c r="H832" s="5"/>
      <c r="I832" s="5"/>
      <c r="J832" s="5"/>
      <c r="K832" s="5"/>
      <c r="L832" s="5"/>
      <c r="M832" s="6">
        <v>30</v>
      </c>
      <c r="N832" s="10">
        <v>30</v>
      </c>
      <c r="O832" s="10">
        <v>30</v>
      </c>
      <c r="P832" s="88">
        <v>0</v>
      </c>
      <c r="Q832" s="102">
        <f t="shared" si="38"/>
        <v>0.92777777777777781</v>
      </c>
      <c r="R832" s="96"/>
      <c r="S832" s="16"/>
      <c r="T832" s="10">
        <v>30</v>
      </c>
      <c r="U832" s="13">
        <v>1</v>
      </c>
      <c r="V832" s="12">
        <v>30</v>
      </c>
      <c r="W832" s="13">
        <v>1</v>
      </c>
      <c r="X832" s="12">
        <v>30</v>
      </c>
      <c r="Y832" s="13">
        <v>1</v>
      </c>
      <c r="Z832" s="12">
        <v>28</v>
      </c>
      <c r="AA832" s="13">
        <v>0.93333333333333302</v>
      </c>
      <c r="AB832" s="12">
        <v>27</v>
      </c>
      <c r="AC832" s="13">
        <v>0.9</v>
      </c>
      <c r="AD832" s="12">
        <v>22</v>
      </c>
      <c r="AE832" s="41">
        <v>0.73333333333333295</v>
      </c>
      <c r="AF832" s="19">
        <v>25.772862</v>
      </c>
      <c r="AG832" s="10">
        <v>-80.137922000000003</v>
      </c>
    </row>
    <row r="833" spans="1:33" ht="12" customHeight="1" x14ac:dyDescent="0.2">
      <c r="A833" s="18">
        <v>2549</v>
      </c>
      <c r="B833" s="40" t="s">
        <v>24</v>
      </c>
      <c r="C833" s="7" t="s">
        <v>1210</v>
      </c>
      <c r="D833" s="7" t="s">
        <v>1368</v>
      </c>
      <c r="E833" s="7" t="s">
        <v>3</v>
      </c>
      <c r="F833" s="7" t="s">
        <v>1333</v>
      </c>
      <c r="G833" s="7">
        <v>1</v>
      </c>
      <c r="H833" s="6">
        <v>72</v>
      </c>
      <c r="I833" s="6">
        <v>17</v>
      </c>
      <c r="J833" s="5"/>
      <c r="K833" s="5"/>
      <c r="L833" s="6">
        <v>5</v>
      </c>
      <c r="M833" s="5"/>
      <c r="N833" s="10">
        <v>89</v>
      </c>
      <c r="O833" s="10">
        <v>88</v>
      </c>
      <c r="P833" s="88">
        <v>1</v>
      </c>
      <c r="Q833" s="102"/>
      <c r="R833" s="96"/>
      <c r="S833" s="16"/>
      <c r="T833" s="5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42"/>
      <c r="AF833" s="19">
        <v>25.785028000000001</v>
      </c>
      <c r="AG833" s="10">
        <v>-80.207916999999995</v>
      </c>
    </row>
    <row r="834" spans="1:33" ht="12" customHeight="1" x14ac:dyDescent="0.2">
      <c r="A834" s="18">
        <v>2550</v>
      </c>
      <c r="B834" s="40" t="s">
        <v>24</v>
      </c>
      <c r="C834" s="7" t="s">
        <v>1211</v>
      </c>
      <c r="D834" s="7" t="s">
        <v>1368</v>
      </c>
      <c r="E834" s="7" t="s">
        <v>3</v>
      </c>
      <c r="F834" s="7" t="s">
        <v>1333</v>
      </c>
      <c r="G834" s="7">
        <v>1</v>
      </c>
      <c r="H834" s="6">
        <v>73</v>
      </c>
      <c r="I834" s="6">
        <v>18</v>
      </c>
      <c r="J834" s="5"/>
      <c r="K834" s="5"/>
      <c r="L834" s="6">
        <v>5</v>
      </c>
      <c r="M834" s="5"/>
      <c r="N834" s="10">
        <v>91</v>
      </c>
      <c r="O834" s="10">
        <v>91</v>
      </c>
      <c r="P834" s="88">
        <v>0</v>
      </c>
      <c r="Q834" s="102"/>
      <c r="R834" s="96"/>
      <c r="S834" s="16"/>
      <c r="T834" s="5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42"/>
      <c r="AF834" s="19">
        <v>25.704555559999999</v>
      </c>
      <c r="AG834" s="10">
        <v>-80.292027779999998</v>
      </c>
    </row>
    <row r="835" spans="1:33" ht="12" customHeight="1" x14ac:dyDescent="0.2">
      <c r="A835" s="18">
        <v>2569</v>
      </c>
      <c r="B835" s="40" t="s">
        <v>24</v>
      </c>
      <c r="C835" s="7" t="s">
        <v>1228</v>
      </c>
      <c r="D835" s="7" t="s">
        <v>1368</v>
      </c>
      <c r="E835" s="7" t="s">
        <v>3</v>
      </c>
      <c r="F835" s="7" t="s">
        <v>1333</v>
      </c>
      <c r="G835" s="7">
        <v>1</v>
      </c>
      <c r="H835" s="6">
        <v>79</v>
      </c>
      <c r="I835" s="6">
        <v>19</v>
      </c>
      <c r="J835" s="5"/>
      <c r="K835" s="5"/>
      <c r="L835" s="6">
        <v>5</v>
      </c>
      <c r="M835" s="5"/>
      <c r="N835" s="10">
        <v>98</v>
      </c>
      <c r="O835" s="10">
        <v>98</v>
      </c>
      <c r="P835" s="88">
        <v>0</v>
      </c>
      <c r="Q835" s="102"/>
      <c r="R835" s="96"/>
      <c r="S835" s="16"/>
      <c r="T835" s="5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42"/>
      <c r="AF835" s="19">
        <v>25.767194444444399</v>
      </c>
      <c r="AG835" s="10">
        <v>-80.196694444444404</v>
      </c>
    </row>
    <row r="836" spans="1:33" ht="12" customHeight="1" x14ac:dyDescent="0.2">
      <c r="A836" s="18">
        <v>2571</v>
      </c>
      <c r="B836" s="40" t="s">
        <v>24</v>
      </c>
      <c r="C836" s="7" t="s">
        <v>1230</v>
      </c>
      <c r="D836" s="7" t="s">
        <v>1368</v>
      </c>
      <c r="E836" s="7" t="s">
        <v>3</v>
      </c>
      <c r="F836" s="7" t="s">
        <v>1333</v>
      </c>
      <c r="G836" s="7">
        <v>1</v>
      </c>
      <c r="H836" s="6">
        <v>93</v>
      </c>
      <c r="I836" s="6">
        <v>23</v>
      </c>
      <c r="J836" s="5"/>
      <c r="K836" s="5"/>
      <c r="L836" s="6">
        <v>6</v>
      </c>
      <c r="M836" s="5"/>
      <c r="N836" s="10">
        <v>116</v>
      </c>
      <c r="O836" s="10">
        <v>116</v>
      </c>
      <c r="P836" s="88">
        <v>0</v>
      </c>
      <c r="Q836" s="102"/>
      <c r="R836" s="96"/>
      <c r="S836" s="16"/>
      <c r="T836" s="5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42"/>
      <c r="AF836" s="19">
        <v>25.7648333333333</v>
      </c>
      <c r="AG836" s="10">
        <v>-80.197805555555604</v>
      </c>
    </row>
    <row r="837" spans="1:33" ht="12" customHeight="1" x14ac:dyDescent="0.2">
      <c r="A837" s="18">
        <v>2595</v>
      </c>
      <c r="B837" s="40" t="s">
        <v>24</v>
      </c>
      <c r="C837" s="7" t="s">
        <v>1253</v>
      </c>
      <c r="D837" s="7" t="s">
        <v>1368</v>
      </c>
      <c r="E837" s="7" t="s">
        <v>3</v>
      </c>
      <c r="F837" s="7" t="s">
        <v>1333</v>
      </c>
      <c r="G837" s="7">
        <v>1</v>
      </c>
      <c r="H837" s="6">
        <v>100</v>
      </c>
      <c r="I837" s="6">
        <v>24</v>
      </c>
      <c r="J837" s="5"/>
      <c r="K837" s="5"/>
      <c r="L837" s="6">
        <v>6</v>
      </c>
      <c r="M837" s="5"/>
      <c r="N837" s="10">
        <v>124</v>
      </c>
      <c r="O837" s="10">
        <v>124</v>
      </c>
      <c r="P837" s="88">
        <v>0</v>
      </c>
      <c r="Q837" s="102"/>
      <c r="R837" s="96"/>
      <c r="S837" s="16"/>
      <c r="T837" s="5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42"/>
      <c r="AF837" s="19">
        <v>25.809916999999999</v>
      </c>
      <c r="AG837" s="10">
        <v>-80.228055999999995</v>
      </c>
    </row>
    <row r="838" spans="1:33" ht="12" customHeight="1" x14ac:dyDescent="0.2">
      <c r="A838" s="18">
        <v>2667</v>
      </c>
      <c r="B838" s="40" t="s">
        <v>24</v>
      </c>
      <c r="C838" s="7" t="s">
        <v>1302</v>
      </c>
      <c r="D838" s="7" t="s">
        <v>1369</v>
      </c>
      <c r="E838" s="7" t="s">
        <v>3</v>
      </c>
      <c r="F838" s="7" t="s">
        <v>1333</v>
      </c>
      <c r="G838" s="7">
        <v>1</v>
      </c>
      <c r="H838" s="6">
        <v>80</v>
      </c>
      <c r="I838" s="6">
        <v>20</v>
      </c>
      <c r="J838" s="5"/>
      <c r="K838" s="5"/>
      <c r="L838" s="6">
        <v>5</v>
      </c>
      <c r="M838" s="5"/>
      <c r="N838" s="10">
        <v>100</v>
      </c>
      <c r="O838" s="10">
        <v>100</v>
      </c>
      <c r="P838" s="88">
        <v>0</v>
      </c>
      <c r="Q838" s="102"/>
      <c r="R838" s="96"/>
      <c r="S838" s="16"/>
      <c r="T838" s="5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42"/>
      <c r="AF838" s="19">
        <v>25.807528000000001</v>
      </c>
      <c r="AG838" s="10">
        <v>-80.224971999999994</v>
      </c>
    </row>
    <row r="839" spans="1:33" ht="12" customHeight="1" x14ac:dyDescent="0.2">
      <c r="A839" s="18">
        <v>2678</v>
      </c>
      <c r="B839" s="40" t="s">
        <v>24</v>
      </c>
      <c r="C839" s="7" t="s">
        <v>1312</v>
      </c>
      <c r="D839" s="7" t="s">
        <v>1728</v>
      </c>
      <c r="E839" s="7" t="s">
        <v>3</v>
      </c>
      <c r="F839" s="7" t="s">
        <v>1333</v>
      </c>
      <c r="G839" s="7">
        <v>1</v>
      </c>
      <c r="H839" s="6">
        <v>104</v>
      </c>
      <c r="I839" s="6">
        <v>26</v>
      </c>
      <c r="J839" s="5"/>
      <c r="K839" s="5"/>
      <c r="L839" s="5"/>
      <c r="M839" s="5"/>
      <c r="N839" s="10">
        <v>130</v>
      </c>
      <c r="O839" s="10">
        <v>130</v>
      </c>
      <c r="P839" s="88">
        <v>0</v>
      </c>
      <c r="Q839" s="102"/>
      <c r="R839" s="96"/>
      <c r="S839" s="16"/>
      <c r="T839" s="5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42"/>
      <c r="AF839" s="71"/>
      <c r="AG839" s="5"/>
    </row>
    <row r="840" spans="1:33" ht="12" customHeight="1" x14ac:dyDescent="0.2">
      <c r="A840" s="18">
        <v>2686</v>
      </c>
      <c r="B840" s="40" t="s">
        <v>24</v>
      </c>
      <c r="C840" s="7" t="s">
        <v>1319</v>
      </c>
      <c r="D840" s="7" t="s">
        <v>1728</v>
      </c>
      <c r="E840" s="7" t="s">
        <v>3</v>
      </c>
      <c r="F840" s="7" t="s">
        <v>1333</v>
      </c>
      <c r="G840" s="7">
        <v>1</v>
      </c>
      <c r="H840" s="6">
        <v>128</v>
      </c>
      <c r="I840" s="6">
        <v>32</v>
      </c>
      <c r="J840" s="5"/>
      <c r="K840" s="5"/>
      <c r="L840" s="5"/>
      <c r="M840" s="5"/>
      <c r="N840" s="10">
        <v>160</v>
      </c>
      <c r="O840" s="10">
        <v>160</v>
      </c>
      <c r="P840" s="88">
        <v>0</v>
      </c>
      <c r="Q840" s="102"/>
      <c r="R840" s="96"/>
      <c r="S840" s="16"/>
      <c r="T840" s="5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42"/>
      <c r="AF840" s="19">
        <v>25.830389</v>
      </c>
      <c r="AG840" s="10">
        <v>-80.208500000000001</v>
      </c>
    </row>
    <row r="841" spans="1:33" ht="12" customHeight="1" x14ac:dyDescent="0.2">
      <c r="A841" s="18">
        <v>2694</v>
      </c>
      <c r="B841" s="40" t="s">
        <v>24</v>
      </c>
      <c r="C841" s="7" t="s">
        <v>1326</v>
      </c>
      <c r="D841" s="7" t="s">
        <v>1370</v>
      </c>
      <c r="E841" s="7" t="s">
        <v>3</v>
      </c>
      <c r="F841" s="7" t="s">
        <v>1333</v>
      </c>
      <c r="G841" s="7">
        <v>1</v>
      </c>
      <c r="H841" s="6">
        <v>77</v>
      </c>
      <c r="I841" s="6">
        <v>19</v>
      </c>
      <c r="J841" s="5"/>
      <c r="K841" s="5"/>
      <c r="L841" s="5"/>
      <c r="M841" s="5"/>
      <c r="N841" s="10">
        <v>96</v>
      </c>
      <c r="O841" s="10">
        <v>96</v>
      </c>
      <c r="P841" s="88">
        <v>0</v>
      </c>
      <c r="Q841" s="102"/>
      <c r="R841" s="96"/>
      <c r="S841" s="16"/>
      <c r="T841" s="5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42"/>
      <c r="AF841" s="19">
        <v>25.768111000000001</v>
      </c>
      <c r="AG841" s="10">
        <v>-80.204055999999994</v>
      </c>
    </row>
    <row r="842" spans="1:33" ht="12" customHeight="1" x14ac:dyDescent="0.2">
      <c r="A842" s="18">
        <v>2537</v>
      </c>
      <c r="B842" s="40" t="s">
        <v>24</v>
      </c>
      <c r="C842" s="7" t="s">
        <v>1202</v>
      </c>
      <c r="D842" s="7" t="s">
        <v>1533</v>
      </c>
      <c r="E842" s="7" t="s">
        <v>4</v>
      </c>
      <c r="F842" s="7" t="s">
        <v>1333</v>
      </c>
      <c r="G842" s="7">
        <v>1</v>
      </c>
      <c r="H842" s="5"/>
      <c r="I842" s="6">
        <v>100</v>
      </c>
      <c r="J842" s="5"/>
      <c r="K842" s="5"/>
      <c r="L842" s="5"/>
      <c r="M842" s="5"/>
      <c r="N842" s="10">
        <v>100</v>
      </c>
      <c r="O842" s="10">
        <v>100</v>
      </c>
      <c r="P842" s="88">
        <v>0</v>
      </c>
      <c r="Q842" s="102"/>
      <c r="R842" s="96"/>
      <c r="S842" s="16"/>
      <c r="T842" s="5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42"/>
      <c r="AF842" s="71"/>
      <c r="AG842" s="5"/>
    </row>
    <row r="843" spans="1:33" ht="12" customHeight="1" x14ac:dyDescent="0.2">
      <c r="A843" s="18">
        <v>2591</v>
      </c>
      <c r="B843" s="40" t="s">
        <v>24</v>
      </c>
      <c r="C843" s="7" t="s">
        <v>1249</v>
      </c>
      <c r="D843" s="7" t="s">
        <v>1368</v>
      </c>
      <c r="E843" s="7" t="s">
        <v>4</v>
      </c>
      <c r="F843" s="7" t="s">
        <v>1333</v>
      </c>
      <c r="G843" s="7">
        <v>1</v>
      </c>
      <c r="H843" s="5"/>
      <c r="I843" s="6">
        <v>103</v>
      </c>
      <c r="J843" s="5"/>
      <c r="K843" s="5"/>
      <c r="L843" s="6">
        <v>5</v>
      </c>
      <c r="M843" s="5"/>
      <c r="N843" s="10">
        <v>103</v>
      </c>
      <c r="O843" s="10">
        <v>103</v>
      </c>
      <c r="P843" s="88">
        <v>0</v>
      </c>
      <c r="Q843" s="102"/>
      <c r="R843" s="96"/>
      <c r="S843" s="16"/>
      <c r="T843" s="5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42"/>
      <c r="AF843" s="19">
        <v>25.762194000000001</v>
      </c>
      <c r="AG843" s="10">
        <v>-80.198110999999997</v>
      </c>
    </row>
    <row r="844" spans="1:33" ht="12" customHeight="1" x14ac:dyDescent="0.2">
      <c r="A844" s="18">
        <v>2605</v>
      </c>
      <c r="B844" s="40" t="s">
        <v>24</v>
      </c>
      <c r="C844" s="7" t="s">
        <v>1258</v>
      </c>
      <c r="D844" s="7" t="s">
        <v>1705</v>
      </c>
      <c r="E844" s="7" t="s">
        <v>4</v>
      </c>
      <c r="F844" s="7" t="s">
        <v>1333</v>
      </c>
      <c r="G844" s="7">
        <v>1</v>
      </c>
      <c r="H844" s="5"/>
      <c r="I844" s="6">
        <v>100</v>
      </c>
      <c r="J844" s="5"/>
      <c r="K844" s="5"/>
      <c r="L844" s="5"/>
      <c r="M844" s="5"/>
      <c r="N844" s="10">
        <v>100</v>
      </c>
      <c r="O844" s="10">
        <v>100</v>
      </c>
      <c r="P844" s="88">
        <v>0</v>
      </c>
      <c r="Q844" s="102"/>
      <c r="R844" s="96"/>
      <c r="S844" s="16"/>
      <c r="T844" s="5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42"/>
      <c r="AF844" s="19">
        <v>25.814243999999999</v>
      </c>
      <c r="AG844" s="10">
        <v>-80.242446999999999</v>
      </c>
    </row>
    <row r="845" spans="1:33" ht="12" customHeight="1" x14ac:dyDescent="0.2">
      <c r="A845" s="18">
        <v>2658</v>
      </c>
      <c r="B845" s="40" t="s">
        <v>24</v>
      </c>
      <c r="C845" s="7" t="s">
        <v>1293</v>
      </c>
      <c r="D845" s="7" t="s">
        <v>1370</v>
      </c>
      <c r="E845" s="7" t="s">
        <v>4</v>
      </c>
      <c r="F845" s="7" t="s">
        <v>1333</v>
      </c>
      <c r="G845" s="7">
        <v>1</v>
      </c>
      <c r="H845" s="5"/>
      <c r="I845" s="6">
        <v>68</v>
      </c>
      <c r="J845" s="5"/>
      <c r="K845" s="5"/>
      <c r="L845" s="6">
        <v>4</v>
      </c>
      <c r="M845" s="5"/>
      <c r="N845" s="10">
        <v>68</v>
      </c>
      <c r="O845" s="10">
        <v>68</v>
      </c>
      <c r="P845" s="88">
        <v>0</v>
      </c>
      <c r="Q845" s="102"/>
      <c r="R845" s="96"/>
      <c r="S845" s="16"/>
      <c r="T845" s="5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42"/>
      <c r="AF845" s="19">
        <v>25.789417</v>
      </c>
      <c r="AG845" s="10">
        <v>-80.216668999999996</v>
      </c>
    </row>
    <row r="846" spans="1:33" ht="12" customHeight="1" x14ac:dyDescent="0.2">
      <c r="A846" s="18">
        <v>2661</v>
      </c>
      <c r="B846" s="40" t="s">
        <v>24</v>
      </c>
      <c r="C846" s="7" t="s">
        <v>1296</v>
      </c>
      <c r="D846" s="7" t="s">
        <v>1370</v>
      </c>
      <c r="E846" s="7" t="s">
        <v>4</v>
      </c>
      <c r="F846" s="7" t="s">
        <v>1333</v>
      </c>
      <c r="G846" s="7">
        <v>1</v>
      </c>
      <c r="H846" s="5"/>
      <c r="I846" s="6">
        <v>77</v>
      </c>
      <c r="J846" s="5"/>
      <c r="K846" s="5"/>
      <c r="L846" s="6">
        <v>4</v>
      </c>
      <c r="M846" s="5"/>
      <c r="N846" s="10">
        <v>77</v>
      </c>
      <c r="O846" s="10">
        <v>77</v>
      </c>
      <c r="P846" s="88">
        <v>0</v>
      </c>
      <c r="Q846" s="102"/>
      <c r="R846" s="96"/>
      <c r="S846" s="16"/>
      <c r="T846" s="5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42"/>
      <c r="AF846" s="19">
        <v>25.807832999999999</v>
      </c>
      <c r="AG846" s="10">
        <v>-80.223611000000005</v>
      </c>
    </row>
    <row r="847" spans="1:33" ht="12" customHeight="1" x14ac:dyDescent="0.2">
      <c r="A847" s="18">
        <v>2665</v>
      </c>
      <c r="B847" s="40" t="s">
        <v>24</v>
      </c>
      <c r="C847" s="7" t="s">
        <v>1300</v>
      </c>
      <c r="D847" s="7" t="s">
        <v>1412</v>
      </c>
      <c r="E847" s="7" t="s">
        <v>4</v>
      </c>
      <c r="F847" s="7" t="s">
        <v>1333</v>
      </c>
      <c r="G847" s="7">
        <v>1</v>
      </c>
      <c r="H847" s="5"/>
      <c r="I847" s="6">
        <v>112</v>
      </c>
      <c r="J847" s="5"/>
      <c r="K847" s="5"/>
      <c r="L847" s="5"/>
      <c r="M847" s="5"/>
      <c r="N847" s="10">
        <v>112</v>
      </c>
      <c r="O847" s="10">
        <v>112</v>
      </c>
      <c r="P847" s="88">
        <v>0</v>
      </c>
      <c r="Q847" s="102"/>
      <c r="R847" s="96"/>
      <c r="S847" s="16"/>
      <c r="T847" s="5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42"/>
      <c r="AF847" s="19">
        <v>25.94313</v>
      </c>
      <c r="AG847" s="10">
        <v>-80.248474999999999</v>
      </c>
    </row>
    <row r="848" spans="1:33" ht="12" customHeight="1" x14ac:dyDescent="0.2">
      <c r="A848" s="18">
        <v>2590</v>
      </c>
      <c r="B848" s="40" t="s">
        <v>24</v>
      </c>
      <c r="C848" s="7" t="s">
        <v>1248</v>
      </c>
      <c r="D848" s="7" t="s">
        <v>1368</v>
      </c>
      <c r="E848" s="7" t="s">
        <v>1738</v>
      </c>
      <c r="F848" s="7" t="s">
        <v>1333</v>
      </c>
      <c r="G848" s="7">
        <v>1</v>
      </c>
      <c r="H848" s="5"/>
      <c r="I848" s="6">
        <v>100</v>
      </c>
      <c r="J848" s="5"/>
      <c r="K848" s="5"/>
      <c r="L848" s="6">
        <v>5</v>
      </c>
      <c r="M848" s="5"/>
      <c r="N848" s="10">
        <v>154</v>
      </c>
      <c r="O848" s="10">
        <v>100</v>
      </c>
      <c r="P848" s="88">
        <v>54</v>
      </c>
      <c r="Q848" s="102"/>
      <c r="R848" s="96"/>
      <c r="S848" s="16"/>
      <c r="T848" s="5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42"/>
      <c r="AF848" s="19">
        <v>25.764500000000002</v>
      </c>
      <c r="AG848" s="10">
        <v>-80.195778000000004</v>
      </c>
    </row>
    <row r="849" spans="1:33" ht="12" customHeight="1" x14ac:dyDescent="0.2">
      <c r="A849" s="18">
        <v>2599</v>
      </c>
      <c r="B849" s="40" t="s">
        <v>24</v>
      </c>
      <c r="C849" s="7" t="s">
        <v>1254</v>
      </c>
      <c r="D849" s="7" t="s">
        <v>1721</v>
      </c>
      <c r="E849" s="7" t="s">
        <v>6</v>
      </c>
      <c r="F849" s="7" t="s">
        <v>1333</v>
      </c>
      <c r="G849" s="7">
        <v>1</v>
      </c>
      <c r="H849" s="5"/>
      <c r="I849" s="6">
        <v>47</v>
      </c>
      <c r="J849" s="5"/>
      <c r="K849" s="6">
        <v>47</v>
      </c>
      <c r="L849" s="6">
        <v>5</v>
      </c>
      <c r="M849" s="5"/>
      <c r="N849" s="10">
        <v>94</v>
      </c>
      <c r="O849" s="10">
        <v>94</v>
      </c>
      <c r="P849" s="88">
        <v>0</v>
      </c>
      <c r="Q849" s="102"/>
      <c r="R849" s="96"/>
      <c r="S849" s="16"/>
      <c r="T849" s="5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42"/>
      <c r="AF849" s="19">
        <v>25.784806</v>
      </c>
      <c r="AG849" s="10">
        <v>-80.206917000000004</v>
      </c>
    </row>
    <row r="850" spans="1:33" ht="12" customHeight="1" x14ac:dyDescent="0.2">
      <c r="A850" s="18">
        <v>2676</v>
      </c>
      <c r="B850" s="40" t="s">
        <v>24</v>
      </c>
      <c r="C850" s="7" t="s">
        <v>1310</v>
      </c>
      <c r="D850" s="7" t="s">
        <v>1728</v>
      </c>
      <c r="E850" s="7" t="s">
        <v>6</v>
      </c>
      <c r="F850" s="7" t="s">
        <v>1333</v>
      </c>
      <c r="G850" s="7">
        <v>1</v>
      </c>
      <c r="H850" s="5"/>
      <c r="I850" s="6">
        <v>6</v>
      </c>
      <c r="J850" s="5"/>
      <c r="K850" s="6">
        <v>28</v>
      </c>
      <c r="L850" s="5"/>
      <c r="M850" s="5"/>
      <c r="N850" s="10">
        <v>34</v>
      </c>
      <c r="O850" s="10">
        <v>34</v>
      </c>
      <c r="P850" s="88">
        <v>0</v>
      </c>
      <c r="Q850" s="102"/>
      <c r="R850" s="96"/>
      <c r="S850" s="16"/>
      <c r="T850" s="5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42"/>
      <c r="AF850" s="71"/>
      <c r="AG850" s="5"/>
    </row>
    <row r="851" spans="1:33" ht="12" customHeight="1" thickBot="1" x14ac:dyDescent="0.25">
      <c r="A851" s="18">
        <v>2690</v>
      </c>
      <c r="B851" s="43" t="s">
        <v>24</v>
      </c>
      <c r="C851" s="44" t="s">
        <v>1322</v>
      </c>
      <c r="D851" s="44" t="s">
        <v>1728</v>
      </c>
      <c r="E851" s="44" t="s">
        <v>8</v>
      </c>
      <c r="F851" s="44" t="s">
        <v>1333</v>
      </c>
      <c r="G851" s="44">
        <v>1</v>
      </c>
      <c r="H851" s="46"/>
      <c r="I851" s="45">
        <v>86</v>
      </c>
      <c r="J851" s="46"/>
      <c r="K851" s="46"/>
      <c r="L851" s="46"/>
      <c r="M851" s="45">
        <v>10</v>
      </c>
      <c r="N851" s="47">
        <v>96</v>
      </c>
      <c r="O851" s="47">
        <v>96</v>
      </c>
      <c r="P851" s="90">
        <v>0</v>
      </c>
      <c r="Q851" s="103"/>
      <c r="R851" s="97"/>
      <c r="S851" s="48"/>
      <c r="T851" s="46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50"/>
      <c r="AF851" s="19">
        <v>25.567443999999998</v>
      </c>
      <c r="AG851" s="10">
        <v>-80.373361000000003</v>
      </c>
    </row>
    <row r="852" spans="1:33" ht="6" customHeight="1" thickBot="1" x14ac:dyDescent="0.25">
      <c r="A852" s="18"/>
      <c r="B852" s="79"/>
      <c r="C852" s="22"/>
      <c r="D852" s="22"/>
      <c r="E852" s="22"/>
      <c r="F852" s="22"/>
      <c r="G852" s="22"/>
      <c r="H852" s="23"/>
      <c r="I852" s="24"/>
      <c r="J852" s="23"/>
      <c r="K852" s="23"/>
      <c r="L852" s="23"/>
      <c r="M852" s="24"/>
      <c r="N852" s="25"/>
      <c r="O852" s="25"/>
      <c r="P852" s="83"/>
      <c r="Q852" s="104"/>
      <c r="R852" s="98"/>
      <c r="S852" s="26"/>
      <c r="T852" s="23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80"/>
      <c r="AF852" s="19"/>
      <c r="AG852" s="10"/>
    </row>
    <row r="853" spans="1:33" ht="12" customHeight="1" x14ac:dyDescent="0.2">
      <c r="A853" s="18">
        <v>410</v>
      </c>
      <c r="B853" s="31" t="s">
        <v>47</v>
      </c>
      <c r="C853" s="32" t="s">
        <v>286</v>
      </c>
      <c r="D853" s="32" t="s">
        <v>1416</v>
      </c>
      <c r="E853" s="32" t="s">
        <v>3</v>
      </c>
      <c r="F853" s="32" t="s">
        <v>2</v>
      </c>
      <c r="G853" s="32">
        <v>1</v>
      </c>
      <c r="H853" s="34">
        <v>28</v>
      </c>
      <c r="I853" s="33"/>
      <c r="J853" s="33"/>
      <c r="K853" s="33"/>
      <c r="L853" s="33"/>
      <c r="M853" s="33"/>
      <c r="N853" s="35">
        <v>28</v>
      </c>
      <c r="O853" s="35">
        <v>28</v>
      </c>
      <c r="P853" s="87">
        <v>0</v>
      </c>
      <c r="Q853" s="101">
        <f t="shared" ref="Q853:Q868" si="39">(T853+V853+X853+Z853+AB853+AD853)/(N853*COUNTA(T853,V853,X853,Z853,AB853,AD853))</f>
        <v>0.99404761904761907</v>
      </c>
      <c r="R853" s="95">
        <v>0.98809523809523814</v>
      </c>
      <c r="S853" s="36">
        <v>0.99404761904761907</v>
      </c>
      <c r="T853" s="35">
        <v>28</v>
      </c>
      <c r="U853" s="37">
        <v>1</v>
      </c>
      <c r="V853" s="38">
        <v>28</v>
      </c>
      <c r="W853" s="37">
        <v>1</v>
      </c>
      <c r="X853" s="38">
        <v>28</v>
      </c>
      <c r="Y853" s="37">
        <v>1</v>
      </c>
      <c r="Z853" s="38">
        <v>28</v>
      </c>
      <c r="AA853" s="37">
        <v>1</v>
      </c>
      <c r="AB853" s="38">
        <v>28</v>
      </c>
      <c r="AC853" s="37">
        <v>1</v>
      </c>
      <c r="AD853" s="38">
        <v>27</v>
      </c>
      <c r="AE853" s="39">
        <v>0.96428571428571397</v>
      </c>
      <c r="AF853" s="19">
        <v>24.547899999999998</v>
      </c>
      <c r="AG853" s="10">
        <v>-81.801199999999994</v>
      </c>
    </row>
    <row r="854" spans="1:33" ht="12" customHeight="1" x14ac:dyDescent="0.2">
      <c r="A854" s="18">
        <v>249</v>
      </c>
      <c r="B854" s="40" t="s">
        <v>47</v>
      </c>
      <c r="C854" s="7" t="s">
        <v>184</v>
      </c>
      <c r="D854" s="7" t="s">
        <v>1414</v>
      </c>
      <c r="E854" s="7" t="s">
        <v>4</v>
      </c>
      <c r="F854" s="7" t="s">
        <v>2</v>
      </c>
      <c r="G854" s="7">
        <v>1</v>
      </c>
      <c r="H854" s="5"/>
      <c r="I854" s="6">
        <v>130</v>
      </c>
      <c r="J854" s="5"/>
      <c r="K854" s="5"/>
      <c r="L854" s="5"/>
      <c r="M854" s="5"/>
      <c r="N854" s="10">
        <v>130</v>
      </c>
      <c r="O854" s="10">
        <v>130</v>
      </c>
      <c r="P854" s="88">
        <v>0</v>
      </c>
      <c r="Q854" s="102">
        <f t="shared" si="39"/>
        <v>0.98461538461538467</v>
      </c>
      <c r="R854" s="96">
        <v>0.99487179487179489</v>
      </c>
      <c r="S854" s="16">
        <v>0.98615384615384616</v>
      </c>
      <c r="T854" s="10">
        <v>129</v>
      </c>
      <c r="U854" s="13">
        <v>0.992307692307692</v>
      </c>
      <c r="V854" s="12">
        <v>129</v>
      </c>
      <c r="W854" s="13">
        <v>0.992307692307692</v>
      </c>
      <c r="X854" s="12">
        <v>128</v>
      </c>
      <c r="Y854" s="13">
        <v>0.984615384615385</v>
      </c>
      <c r="Z854" s="12">
        <v>127</v>
      </c>
      <c r="AA854" s="13">
        <v>0.97692307692307701</v>
      </c>
      <c r="AB854" s="12">
        <v>127</v>
      </c>
      <c r="AC854" s="13">
        <v>0.97692307692307701</v>
      </c>
      <c r="AD854" s="12">
        <v>128</v>
      </c>
      <c r="AE854" s="41">
        <v>0.984615384615385</v>
      </c>
      <c r="AF854" s="19">
        <v>24.710799999999999</v>
      </c>
      <c r="AG854" s="10">
        <v>-81.074399999999997</v>
      </c>
    </row>
    <row r="855" spans="1:33" ht="12" customHeight="1" x14ac:dyDescent="0.2">
      <c r="A855" s="18">
        <v>871</v>
      </c>
      <c r="B855" s="40" t="s">
        <v>47</v>
      </c>
      <c r="C855" s="7" t="s">
        <v>560</v>
      </c>
      <c r="D855" s="7" t="s">
        <v>1518</v>
      </c>
      <c r="E855" s="7" t="s">
        <v>4</v>
      </c>
      <c r="F855" s="7" t="s">
        <v>2</v>
      </c>
      <c r="G855" s="7">
        <v>1</v>
      </c>
      <c r="H855" s="5"/>
      <c r="I855" s="6">
        <v>66</v>
      </c>
      <c r="J855" s="5"/>
      <c r="K855" s="5"/>
      <c r="L855" s="5"/>
      <c r="M855" s="5"/>
      <c r="N855" s="10">
        <v>66</v>
      </c>
      <c r="O855" s="10">
        <v>66</v>
      </c>
      <c r="P855" s="88">
        <v>0</v>
      </c>
      <c r="Q855" s="102">
        <f t="shared" si="39"/>
        <v>0.97727272727272729</v>
      </c>
      <c r="R855" s="96">
        <v>0.96969696969696972</v>
      </c>
      <c r="S855" s="16">
        <v>0.98989898989898994</v>
      </c>
      <c r="T855" s="10">
        <v>63</v>
      </c>
      <c r="U855" s="13">
        <v>0.95454545454545503</v>
      </c>
      <c r="V855" s="12">
        <v>64</v>
      </c>
      <c r="W855" s="13">
        <v>0.96969696969696995</v>
      </c>
      <c r="X855" s="12">
        <v>65</v>
      </c>
      <c r="Y855" s="13">
        <v>0.98484848484848497</v>
      </c>
      <c r="Z855" s="12">
        <v>65</v>
      </c>
      <c r="AA855" s="13">
        <v>0.98484848484848497</v>
      </c>
      <c r="AB855" s="12">
        <v>65</v>
      </c>
      <c r="AC855" s="13">
        <v>0.98484848484848497</v>
      </c>
      <c r="AD855" s="12">
        <v>65</v>
      </c>
      <c r="AE855" s="41">
        <v>0.98484848484848497</v>
      </c>
      <c r="AF855" s="19">
        <v>25.148299999999999</v>
      </c>
      <c r="AG855" s="10">
        <v>-80.391499999999994</v>
      </c>
    </row>
    <row r="856" spans="1:33" ht="12" customHeight="1" x14ac:dyDescent="0.2">
      <c r="A856" s="18">
        <v>877</v>
      </c>
      <c r="B856" s="40" t="s">
        <v>47</v>
      </c>
      <c r="C856" s="7" t="s">
        <v>563</v>
      </c>
      <c r="D856" s="7" t="s">
        <v>1414</v>
      </c>
      <c r="E856" s="7" t="s">
        <v>4</v>
      </c>
      <c r="F856" s="7" t="s">
        <v>2</v>
      </c>
      <c r="G856" s="7">
        <v>1</v>
      </c>
      <c r="H856" s="5"/>
      <c r="I856" s="6">
        <v>23</v>
      </c>
      <c r="J856" s="5"/>
      <c r="K856" s="5"/>
      <c r="L856" s="5"/>
      <c r="M856" s="5"/>
      <c r="N856" s="10">
        <v>23</v>
      </c>
      <c r="O856" s="10">
        <v>22</v>
      </c>
      <c r="P856" s="88">
        <v>1</v>
      </c>
      <c r="Q856" s="102">
        <f t="shared" si="39"/>
        <v>0.99275362318840576</v>
      </c>
      <c r="R856" s="96">
        <v>0.92753623188405798</v>
      </c>
      <c r="S856" s="16">
        <v>0.98550724637681164</v>
      </c>
      <c r="T856" s="10">
        <v>23</v>
      </c>
      <c r="U856" s="13">
        <v>1</v>
      </c>
      <c r="V856" s="12">
        <v>23</v>
      </c>
      <c r="W856" s="13">
        <v>1</v>
      </c>
      <c r="X856" s="12">
        <v>23</v>
      </c>
      <c r="Y856" s="13">
        <v>1</v>
      </c>
      <c r="Z856" s="12">
        <v>22</v>
      </c>
      <c r="AA856" s="13">
        <v>0.95652173913043503</v>
      </c>
      <c r="AB856" s="12">
        <v>23</v>
      </c>
      <c r="AC856" s="13">
        <v>1</v>
      </c>
      <c r="AD856" s="12">
        <v>23</v>
      </c>
      <c r="AE856" s="41">
        <v>1</v>
      </c>
      <c r="AF856" s="19">
        <v>24.714700000000001</v>
      </c>
      <c r="AG856" s="10">
        <v>-81.087599999999995</v>
      </c>
    </row>
    <row r="857" spans="1:33" ht="12" customHeight="1" x14ac:dyDescent="0.2">
      <c r="A857" s="18">
        <v>1130</v>
      </c>
      <c r="B857" s="40" t="s">
        <v>47</v>
      </c>
      <c r="C857" s="7" t="s">
        <v>724</v>
      </c>
      <c r="D857" s="7" t="s">
        <v>1592</v>
      </c>
      <c r="E857" s="7" t="s">
        <v>4</v>
      </c>
      <c r="F857" s="7" t="s">
        <v>2</v>
      </c>
      <c r="G857" s="7">
        <v>1</v>
      </c>
      <c r="H857" s="5"/>
      <c r="I857" s="6">
        <v>102</v>
      </c>
      <c r="J857" s="5"/>
      <c r="K857" s="5"/>
      <c r="L857" s="5"/>
      <c r="M857" s="5"/>
      <c r="N857" s="10">
        <v>102</v>
      </c>
      <c r="O857" s="10">
        <v>102</v>
      </c>
      <c r="P857" s="88">
        <v>0</v>
      </c>
      <c r="Q857" s="102">
        <f t="shared" si="39"/>
        <v>0.99509803921568629</v>
      </c>
      <c r="R857" s="96">
        <v>0.99183006535947715</v>
      </c>
      <c r="S857" s="16">
        <v>0.99673202614379086</v>
      </c>
      <c r="T857" s="10">
        <v>102</v>
      </c>
      <c r="U857" s="13">
        <v>1</v>
      </c>
      <c r="V857" s="12">
        <v>101</v>
      </c>
      <c r="W857" s="13">
        <v>0.99019607843137303</v>
      </c>
      <c r="X857" s="12">
        <v>102</v>
      </c>
      <c r="Y857" s="13">
        <v>1</v>
      </c>
      <c r="Z857" s="12">
        <v>102</v>
      </c>
      <c r="AA857" s="13">
        <v>1</v>
      </c>
      <c r="AB857" s="12">
        <v>101</v>
      </c>
      <c r="AC857" s="13">
        <v>0.99019607843137303</v>
      </c>
      <c r="AD857" s="12">
        <v>101</v>
      </c>
      <c r="AE857" s="41">
        <v>0.99019607843137303</v>
      </c>
      <c r="AF857" s="19">
        <v>24.5686</v>
      </c>
      <c r="AG857" s="10">
        <v>-81.7393</v>
      </c>
    </row>
    <row r="858" spans="1:33" ht="12" customHeight="1" x14ac:dyDescent="0.2">
      <c r="A858" s="18">
        <v>1337</v>
      </c>
      <c r="B858" s="40" t="s">
        <v>47</v>
      </c>
      <c r="C858" s="7" t="s">
        <v>830</v>
      </c>
      <c r="D858" s="7" t="s">
        <v>1626</v>
      </c>
      <c r="E858" s="7" t="s">
        <v>4</v>
      </c>
      <c r="F858" s="7" t="s">
        <v>2</v>
      </c>
      <c r="G858" s="7">
        <v>1</v>
      </c>
      <c r="H858" s="5"/>
      <c r="I858" s="6">
        <v>130</v>
      </c>
      <c r="J858" s="5"/>
      <c r="K858" s="5"/>
      <c r="L858" s="5"/>
      <c r="M858" s="5"/>
      <c r="N858" s="10">
        <v>130</v>
      </c>
      <c r="O858" s="10">
        <v>130</v>
      </c>
      <c r="P858" s="88">
        <v>0</v>
      </c>
      <c r="Q858" s="102">
        <f t="shared" si="39"/>
        <v>0.98589743589743595</v>
      </c>
      <c r="R858" s="96">
        <v>0.99384615384615382</v>
      </c>
      <c r="S858" s="16">
        <v>0.982051282051282</v>
      </c>
      <c r="T858" s="10">
        <v>126</v>
      </c>
      <c r="U858" s="13">
        <v>0.961832061068702</v>
      </c>
      <c r="V858" s="12">
        <v>127</v>
      </c>
      <c r="W858" s="13">
        <v>0.969465648854962</v>
      </c>
      <c r="X858" s="12">
        <v>129</v>
      </c>
      <c r="Y858" s="13">
        <v>0.984732824427481</v>
      </c>
      <c r="Z858" s="12">
        <v>129</v>
      </c>
      <c r="AA858" s="13">
        <v>0.984732824427481</v>
      </c>
      <c r="AB858" s="12">
        <v>129</v>
      </c>
      <c r="AC858" s="13">
        <v>0.984732824427481</v>
      </c>
      <c r="AD858" s="12">
        <v>129</v>
      </c>
      <c r="AE858" s="41">
        <v>0.984732824427481</v>
      </c>
      <c r="AF858" s="19">
        <v>24.569600000000001</v>
      </c>
      <c r="AG858" s="10">
        <v>-81.738799999999998</v>
      </c>
    </row>
    <row r="859" spans="1:33" ht="12" customHeight="1" x14ac:dyDescent="0.2">
      <c r="A859" s="18">
        <v>1845</v>
      </c>
      <c r="B859" s="40" t="s">
        <v>47</v>
      </c>
      <c r="C859" s="7" t="s">
        <v>1005</v>
      </c>
      <c r="D859" s="7" t="s">
        <v>1653</v>
      </c>
      <c r="E859" s="7" t="s">
        <v>4</v>
      </c>
      <c r="F859" s="7" t="s">
        <v>2</v>
      </c>
      <c r="G859" s="7">
        <v>1</v>
      </c>
      <c r="H859" s="5"/>
      <c r="I859" s="6">
        <v>56</v>
      </c>
      <c r="J859" s="5"/>
      <c r="K859" s="5"/>
      <c r="L859" s="5"/>
      <c r="M859" s="5"/>
      <c r="N859" s="10">
        <v>56</v>
      </c>
      <c r="O859" s="10">
        <v>56</v>
      </c>
      <c r="P859" s="88">
        <v>0</v>
      </c>
      <c r="Q859" s="102">
        <f t="shared" si="39"/>
        <v>0.99404761904761907</v>
      </c>
      <c r="R859" s="96">
        <v>0.97916666666666663</v>
      </c>
      <c r="S859" s="16">
        <v>0.98511904761904767</v>
      </c>
      <c r="T859" s="10">
        <v>56</v>
      </c>
      <c r="U859" s="13">
        <v>1</v>
      </c>
      <c r="V859" s="12">
        <v>56</v>
      </c>
      <c r="W859" s="13">
        <v>1</v>
      </c>
      <c r="X859" s="12">
        <v>56</v>
      </c>
      <c r="Y859" s="13">
        <v>1</v>
      </c>
      <c r="Z859" s="12">
        <v>56</v>
      </c>
      <c r="AA859" s="13">
        <v>1</v>
      </c>
      <c r="AB859" s="12">
        <v>55</v>
      </c>
      <c r="AC859" s="13">
        <v>0.98214285714285698</v>
      </c>
      <c r="AD859" s="12">
        <v>55</v>
      </c>
      <c r="AE859" s="41">
        <v>0.98214285714285698</v>
      </c>
      <c r="AF859" s="19">
        <v>24.7165</v>
      </c>
      <c r="AG859" s="10">
        <v>-81.0642</v>
      </c>
    </row>
    <row r="860" spans="1:33" ht="12" customHeight="1" x14ac:dyDescent="0.2">
      <c r="A860" s="18">
        <v>2028</v>
      </c>
      <c r="B860" s="40" t="s">
        <v>47</v>
      </c>
      <c r="C860" s="7" t="s">
        <v>1058</v>
      </c>
      <c r="D860" s="7" t="s">
        <v>1686</v>
      </c>
      <c r="E860" s="7" t="s">
        <v>4</v>
      </c>
      <c r="F860" s="7" t="s">
        <v>2</v>
      </c>
      <c r="G860" s="7">
        <v>1</v>
      </c>
      <c r="H860" s="5"/>
      <c r="I860" s="6">
        <v>28</v>
      </c>
      <c r="J860" s="5"/>
      <c r="K860" s="5"/>
      <c r="L860" s="5"/>
      <c r="M860" s="5"/>
      <c r="N860" s="10">
        <v>28</v>
      </c>
      <c r="O860" s="10">
        <v>28</v>
      </c>
      <c r="P860" s="88">
        <v>0</v>
      </c>
      <c r="Q860" s="102">
        <f t="shared" si="39"/>
        <v>0.98571428571428577</v>
      </c>
      <c r="R860" s="96">
        <v>0.99285714285714288</v>
      </c>
      <c r="S860" s="16">
        <v>0.97023809523809523</v>
      </c>
      <c r="T860" s="5"/>
      <c r="U860" s="11"/>
      <c r="V860" s="12">
        <v>28</v>
      </c>
      <c r="W860" s="13">
        <v>1</v>
      </c>
      <c r="X860" s="12">
        <v>27</v>
      </c>
      <c r="Y860" s="13">
        <v>0.96428571428571397</v>
      </c>
      <c r="Z860" s="12">
        <v>27</v>
      </c>
      <c r="AA860" s="13">
        <v>0.96428571428571397</v>
      </c>
      <c r="AB860" s="12">
        <v>28</v>
      </c>
      <c r="AC860" s="13">
        <v>1</v>
      </c>
      <c r="AD860" s="12">
        <v>28</v>
      </c>
      <c r="AE860" s="41">
        <v>1</v>
      </c>
      <c r="AF860" s="19">
        <v>24.717306000000001</v>
      </c>
      <c r="AG860" s="10">
        <v>-81.063500000000005</v>
      </c>
    </row>
    <row r="861" spans="1:33" ht="12" customHeight="1" x14ac:dyDescent="0.2">
      <c r="A861" s="18">
        <v>2230</v>
      </c>
      <c r="B861" s="40" t="s">
        <v>47</v>
      </c>
      <c r="C861" s="7" t="s">
        <v>1098</v>
      </c>
      <c r="D861" s="7" t="s">
        <v>1704</v>
      </c>
      <c r="E861" s="7" t="s">
        <v>4</v>
      </c>
      <c r="F861" s="7" t="s">
        <v>2</v>
      </c>
      <c r="G861" s="7">
        <v>1</v>
      </c>
      <c r="H861" s="5"/>
      <c r="I861" s="6">
        <v>50</v>
      </c>
      <c r="J861" s="5"/>
      <c r="K861" s="5"/>
      <c r="L861" s="6">
        <v>5</v>
      </c>
      <c r="M861" s="5"/>
      <c r="N861" s="10">
        <v>50</v>
      </c>
      <c r="O861" s="10">
        <v>50</v>
      </c>
      <c r="P861" s="88">
        <v>0</v>
      </c>
      <c r="Q861" s="102">
        <f t="shared" si="39"/>
        <v>1</v>
      </c>
      <c r="R861" s="96">
        <v>0.99333333333333329</v>
      </c>
      <c r="S861" s="16">
        <v>0.9966666666666667</v>
      </c>
      <c r="T861" s="10">
        <v>50</v>
      </c>
      <c r="U861" s="13">
        <v>1</v>
      </c>
      <c r="V861" s="12">
        <v>50</v>
      </c>
      <c r="W861" s="13">
        <v>1</v>
      </c>
      <c r="X861" s="12">
        <v>50</v>
      </c>
      <c r="Y861" s="13">
        <v>1</v>
      </c>
      <c r="Z861" s="12">
        <v>50</v>
      </c>
      <c r="AA861" s="13">
        <v>1</v>
      </c>
      <c r="AB861" s="12">
        <v>50</v>
      </c>
      <c r="AC861" s="13">
        <v>1</v>
      </c>
      <c r="AD861" s="11"/>
      <c r="AE861" s="42"/>
      <c r="AF861" s="19">
        <v>24.564833</v>
      </c>
      <c r="AG861" s="10">
        <v>-81.760917000000006</v>
      </c>
    </row>
    <row r="862" spans="1:33" ht="12" customHeight="1" x14ac:dyDescent="0.2">
      <c r="A862" s="18">
        <v>2459</v>
      </c>
      <c r="B862" s="40" t="s">
        <v>47</v>
      </c>
      <c r="C862" s="7" t="s">
        <v>1146</v>
      </c>
      <c r="D862" s="7" t="s">
        <v>1644</v>
      </c>
      <c r="E862" s="7" t="s">
        <v>4</v>
      </c>
      <c r="F862" s="7" t="s">
        <v>2</v>
      </c>
      <c r="G862" s="7">
        <v>1</v>
      </c>
      <c r="H862" s="5"/>
      <c r="I862" s="6">
        <v>49</v>
      </c>
      <c r="J862" s="5"/>
      <c r="K862" s="5"/>
      <c r="L862" s="6">
        <v>3</v>
      </c>
      <c r="M862" s="5"/>
      <c r="N862" s="10">
        <v>49</v>
      </c>
      <c r="O862" s="10">
        <v>49</v>
      </c>
      <c r="P862" s="88">
        <v>0</v>
      </c>
      <c r="Q862" s="102">
        <f t="shared" si="39"/>
        <v>0.99659863945578231</v>
      </c>
      <c r="R862" s="96">
        <v>0.99319727891156462</v>
      </c>
      <c r="S862" s="16">
        <v>1</v>
      </c>
      <c r="T862" s="10">
        <v>49</v>
      </c>
      <c r="U862" s="13">
        <v>1</v>
      </c>
      <c r="V862" s="12">
        <v>49</v>
      </c>
      <c r="W862" s="13">
        <v>1</v>
      </c>
      <c r="X862" s="12">
        <v>48</v>
      </c>
      <c r="Y862" s="13">
        <v>0.97959183673469397</v>
      </c>
      <c r="Z862" s="12">
        <v>49</v>
      </c>
      <c r="AA862" s="13">
        <v>1</v>
      </c>
      <c r="AB862" s="12">
        <v>49</v>
      </c>
      <c r="AC862" s="13">
        <v>1</v>
      </c>
      <c r="AD862" s="12">
        <v>49</v>
      </c>
      <c r="AE862" s="41">
        <v>1</v>
      </c>
      <c r="AF862" s="19">
        <v>24.573</v>
      </c>
      <c r="AG862" s="10">
        <v>-81.742000000000004</v>
      </c>
    </row>
    <row r="863" spans="1:33" ht="12" customHeight="1" x14ac:dyDescent="0.2">
      <c r="A863" s="18">
        <v>2460</v>
      </c>
      <c r="B863" s="40" t="s">
        <v>47</v>
      </c>
      <c r="C863" s="7" t="s">
        <v>1147</v>
      </c>
      <c r="D863" s="7" t="s">
        <v>1644</v>
      </c>
      <c r="E863" s="7" t="s">
        <v>4</v>
      </c>
      <c r="F863" s="7" t="s">
        <v>2</v>
      </c>
      <c r="G863" s="7">
        <v>1</v>
      </c>
      <c r="H863" s="5"/>
      <c r="I863" s="6">
        <v>36</v>
      </c>
      <c r="J863" s="5"/>
      <c r="K863" s="5"/>
      <c r="L863" s="5"/>
      <c r="M863" s="5"/>
      <c r="N863" s="10">
        <v>36</v>
      </c>
      <c r="O863" s="10">
        <v>36</v>
      </c>
      <c r="P863" s="88">
        <v>0</v>
      </c>
      <c r="Q863" s="102">
        <f t="shared" si="39"/>
        <v>0.93518518518518523</v>
      </c>
      <c r="R863" s="96">
        <v>0.98148148148148151</v>
      </c>
      <c r="S863" s="16">
        <v>0.875</v>
      </c>
      <c r="T863" s="10">
        <v>35</v>
      </c>
      <c r="U863" s="13">
        <v>0.97222222222222199</v>
      </c>
      <c r="V863" s="12">
        <v>34</v>
      </c>
      <c r="W863" s="13">
        <v>0.94444444444444398</v>
      </c>
      <c r="X863" s="12">
        <v>35</v>
      </c>
      <c r="Y863" s="13">
        <v>0.97222222222222199</v>
      </c>
      <c r="Z863" s="12">
        <v>34</v>
      </c>
      <c r="AA863" s="13">
        <v>0.94444444444444398</v>
      </c>
      <c r="AB863" s="12">
        <v>32</v>
      </c>
      <c r="AC863" s="13">
        <v>0.88888888888888895</v>
      </c>
      <c r="AD863" s="12">
        <v>32</v>
      </c>
      <c r="AE863" s="41">
        <v>0.88888888888888895</v>
      </c>
      <c r="AF863" s="19">
        <v>25.018000000000001</v>
      </c>
      <c r="AG863" s="10">
        <v>-80.512</v>
      </c>
    </row>
    <row r="864" spans="1:33" ht="12" customHeight="1" x14ac:dyDescent="0.2">
      <c r="A864" s="18">
        <v>239</v>
      </c>
      <c r="B864" s="40" t="s">
        <v>47</v>
      </c>
      <c r="C864" s="7" t="s">
        <v>176</v>
      </c>
      <c r="D864" s="7" t="s">
        <v>1459</v>
      </c>
      <c r="E864" s="7" t="s">
        <v>1738</v>
      </c>
      <c r="F864" s="7" t="s">
        <v>2</v>
      </c>
      <c r="G864" s="7">
        <v>1</v>
      </c>
      <c r="H864" s="5"/>
      <c r="I864" s="6">
        <v>30</v>
      </c>
      <c r="J864" s="5"/>
      <c r="K864" s="5"/>
      <c r="L864" s="5"/>
      <c r="M864" s="5"/>
      <c r="N864" s="10">
        <v>52</v>
      </c>
      <c r="O864" s="10">
        <v>17</v>
      </c>
      <c r="P864" s="88">
        <v>35</v>
      </c>
      <c r="Q864" s="102">
        <f t="shared" si="39"/>
        <v>1</v>
      </c>
      <c r="R864" s="96">
        <v>0.99615384615384617</v>
      </c>
      <c r="S864" s="16">
        <v>0.97115384615384615</v>
      </c>
      <c r="T864" s="5"/>
      <c r="U864" s="11"/>
      <c r="V864" s="12">
        <v>52</v>
      </c>
      <c r="W864" s="13">
        <v>1</v>
      </c>
      <c r="X864" s="12">
        <v>52</v>
      </c>
      <c r="Y864" s="13">
        <v>1</v>
      </c>
      <c r="Z864" s="12">
        <v>52</v>
      </c>
      <c r="AA864" s="13">
        <v>1</v>
      </c>
      <c r="AB864" s="12">
        <v>52</v>
      </c>
      <c r="AC864" s="13">
        <v>1</v>
      </c>
      <c r="AD864" s="12">
        <v>52</v>
      </c>
      <c r="AE864" s="41">
        <v>1</v>
      </c>
      <c r="AF864" s="19">
        <v>24.550699999999999</v>
      </c>
      <c r="AG864" s="10">
        <v>-81.804000000000002</v>
      </c>
    </row>
    <row r="865" spans="1:33" ht="12" customHeight="1" x14ac:dyDescent="0.2">
      <c r="A865" s="18">
        <v>51</v>
      </c>
      <c r="B865" s="40" t="s">
        <v>47</v>
      </c>
      <c r="C865" s="7" t="s">
        <v>48</v>
      </c>
      <c r="D865" s="7" t="s">
        <v>1427</v>
      </c>
      <c r="E865" s="7" t="s">
        <v>5</v>
      </c>
      <c r="F865" s="7" t="s">
        <v>2</v>
      </c>
      <c r="G865" s="7">
        <v>1</v>
      </c>
      <c r="H865" s="5"/>
      <c r="I865" s="5"/>
      <c r="J865" s="6">
        <v>14</v>
      </c>
      <c r="K865" s="5"/>
      <c r="L865" s="5"/>
      <c r="M865" s="5"/>
      <c r="N865" s="10">
        <v>14</v>
      </c>
      <c r="O865" s="10">
        <v>14</v>
      </c>
      <c r="P865" s="88">
        <v>0</v>
      </c>
      <c r="Q865" s="102">
        <f t="shared" si="39"/>
        <v>1</v>
      </c>
      <c r="R865" s="96">
        <v>1</v>
      </c>
      <c r="S865" s="16">
        <v>0.98809523809523814</v>
      </c>
      <c r="T865" s="10">
        <v>14</v>
      </c>
      <c r="U865" s="13">
        <v>1</v>
      </c>
      <c r="V865" s="12">
        <v>14</v>
      </c>
      <c r="W865" s="13">
        <v>1</v>
      </c>
      <c r="X865" s="12">
        <v>14</v>
      </c>
      <c r="Y865" s="13">
        <v>1</v>
      </c>
      <c r="Z865" s="12">
        <v>14</v>
      </c>
      <c r="AA865" s="13">
        <v>1</v>
      </c>
      <c r="AB865" s="12">
        <v>14</v>
      </c>
      <c r="AC865" s="13">
        <v>1</v>
      </c>
      <c r="AD865" s="12">
        <v>14</v>
      </c>
      <c r="AE865" s="41">
        <v>1</v>
      </c>
      <c r="AF865" s="19">
        <v>24.669833000000001</v>
      </c>
      <c r="AG865" s="10">
        <v>-81.349553999999998</v>
      </c>
    </row>
    <row r="866" spans="1:33" ht="12" customHeight="1" x14ac:dyDescent="0.2">
      <c r="A866" s="18">
        <v>507</v>
      </c>
      <c r="B866" s="40" t="s">
        <v>47</v>
      </c>
      <c r="C866" s="7" t="s">
        <v>345</v>
      </c>
      <c r="D866" s="7" t="s">
        <v>1430</v>
      </c>
      <c r="E866" s="7" t="s">
        <v>5</v>
      </c>
      <c r="F866" s="7" t="s">
        <v>2</v>
      </c>
      <c r="G866" s="7">
        <v>1</v>
      </c>
      <c r="H866" s="5"/>
      <c r="I866" s="6">
        <v>46</v>
      </c>
      <c r="J866" s="6">
        <v>32</v>
      </c>
      <c r="K866" s="5"/>
      <c r="L866" s="5"/>
      <c r="M866" s="5"/>
      <c r="N866" s="10">
        <v>78</v>
      </c>
      <c r="O866" s="10">
        <v>78</v>
      </c>
      <c r="P866" s="88">
        <v>0</v>
      </c>
      <c r="Q866" s="102">
        <f t="shared" si="39"/>
        <v>0.98717948717948723</v>
      </c>
      <c r="R866" s="96">
        <v>0.98076923076923073</v>
      </c>
      <c r="S866" s="16">
        <v>0.99487179487179489</v>
      </c>
      <c r="T866" s="10">
        <v>78</v>
      </c>
      <c r="U866" s="13">
        <v>1</v>
      </c>
      <c r="V866" s="12">
        <v>78</v>
      </c>
      <c r="W866" s="13">
        <v>1</v>
      </c>
      <c r="X866" s="12">
        <v>77</v>
      </c>
      <c r="Y866" s="13">
        <v>0.987179487179487</v>
      </c>
      <c r="Z866" s="12">
        <v>76</v>
      </c>
      <c r="AA866" s="13">
        <v>0.97435897435897401</v>
      </c>
      <c r="AB866" s="12">
        <v>77</v>
      </c>
      <c r="AC866" s="13">
        <v>0.987179487179487</v>
      </c>
      <c r="AD866" s="12">
        <v>76</v>
      </c>
      <c r="AE866" s="41">
        <v>0.97435897435897401</v>
      </c>
      <c r="AF866" s="19">
        <v>24.569400000000002</v>
      </c>
      <c r="AG866" s="10">
        <v>-81.762600000000006</v>
      </c>
    </row>
    <row r="867" spans="1:33" ht="12" customHeight="1" x14ac:dyDescent="0.2">
      <c r="A867" s="18">
        <v>2546</v>
      </c>
      <c r="B867" s="40" t="s">
        <v>47</v>
      </c>
      <c r="C867" s="7" t="s">
        <v>1207</v>
      </c>
      <c r="D867" s="7" t="s">
        <v>1368</v>
      </c>
      <c r="E867" s="7" t="s">
        <v>4</v>
      </c>
      <c r="F867" s="7" t="s">
        <v>1332</v>
      </c>
      <c r="G867" s="7">
        <v>1</v>
      </c>
      <c r="H867" s="5"/>
      <c r="I867" s="6">
        <v>48</v>
      </c>
      <c r="J867" s="5"/>
      <c r="K867" s="5"/>
      <c r="L867" s="6">
        <v>3</v>
      </c>
      <c r="M867" s="5"/>
      <c r="N867" s="10">
        <v>48</v>
      </c>
      <c r="O867" s="10">
        <v>48</v>
      </c>
      <c r="P867" s="88">
        <v>0</v>
      </c>
      <c r="Q867" s="102">
        <f t="shared" si="39"/>
        <v>1</v>
      </c>
      <c r="R867" s="96"/>
      <c r="S867" s="16"/>
      <c r="T867" s="10">
        <v>48</v>
      </c>
      <c r="U867" s="13">
        <v>1</v>
      </c>
      <c r="V867" s="12">
        <v>48</v>
      </c>
      <c r="W867" s="13">
        <v>1</v>
      </c>
      <c r="X867" s="12">
        <v>48</v>
      </c>
      <c r="Y867" s="13">
        <v>1</v>
      </c>
      <c r="Z867" s="12">
        <v>48</v>
      </c>
      <c r="AA867" s="13">
        <v>1</v>
      </c>
      <c r="AB867" s="12">
        <v>48</v>
      </c>
      <c r="AC867" s="13">
        <v>1</v>
      </c>
      <c r="AD867" s="12">
        <v>48</v>
      </c>
      <c r="AE867" s="41">
        <v>1</v>
      </c>
      <c r="AF867" s="19">
        <v>24.572917</v>
      </c>
      <c r="AG867" s="10">
        <v>-81.406972222222194</v>
      </c>
    </row>
    <row r="868" spans="1:33" ht="12" customHeight="1" x14ac:dyDescent="0.2">
      <c r="A868" s="18">
        <v>2547</v>
      </c>
      <c r="B868" s="40" t="s">
        <v>47</v>
      </c>
      <c r="C868" s="7" t="s">
        <v>1208</v>
      </c>
      <c r="D868" s="7" t="s">
        <v>1368</v>
      </c>
      <c r="E868" s="7" t="s">
        <v>4</v>
      </c>
      <c r="F868" s="7" t="s">
        <v>1332</v>
      </c>
      <c r="G868" s="7">
        <v>1</v>
      </c>
      <c r="H868" s="5"/>
      <c r="I868" s="6">
        <v>36</v>
      </c>
      <c r="J868" s="5"/>
      <c r="K868" s="5"/>
      <c r="L868" s="6">
        <v>2</v>
      </c>
      <c r="M868" s="5"/>
      <c r="N868" s="10">
        <v>36</v>
      </c>
      <c r="O868" s="10">
        <v>36</v>
      </c>
      <c r="P868" s="88">
        <v>0</v>
      </c>
      <c r="Q868" s="102">
        <f t="shared" si="39"/>
        <v>0.8</v>
      </c>
      <c r="R868" s="96"/>
      <c r="S868" s="16"/>
      <c r="T868" s="10">
        <v>36</v>
      </c>
      <c r="U868" s="13">
        <v>1</v>
      </c>
      <c r="V868" s="12">
        <v>36</v>
      </c>
      <c r="W868" s="13">
        <v>1</v>
      </c>
      <c r="X868" s="12">
        <v>35</v>
      </c>
      <c r="Y868" s="13">
        <v>0.97222222222222199</v>
      </c>
      <c r="Z868" s="12">
        <v>25</v>
      </c>
      <c r="AA868" s="13">
        <v>0.69444444444444398</v>
      </c>
      <c r="AB868" s="12">
        <v>12</v>
      </c>
      <c r="AC868" s="13">
        <v>0.33333333333333298</v>
      </c>
      <c r="AD868" s="11"/>
      <c r="AE868" s="42"/>
      <c r="AF868" s="19">
        <v>24.909749999999999</v>
      </c>
      <c r="AG868" s="10">
        <v>-80.643277777777797</v>
      </c>
    </row>
    <row r="869" spans="1:33" ht="12" customHeight="1" thickBot="1" x14ac:dyDescent="0.25">
      <c r="A869" s="18">
        <v>2620</v>
      </c>
      <c r="B869" s="43" t="s">
        <v>47</v>
      </c>
      <c r="C869" s="44" t="s">
        <v>1271</v>
      </c>
      <c r="D869" s="44" t="s">
        <v>1369</v>
      </c>
      <c r="E869" s="44" t="s">
        <v>3</v>
      </c>
      <c r="F869" s="44" t="s">
        <v>1333</v>
      </c>
      <c r="G869" s="44">
        <v>1</v>
      </c>
      <c r="H869" s="45">
        <v>38</v>
      </c>
      <c r="I869" s="45">
        <v>9</v>
      </c>
      <c r="J869" s="46"/>
      <c r="K869" s="46"/>
      <c r="L869" s="45">
        <v>3</v>
      </c>
      <c r="M869" s="46"/>
      <c r="N869" s="47">
        <v>47</v>
      </c>
      <c r="O869" s="47">
        <v>47</v>
      </c>
      <c r="P869" s="90">
        <v>0</v>
      </c>
      <c r="Q869" s="103"/>
      <c r="R869" s="97"/>
      <c r="S869" s="48"/>
      <c r="T869" s="46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50"/>
      <c r="AF869" s="19">
        <v>25.160416999999999</v>
      </c>
      <c r="AG869" s="10">
        <v>-80.385389000000004</v>
      </c>
    </row>
    <row r="870" spans="1:33" ht="6" customHeight="1" thickBot="1" x14ac:dyDescent="0.25">
      <c r="A870" s="18"/>
      <c r="B870" s="79"/>
      <c r="C870" s="22"/>
      <c r="D870" s="22"/>
      <c r="E870" s="22"/>
      <c r="F870" s="22"/>
      <c r="G870" s="22"/>
      <c r="H870" s="24"/>
      <c r="I870" s="24"/>
      <c r="J870" s="23"/>
      <c r="K870" s="23"/>
      <c r="L870" s="24"/>
      <c r="M870" s="23"/>
      <c r="N870" s="25"/>
      <c r="O870" s="25"/>
      <c r="P870" s="83"/>
      <c r="Q870" s="104"/>
      <c r="R870" s="98"/>
      <c r="S870" s="26"/>
      <c r="T870" s="23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80"/>
      <c r="AF870" s="19"/>
      <c r="AG870" s="10"/>
    </row>
    <row r="871" spans="1:33" ht="12" customHeight="1" x14ac:dyDescent="0.2">
      <c r="A871" s="18">
        <v>114</v>
      </c>
      <c r="B871" s="31" t="s">
        <v>90</v>
      </c>
      <c r="C871" s="32" t="s">
        <v>91</v>
      </c>
      <c r="D871" s="32" t="s">
        <v>1350</v>
      </c>
      <c r="E871" s="32" t="s">
        <v>4</v>
      </c>
      <c r="F871" s="32" t="s">
        <v>2</v>
      </c>
      <c r="G871" s="32">
        <v>1</v>
      </c>
      <c r="H871" s="33"/>
      <c r="I871" s="34">
        <v>48</v>
      </c>
      <c r="J871" s="33"/>
      <c r="K871" s="33"/>
      <c r="L871" s="33"/>
      <c r="M871" s="33"/>
      <c r="N871" s="35">
        <v>48</v>
      </c>
      <c r="O871" s="35">
        <v>46</v>
      </c>
      <c r="P871" s="87">
        <v>2</v>
      </c>
      <c r="Q871" s="101">
        <f>(T871+V871+X871+Z871+AB871+AD871)/(N871*COUNTA(T871,V871,X871,Z871,AB871,AD871))</f>
        <v>0.94444444444444442</v>
      </c>
      <c r="R871" s="95"/>
      <c r="S871" s="36">
        <v>0.97569444444444442</v>
      </c>
      <c r="T871" s="35">
        <v>45</v>
      </c>
      <c r="U871" s="37">
        <v>0.9375</v>
      </c>
      <c r="V871" s="38">
        <v>46</v>
      </c>
      <c r="W871" s="37">
        <v>0.95833333333333304</v>
      </c>
      <c r="X871" s="38">
        <v>45</v>
      </c>
      <c r="Y871" s="37">
        <v>0.9375</v>
      </c>
      <c r="Z871" s="38">
        <v>46</v>
      </c>
      <c r="AA871" s="37">
        <v>0.95833333333333304</v>
      </c>
      <c r="AB871" s="38">
        <v>44</v>
      </c>
      <c r="AC871" s="37">
        <v>0.91666666666666696</v>
      </c>
      <c r="AD871" s="38">
        <v>46</v>
      </c>
      <c r="AE871" s="39">
        <v>0.95833333333333304</v>
      </c>
      <c r="AF871" s="19">
        <v>30.654900000000001</v>
      </c>
      <c r="AG871" s="10">
        <v>-81.455299999999994</v>
      </c>
    </row>
    <row r="872" spans="1:33" ht="12" customHeight="1" x14ac:dyDescent="0.2">
      <c r="A872" s="18">
        <v>128</v>
      </c>
      <c r="B872" s="40" t="s">
        <v>90</v>
      </c>
      <c r="C872" s="7" t="s">
        <v>102</v>
      </c>
      <c r="D872" s="7" t="s">
        <v>1349</v>
      </c>
      <c r="E872" s="7" t="s">
        <v>4</v>
      </c>
      <c r="F872" s="7" t="s">
        <v>2</v>
      </c>
      <c r="G872" s="7">
        <v>1</v>
      </c>
      <c r="H872" s="5"/>
      <c r="I872" s="6">
        <v>36</v>
      </c>
      <c r="J872" s="5"/>
      <c r="K872" s="5"/>
      <c r="L872" s="5"/>
      <c r="M872" s="5"/>
      <c r="N872" s="10">
        <v>36</v>
      </c>
      <c r="O872" s="10">
        <v>36</v>
      </c>
      <c r="P872" s="88">
        <v>0</v>
      </c>
      <c r="Q872" s="102">
        <f>(T872+V872+X872+Z872+AB872+AD872)/(N872*COUNTA(T872,V872,X872,Z872,AB872,AD872))</f>
        <v>0.98148148148148151</v>
      </c>
      <c r="R872" s="96">
        <v>0.96527777777777779</v>
      </c>
      <c r="S872" s="16">
        <v>0.94907407407407407</v>
      </c>
      <c r="T872" s="10">
        <v>36</v>
      </c>
      <c r="U872" s="13">
        <v>1</v>
      </c>
      <c r="V872" s="12">
        <v>36</v>
      </c>
      <c r="W872" s="13">
        <v>1</v>
      </c>
      <c r="X872" s="12">
        <v>36</v>
      </c>
      <c r="Y872" s="13">
        <v>1</v>
      </c>
      <c r="Z872" s="12">
        <v>35</v>
      </c>
      <c r="AA872" s="13">
        <v>0.97222222222222199</v>
      </c>
      <c r="AB872" s="12">
        <v>34</v>
      </c>
      <c r="AC872" s="13">
        <v>0.94444444444444398</v>
      </c>
      <c r="AD872" s="12">
        <v>35</v>
      </c>
      <c r="AE872" s="41">
        <v>0.97222222222222199</v>
      </c>
      <c r="AF872" s="19">
        <v>30.7605</v>
      </c>
      <c r="AG872" s="10">
        <v>-81.966099999999997</v>
      </c>
    </row>
    <row r="873" spans="1:33" ht="12" customHeight="1" x14ac:dyDescent="0.2">
      <c r="A873" s="18">
        <v>1810</v>
      </c>
      <c r="B873" s="40" t="s">
        <v>90</v>
      </c>
      <c r="C873" s="7" t="s">
        <v>994</v>
      </c>
      <c r="D873" s="7" t="s">
        <v>1363</v>
      </c>
      <c r="E873" s="7" t="s">
        <v>4</v>
      </c>
      <c r="F873" s="7" t="s">
        <v>2</v>
      </c>
      <c r="G873" s="7">
        <v>1</v>
      </c>
      <c r="H873" s="5"/>
      <c r="I873" s="6">
        <v>39</v>
      </c>
      <c r="J873" s="5"/>
      <c r="K873" s="5"/>
      <c r="L873" s="5"/>
      <c r="M873" s="5"/>
      <c r="N873" s="10">
        <v>39</v>
      </c>
      <c r="O873" s="10">
        <v>39</v>
      </c>
      <c r="P873" s="88">
        <v>0</v>
      </c>
      <c r="Q873" s="102">
        <f>(T873+V873+X873+Z873+AB873+AD873)/(N873*COUNTA(T873,V873,X873,Z873,AB873,AD873))</f>
        <v>0.94871794871794868</v>
      </c>
      <c r="R873" s="96">
        <v>0.89743589743589747</v>
      </c>
      <c r="S873" s="16">
        <v>0.9145299145299145</v>
      </c>
      <c r="T873" s="10">
        <v>37</v>
      </c>
      <c r="U873" s="13">
        <v>0.94871794871794901</v>
      </c>
      <c r="V873" s="12">
        <v>37</v>
      </c>
      <c r="W873" s="13">
        <v>0.94871794871794901</v>
      </c>
      <c r="X873" s="12">
        <v>37</v>
      </c>
      <c r="Y873" s="13">
        <v>0.97368421052631604</v>
      </c>
      <c r="Z873" s="12">
        <v>36</v>
      </c>
      <c r="AA873" s="13">
        <v>0.94736842105263197</v>
      </c>
      <c r="AB873" s="12">
        <v>38</v>
      </c>
      <c r="AC873" s="13">
        <v>1</v>
      </c>
      <c r="AD873" s="12">
        <v>37</v>
      </c>
      <c r="AE873" s="41">
        <v>0.97368421052631604</v>
      </c>
      <c r="AF873" s="19">
        <v>30.656300000000002</v>
      </c>
      <c r="AG873" s="10">
        <v>-81.455200000000005</v>
      </c>
    </row>
    <row r="874" spans="1:33" ht="12" customHeight="1" x14ac:dyDescent="0.2">
      <c r="A874" s="18">
        <v>2462</v>
      </c>
      <c r="B874" s="40" t="s">
        <v>90</v>
      </c>
      <c r="C874" s="7" t="s">
        <v>1149</v>
      </c>
      <c r="D874" s="7" t="s">
        <v>1644</v>
      </c>
      <c r="E874" s="7" t="s">
        <v>4</v>
      </c>
      <c r="F874" s="7" t="s">
        <v>2</v>
      </c>
      <c r="G874" s="7">
        <v>1</v>
      </c>
      <c r="H874" s="5"/>
      <c r="I874" s="6">
        <v>63</v>
      </c>
      <c r="J874" s="5"/>
      <c r="K874" s="5"/>
      <c r="L874" s="6">
        <v>4</v>
      </c>
      <c r="M874" s="5"/>
      <c r="N874" s="10">
        <v>63</v>
      </c>
      <c r="O874" s="10">
        <v>63</v>
      </c>
      <c r="P874" s="88">
        <v>0</v>
      </c>
      <c r="Q874" s="102">
        <f>(T874+V874+X874+Z874+AB874+AD874)/(N874*COUNTA(T874,V874,X874,Z874,AB874,AD874))</f>
        <v>0.97089947089947093</v>
      </c>
      <c r="R874" s="96"/>
      <c r="S874" s="16"/>
      <c r="T874" s="10">
        <v>62</v>
      </c>
      <c r="U874" s="13">
        <v>0.98412698412698396</v>
      </c>
      <c r="V874" s="12">
        <v>62</v>
      </c>
      <c r="W874" s="13">
        <v>0.98412698412698396</v>
      </c>
      <c r="X874" s="12">
        <v>62</v>
      </c>
      <c r="Y874" s="13">
        <v>0.98412698412698396</v>
      </c>
      <c r="Z874" s="12">
        <v>60</v>
      </c>
      <c r="AA874" s="13">
        <v>0.952380952380952</v>
      </c>
      <c r="AB874" s="12">
        <v>59</v>
      </c>
      <c r="AC874" s="13">
        <v>0.93650793650793696</v>
      </c>
      <c r="AD874" s="12">
        <v>62</v>
      </c>
      <c r="AE874" s="41">
        <v>0.98412698412698396</v>
      </c>
      <c r="AF874" s="19">
        <v>30.556339000000001</v>
      </c>
      <c r="AG874" s="10">
        <v>-81.828130000000002</v>
      </c>
    </row>
    <row r="875" spans="1:33" ht="12" customHeight="1" thickBot="1" x14ac:dyDescent="0.25">
      <c r="A875" s="18">
        <v>1437</v>
      </c>
      <c r="B875" s="43" t="s">
        <v>90</v>
      </c>
      <c r="C875" s="44" t="s">
        <v>860</v>
      </c>
      <c r="D875" s="44" t="s">
        <v>1632</v>
      </c>
      <c r="E875" s="44" t="s">
        <v>1738</v>
      </c>
      <c r="F875" s="44" t="s">
        <v>2</v>
      </c>
      <c r="G875" s="44">
        <v>1</v>
      </c>
      <c r="H875" s="46"/>
      <c r="I875" s="45">
        <v>134</v>
      </c>
      <c r="J875" s="46"/>
      <c r="K875" s="46"/>
      <c r="L875" s="46"/>
      <c r="M875" s="46"/>
      <c r="N875" s="47">
        <v>192</v>
      </c>
      <c r="O875" s="47">
        <v>134</v>
      </c>
      <c r="P875" s="90">
        <v>58</v>
      </c>
      <c r="Q875" s="103">
        <f>(T875+V875+X875+Z875+AB875+AD875)/(N875*COUNTA(T875,V875,X875,Z875,AB875,AD875))</f>
        <v>0.94878472222222221</v>
      </c>
      <c r="R875" s="97">
        <v>0.92100694444444442</v>
      </c>
      <c r="S875" s="48">
        <v>0.90364583333333337</v>
      </c>
      <c r="T875" s="47">
        <v>184</v>
      </c>
      <c r="U875" s="73">
        <v>0.95833333333333304</v>
      </c>
      <c r="V875" s="74">
        <v>179</v>
      </c>
      <c r="W875" s="73">
        <v>0.93229166666666696</v>
      </c>
      <c r="X875" s="74">
        <v>183</v>
      </c>
      <c r="Y875" s="73">
        <v>0.953125</v>
      </c>
      <c r="Z875" s="74">
        <v>184</v>
      </c>
      <c r="AA875" s="73">
        <v>0.95833333333333304</v>
      </c>
      <c r="AB875" s="74">
        <v>182</v>
      </c>
      <c r="AC875" s="73">
        <v>0.94791666666666696</v>
      </c>
      <c r="AD875" s="74">
        <v>181</v>
      </c>
      <c r="AE875" s="75">
        <v>0.94270833333333304</v>
      </c>
      <c r="AF875" s="19">
        <v>30.609300000000001</v>
      </c>
      <c r="AG875" s="10">
        <v>-81.550899999999999</v>
      </c>
    </row>
    <row r="876" spans="1:33" ht="6" customHeight="1" thickBot="1" x14ac:dyDescent="0.25">
      <c r="A876" s="18"/>
      <c r="B876" s="79"/>
      <c r="C876" s="22"/>
      <c r="D876" s="22"/>
      <c r="E876" s="22"/>
      <c r="F876" s="22"/>
      <c r="G876" s="22"/>
      <c r="H876" s="23"/>
      <c r="I876" s="24"/>
      <c r="J876" s="23"/>
      <c r="K876" s="23"/>
      <c r="L876" s="23"/>
      <c r="M876" s="23"/>
      <c r="N876" s="25"/>
      <c r="O876" s="25"/>
      <c r="P876" s="83"/>
      <c r="Q876" s="104"/>
      <c r="R876" s="98"/>
      <c r="S876" s="26"/>
      <c r="T876" s="25"/>
      <c r="U876" s="27"/>
      <c r="V876" s="28"/>
      <c r="W876" s="27"/>
      <c r="X876" s="28"/>
      <c r="Y876" s="27"/>
      <c r="Z876" s="28"/>
      <c r="AA876" s="27"/>
      <c r="AB876" s="28"/>
      <c r="AC876" s="27"/>
      <c r="AD876" s="28"/>
      <c r="AE876" s="81"/>
      <c r="AF876" s="19"/>
      <c r="AG876" s="10"/>
    </row>
    <row r="877" spans="1:33" ht="12" customHeight="1" x14ac:dyDescent="0.2">
      <c r="A877" s="18">
        <v>111</v>
      </c>
      <c r="B877" s="31" t="s">
        <v>70</v>
      </c>
      <c r="C877" s="32" t="s">
        <v>87</v>
      </c>
      <c r="D877" s="32" t="s">
        <v>1351</v>
      </c>
      <c r="E877" s="32" t="s">
        <v>4</v>
      </c>
      <c r="F877" s="32" t="s">
        <v>2</v>
      </c>
      <c r="G877" s="32">
        <v>1</v>
      </c>
      <c r="H877" s="33"/>
      <c r="I877" s="34">
        <v>32</v>
      </c>
      <c r="J877" s="33"/>
      <c r="K877" s="33"/>
      <c r="L877" s="33"/>
      <c r="M877" s="33"/>
      <c r="N877" s="35">
        <v>32</v>
      </c>
      <c r="O877" s="35">
        <v>32</v>
      </c>
      <c r="P877" s="87">
        <v>0</v>
      </c>
      <c r="Q877" s="101">
        <f>(T877+V877+X877+Z877+AB877+AD877)/(N877*COUNTA(T877,V877,X877,Z877,AB877,AD877))</f>
        <v>1</v>
      </c>
      <c r="R877" s="95">
        <v>0.93229166666666663</v>
      </c>
      <c r="S877" s="36">
        <v>0.984375</v>
      </c>
      <c r="T877" s="35">
        <v>32</v>
      </c>
      <c r="U877" s="37">
        <v>1</v>
      </c>
      <c r="V877" s="38">
        <v>32</v>
      </c>
      <c r="W877" s="37">
        <v>1</v>
      </c>
      <c r="X877" s="38">
        <v>32</v>
      </c>
      <c r="Y877" s="37">
        <v>1</v>
      </c>
      <c r="Z877" s="38">
        <v>32</v>
      </c>
      <c r="AA877" s="37">
        <v>1</v>
      </c>
      <c r="AB877" s="38">
        <v>32</v>
      </c>
      <c r="AC877" s="37">
        <v>1</v>
      </c>
      <c r="AD877" s="38">
        <v>32</v>
      </c>
      <c r="AE877" s="39">
        <v>1</v>
      </c>
      <c r="AF877" s="19">
        <v>30.740500000000001</v>
      </c>
      <c r="AG877" s="10">
        <v>-86.558400000000006</v>
      </c>
    </row>
    <row r="878" spans="1:33" ht="12" customHeight="1" x14ac:dyDescent="0.2">
      <c r="A878" s="18">
        <v>1118</v>
      </c>
      <c r="B878" s="40" t="s">
        <v>70</v>
      </c>
      <c r="C878" s="7" t="s">
        <v>717</v>
      </c>
      <c r="D878" s="7" t="s">
        <v>1594</v>
      </c>
      <c r="E878" s="7" t="s">
        <v>4</v>
      </c>
      <c r="F878" s="7" t="s">
        <v>2</v>
      </c>
      <c r="G878" s="7">
        <v>1</v>
      </c>
      <c r="H878" s="5"/>
      <c r="I878" s="6">
        <v>168</v>
      </c>
      <c r="J878" s="5"/>
      <c r="K878" s="5"/>
      <c r="L878" s="5"/>
      <c r="M878" s="5"/>
      <c r="N878" s="10">
        <v>168</v>
      </c>
      <c r="O878" s="10">
        <v>168</v>
      </c>
      <c r="P878" s="88">
        <v>0</v>
      </c>
      <c r="Q878" s="102">
        <f>(T878+V878+X878+Z878+AB878+AD878)/(N878*COUNTA(T878,V878,X878,Z878,AB878,AD878))</f>
        <v>0.92361111111111116</v>
      </c>
      <c r="R878" s="96">
        <v>0.9642857142857143</v>
      </c>
      <c r="S878" s="16">
        <v>0.94940476190476186</v>
      </c>
      <c r="T878" s="10">
        <v>159</v>
      </c>
      <c r="U878" s="13">
        <v>0.94642857142857095</v>
      </c>
      <c r="V878" s="12">
        <v>160</v>
      </c>
      <c r="W878" s="13">
        <v>0.952380952380952</v>
      </c>
      <c r="X878" s="12">
        <v>159</v>
      </c>
      <c r="Y878" s="13">
        <v>0.94642857142857095</v>
      </c>
      <c r="Z878" s="12">
        <v>152</v>
      </c>
      <c r="AA878" s="13">
        <v>0.90476190476190499</v>
      </c>
      <c r="AB878" s="12">
        <v>150</v>
      </c>
      <c r="AC878" s="13">
        <v>0.89285714285714302</v>
      </c>
      <c r="AD878" s="12">
        <v>151</v>
      </c>
      <c r="AE878" s="41">
        <v>0.89880952380952395</v>
      </c>
      <c r="AF878" s="19">
        <v>30.4313</v>
      </c>
      <c r="AG878" s="10">
        <v>-86.668400000000005</v>
      </c>
    </row>
    <row r="879" spans="1:33" ht="12" customHeight="1" x14ac:dyDescent="0.2">
      <c r="A879" s="18">
        <v>1140</v>
      </c>
      <c r="B879" s="40" t="s">
        <v>70</v>
      </c>
      <c r="C879" s="7" t="s">
        <v>732</v>
      </c>
      <c r="D879" s="7" t="s">
        <v>1599</v>
      </c>
      <c r="E879" s="7" t="s">
        <v>4</v>
      </c>
      <c r="F879" s="7" t="s">
        <v>2</v>
      </c>
      <c r="G879" s="7">
        <v>1</v>
      </c>
      <c r="H879" s="5"/>
      <c r="I879" s="6">
        <v>160</v>
      </c>
      <c r="J879" s="5"/>
      <c r="K879" s="5"/>
      <c r="L879" s="5"/>
      <c r="M879" s="5"/>
      <c r="N879" s="10">
        <v>160</v>
      </c>
      <c r="O879" s="10">
        <v>160</v>
      </c>
      <c r="P879" s="88">
        <v>0</v>
      </c>
      <c r="Q879" s="102">
        <f>(T879+V879+X879+Z879+AB879+AD879)/(N879*COUNTA(T879,V879,X879,Z879,AB879,AD879))</f>
        <v>0.96458333333333335</v>
      </c>
      <c r="R879" s="96">
        <v>0.91562500000000002</v>
      </c>
      <c r="S879" s="16">
        <v>0.91562500000000002</v>
      </c>
      <c r="T879" s="10">
        <v>156</v>
      </c>
      <c r="U879" s="13">
        <v>0.97499999999999998</v>
      </c>
      <c r="V879" s="12">
        <v>153</v>
      </c>
      <c r="W879" s="13">
        <v>0.95625000000000004</v>
      </c>
      <c r="X879" s="12">
        <v>152</v>
      </c>
      <c r="Y879" s="13">
        <v>0.95</v>
      </c>
      <c r="Z879" s="12">
        <v>158</v>
      </c>
      <c r="AA879" s="13">
        <v>0.98750000000000004</v>
      </c>
      <c r="AB879" s="12">
        <v>153</v>
      </c>
      <c r="AC879" s="13">
        <v>0.95625000000000004</v>
      </c>
      <c r="AD879" s="12">
        <v>154</v>
      </c>
      <c r="AE879" s="41">
        <v>0.96250000000000002</v>
      </c>
      <c r="AF879" s="19">
        <v>30.7104</v>
      </c>
      <c r="AG879" s="10">
        <v>-86.588800000000006</v>
      </c>
    </row>
    <row r="880" spans="1:33" ht="12" customHeight="1" thickBot="1" x14ac:dyDescent="0.25">
      <c r="A880" s="18">
        <v>2628</v>
      </c>
      <c r="B880" s="43" t="s">
        <v>70</v>
      </c>
      <c r="C880" s="44" t="s">
        <v>1279</v>
      </c>
      <c r="D880" s="44" t="s">
        <v>1369</v>
      </c>
      <c r="E880" s="44" t="s">
        <v>3</v>
      </c>
      <c r="F880" s="44" t="s">
        <v>1333</v>
      </c>
      <c r="G880" s="44">
        <v>1</v>
      </c>
      <c r="H880" s="45">
        <v>80</v>
      </c>
      <c r="I880" s="45">
        <v>20</v>
      </c>
      <c r="J880" s="46"/>
      <c r="K880" s="46"/>
      <c r="L880" s="45">
        <v>10</v>
      </c>
      <c r="M880" s="46"/>
      <c r="N880" s="47">
        <v>100</v>
      </c>
      <c r="O880" s="47">
        <v>100</v>
      </c>
      <c r="P880" s="90">
        <v>0</v>
      </c>
      <c r="Q880" s="103"/>
      <c r="R880" s="97"/>
      <c r="S880" s="48"/>
      <c r="T880" s="46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50"/>
      <c r="AF880" s="19">
        <v>30.733028000000001</v>
      </c>
      <c r="AG880" s="10">
        <v>-86.559693999999993</v>
      </c>
    </row>
    <row r="881" spans="1:33" ht="6" customHeight="1" thickBot="1" x14ac:dyDescent="0.25">
      <c r="A881" s="18"/>
      <c r="B881" s="79"/>
      <c r="C881" s="22"/>
      <c r="D881" s="22"/>
      <c r="E881" s="22"/>
      <c r="F881" s="22"/>
      <c r="G881" s="22"/>
      <c r="H881" s="24"/>
      <c r="I881" s="24"/>
      <c r="J881" s="23"/>
      <c r="K881" s="23"/>
      <c r="L881" s="24"/>
      <c r="M881" s="23"/>
      <c r="N881" s="25"/>
      <c r="O881" s="25"/>
      <c r="P881" s="83"/>
      <c r="Q881" s="104"/>
      <c r="R881" s="98"/>
      <c r="S881" s="26"/>
      <c r="T881" s="23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80"/>
      <c r="AF881" s="19"/>
      <c r="AG881" s="10"/>
    </row>
    <row r="882" spans="1:33" ht="12" customHeight="1" x14ac:dyDescent="0.2">
      <c r="A882" s="18">
        <v>1863</v>
      </c>
      <c r="B882" s="31" t="s">
        <v>389</v>
      </c>
      <c r="C882" s="32" t="s">
        <v>1012</v>
      </c>
      <c r="D882" s="32" t="s">
        <v>1363</v>
      </c>
      <c r="E882" s="32" t="s">
        <v>3</v>
      </c>
      <c r="F882" s="32" t="s">
        <v>2</v>
      </c>
      <c r="G882" s="32">
        <v>1</v>
      </c>
      <c r="H882" s="34">
        <v>64</v>
      </c>
      <c r="I882" s="34">
        <v>16</v>
      </c>
      <c r="J882" s="33"/>
      <c r="K882" s="33"/>
      <c r="L882" s="33"/>
      <c r="M882" s="33"/>
      <c r="N882" s="35">
        <v>80</v>
      </c>
      <c r="O882" s="35">
        <v>80</v>
      </c>
      <c r="P882" s="87">
        <v>0</v>
      </c>
      <c r="Q882" s="101">
        <f>(T882+V882+X882+Z882+AB882+AD882)/(N882*COUNTA(T882,V882,X882,Z882,AB882,AD882))</f>
        <v>0.95833333333333337</v>
      </c>
      <c r="R882" s="95">
        <v>0.93958333333333333</v>
      </c>
      <c r="S882" s="36">
        <v>0.88749999999999996</v>
      </c>
      <c r="T882" s="35">
        <v>77</v>
      </c>
      <c r="U882" s="37">
        <v>0.96250000000000002</v>
      </c>
      <c r="V882" s="38">
        <v>75</v>
      </c>
      <c r="W882" s="37">
        <v>0.9375</v>
      </c>
      <c r="X882" s="38">
        <v>78</v>
      </c>
      <c r="Y882" s="37">
        <v>0.97499999999999998</v>
      </c>
      <c r="Z882" s="38">
        <v>77</v>
      </c>
      <c r="AA882" s="37">
        <v>0.96250000000000002</v>
      </c>
      <c r="AB882" s="38">
        <v>77</v>
      </c>
      <c r="AC882" s="37">
        <v>0.96250000000000002</v>
      </c>
      <c r="AD882" s="38">
        <v>76</v>
      </c>
      <c r="AE882" s="39">
        <v>0.95</v>
      </c>
      <c r="AF882" s="19">
        <v>27.245799999999999</v>
      </c>
      <c r="AG882" s="10">
        <v>-80.844999999999999</v>
      </c>
    </row>
    <row r="883" spans="1:33" ht="12" customHeight="1" x14ac:dyDescent="0.2">
      <c r="A883" s="18">
        <v>572</v>
      </c>
      <c r="B883" s="40" t="s">
        <v>389</v>
      </c>
      <c r="C883" s="7" t="s">
        <v>390</v>
      </c>
      <c r="D883" s="7" t="s">
        <v>1349</v>
      </c>
      <c r="E883" s="7" t="s">
        <v>4</v>
      </c>
      <c r="F883" s="7" t="s">
        <v>2</v>
      </c>
      <c r="G883" s="7">
        <v>1</v>
      </c>
      <c r="H883" s="5"/>
      <c r="I883" s="6">
        <v>34</v>
      </c>
      <c r="J883" s="5"/>
      <c r="K883" s="5"/>
      <c r="L883" s="5"/>
      <c r="M883" s="5"/>
      <c r="N883" s="10">
        <v>34</v>
      </c>
      <c r="O883" s="10">
        <v>34</v>
      </c>
      <c r="P883" s="88">
        <v>0</v>
      </c>
      <c r="Q883" s="102">
        <f>(T883+V883+X883+Z883+AB883+AD883)/(N883*COUNTA(T883,V883,X883,Z883,AB883,AD883))</f>
        <v>0.98039215686274506</v>
      </c>
      <c r="R883" s="96">
        <v>0.97058823529411764</v>
      </c>
      <c r="S883" s="16"/>
      <c r="T883" s="10">
        <v>32</v>
      </c>
      <c r="U883" s="13">
        <v>0.94117647058823495</v>
      </c>
      <c r="V883" s="12">
        <v>34</v>
      </c>
      <c r="W883" s="13">
        <v>1</v>
      </c>
      <c r="X883" s="12">
        <v>34</v>
      </c>
      <c r="Y883" s="13">
        <v>1</v>
      </c>
      <c r="Z883" s="12">
        <v>34</v>
      </c>
      <c r="AA883" s="13">
        <v>1</v>
      </c>
      <c r="AB883" s="12">
        <v>33</v>
      </c>
      <c r="AC883" s="13">
        <v>0.97058823529411797</v>
      </c>
      <c r="AD883" s="12">
        <v>33</v>
      </c>
      <c r="AE883" s="41">
        <v>0.97058823529411797</v>
      </c>
      <c r="AF883" s="19">
        <v>27.253799999999998</v>
      </c>
      <c r="AG883" s="10">
        <v>-80.833500000000001</v>
      </c>
    </row>
    <row r="884" spans="1:33" ht="12" customHeight="1" x14ac:dyDescent="0.2">
      <c r="A884" s="18">
        <v>1570</v>
      </c>
      <c r="B884" s="40" t="s">
        <v>389</v>
      </c>
      <c r="C884" s="7" t="s">
        <v>913</v>
      </c>
      <c r="D884" s="7" t="s">
        <v>1362</v>
      </c>
      <c r="E884" s="7" t="s">
        <v>4</v>
      </c>
      <c r="F884" s="7" t="s">
        <v>2</v>
      </c>
      <c r="G884" s="7">
        <v>1</v>
      </c>
      <c r="H884" s="5"/>
      <c r="I884" s="6">
        <v>100</v>
      </c>
      <c r="J884" s="5"/>
      <c r="K884" s="5"/>
      <c r="L884" s="5"/>
      <c r="M884" s="5"/>
      <c r="N884" s="10">
        <v>100</v>
      </c>
      <c r="O884" s="10">
        <v>100</v>
      </c>
      <c r="P884" s="88">
        <v>0</v>
      </c>
      <c r="Q884" s="102">
        <f>(T884+V884+X884+Z884+AB884+AD884)/(N884*COUNTA(T884,V884,X884,Z884,AB884,AD884))</f>
        <v>0.95833333333333337</v>
      </c>
      <c r="R884" s="96">
        <v>0.93833333333333335</v>
      </c>
      <c r="S884" s="16">
        <v>0.93333333333333335</v>
      </c>
      <c r="T884" s="10">
        <v>96</v>
      </c>
      <c r="U884" s="13">
        <v>0.96</v>
      </c>
      <c r="V884" s="12">
        <v>96</v>
      </c>
      <c r="W884" s="13">
        <v>0.96</v>
      </c>
      <c r="X884" s="12">
        <v>97</v>
      </c>
      <c r="Y884" s="13">
        <v>0.97</v>
      </c>
      <c r="Z884" s="12">
        <v>95</v>
      </c>
      <c r="AA884" s="13">
        <v>0.95</v>
      </c>
      <c r="AB884" s="12">
        <v>95</v>
      </c>
      <c r="AC884" s="13">
        <v>0.95</v>
      </c>
      <c r="AD884" s="12">
        <v>96</v>
      </c>
      <c r="AE884" s="41">
        <v>0.96</v>
      </c>
      <c r="AF884" s="19">
        <v>27.2029</v>
      </c>
      <c r="AG884" s="10">
        <v>-80.818799999999996</v>
      </c>
    </row>
    <row r="885" spans="1:33" ht="12" customHeight="1" thickBot="1" x14ac:dyDescent="0.25">
      <c r="A885" s="18">
        <v>1073</v>
      </c>
      <c r="B885" s="43" t="s">
        <v>389</v>
      </c>
      <c r="C885" s="44" t="s">
        <v>690</v>
      </c>
      <c r="D885" s="44" t="s">
        <v>1406</v>
      </c>
      <c r="E885" s="44" t="s">
        <v>5</v>
      </c>
      <c r="F885" s="44" t="s">
        <v>2</v>
      </c>
      <c r="G885" s="44">
        <v>1</v>
      </c>
      <c r="H885" s="46"/>
      <c r="I885" s="46"/>
      <c r="J885" s="45">
        <v>15</v>
      </c>
      <c r="K885" s="46"/>
      <c r="L885" s="46"/>
      <c r="M885" s="46"/>
      <c r="N885" s="47">
        <v>15</v>
      </c>
      <c r="O885" s="47">
        <v>15</v>
      </c>
      <c r="P885" s="90">
        <v>0</v>
      </c>
      <c r="Q885" s="103">
        <f>(T885+V885+X885+Z885+AB885+AD885)/(N885*COUNTA(T885,V885,X885,Z885,AB885,AD885))</f>
        <v>0.91111111111111109</v>
      </c>
      <c r="R885" s="97">
        <v>0.98888888888888893</v>
      </c>
      <c r="S885" s="48">
        <v>0.93333333333333335</v>
      </c>
      <c r="T885" s="47">
        <v>15</v>
      </c>
      <c r="U885" s="73">
        <v>1</v>
      </c>
      <c r="V885" s="74">
        <v>14</v>
      </c>
      <c r="W885" s="73">
        <v>0.93333333333333302</v>
      </c>
      <c r="X885" s="74">
        <v>14</v>
      </c>
      <c r="Y885" s="73">
        <v>0.93333333333333302</v>
      </c>
      <c r="Z885" s="74">
        <v>13</v>
      </c>
      <c r="AA885" s="73">
        <v>0.86666666666666703</v>
      </c>
      <c r="AB885" s="74">
        <v>13</v>
      </c>
      <c r="AC885" s="73">
        <v>0.86666666666666703</v>
      </c>
      <c r="AD885" s="74">
        <v>13</v>
      </c>
      <c r="AE885" s="75">
        <v>0.86666666666666703</v>
      </c>
      <c r="AF885" s="19">
        <v>27.247599999999998</v>
      </c>
      <c r="AG885" s="10">
        <v>-80.864699999999999</v>
      </c>
    </row>
    <row r="886" spans="1:33" ht="6" customHeight="1" thickBot="1" x14ac:dyDescent="0.25">
      <c r="A886" s="18"/>
      <c r="B886" s="79"/>
      <c r="C886" s="22"/>
      <c r="D886" s="22"/>
      <c r="E886" s="22"/>
      <c r="F886" s="22"/>
      <c r="G886" s="22"/>
      <c r="H886" s="23"/>
      <c r="I886" s="23"/>
      <c r="J886" s="24"/>
      <c r="K886" s="23"/>
      <c r="L886" s="23"/>
      <c r="M886" s="23"/>
      <c r="N886" s="25"/>
      <c r="O886" s="25"/>
      <c r="P886" s="83"/>
      <c r="Q886" s="104"/>
      <c r="R886" s="98"/>
      <c r="S886" s="26"/>
      <c r="T886" s="25"/>
      <c r="U886" s="27"/>
      <c r="V886" s="28"/>
      <c r="W886" s="27"/>
      <c r="X886" s="28"/>
      <c r="Y886" s="27"/>
      <c r="Z886" s="28"/>
      <c r="AA886" s="27"/>
      <c r="AB886" s="28"/>
      <c r="AC886" s="27"/>
      <c r="AD886" s="28"/>
      <c r="AE886" s="81"/>
      <c r="AF886" s="19"/>
      <c r="AG886" s="10"/>
    </row>
    <row r="887" spans="1:33" ht="12" customHeight="1" x14ac:dyDescent="0.2">
      <c r="A887" s="18">
        <v>496</v>
      </c>
      <c r="B887" s="31" t="s">
        <v>23</v>
      </c>
      <c r="C887" s="32" t="s">
        <v>334</v>
      </c>
      <c r="D887" s="32" t="s">
        <v>1355</v>
      </c>
      <c r="E887" s="32" t="s">
        <v>3</v>
      </c>
      <c r="F887" s="32" t="s">
        <v>2</v>
      </c>
      <c r="G887" s="32">
        <v>1</v>
      </c>
      <c r="H887" s="34">
        <v>135</v>
      </c>
      <c r="I887" s="34">
        <v>33</v>
      </c>
      <c r="J887" s="33"/>
      <c r="K887" s="33"/>
      <c r="L887" s="33"/>
      <c r="M887" s="33"/>
      <c r="N887" s="35">
        <v>168</v>
      </c>
      <c r="O887" s="35">
        <v>168</v>
      </c>
      <c r="P887" s="87">
        <v>0</v>
      </c>
      <c r="Q887" s="101">
        <f t="shared" ref="Q887:Q934" si="40">(T887+V887+X887+Z887+AB887+AD887)/(N887*COUNTA(T887,V887,X887,Z887,AB887,AD887))</f>
        <v>0.9732142857142857</v>
      </c>
      <c r="R887" s="95">
        <v>0.97519841269841268</v>
      </c>
      <c r="S887" s="36">
        <v>0.97519841269841268</v>
      </c>
      <c r="T887" s="35">
        <v>163</v>
      </c>
      <c r="U887" s="37">
        <v>0.97023809523809501</v>
      </c>
      <c r="V887" s="38">
        <v>163</v>
      </c>
      <c r="W887" s="37">
        <v>0.97023809523809501</v>
      </c>
      <c r="X887" s="38">
        <v>165</v>
      </c>
      <c r="Y887" s="37">
        <v>0.98214285714285698</v>
      </c>
      <c r="Z887" s="38">
        <v>165</v>
      </c>
      <c r="AA887" s="37">
        <v>0.98214285714285698</v>
      </c>
      <c r="AB887" s="38">
        <v>163</v>
      </c>
      <c r="AC887" s="37">
        <v>0.97023809523809501</v>
      </c>
      <c r="AD887" s="38">
        <v>162</v>
      </c>
      <c r="AE887" s="39">
        <v>0.96428571428571397</v>
      </c>
      <c r="AF887" s="19">
        <v>28.565200000000001</v>
      </c>
      <c r="AG887" s="10">
        <v>-81.430499999999995</v>
      </c>
    </row>
    <row r="888" spans="1:33" ht="12" customHeight="1" x14ac:dyDescent="0.2">
      <c r="A888" s="18">
        <v>1207</v>
      </c>
      <c r="B888" s="40" t="s">
        <v>23</v>
      </c>
      <c r="C888" s="7" t="s">
        <v>780</v>
      </c>
      <c r="D888" s="7" t="s">
        <v>1592</v>
      </c>
      <c r="E888" s="7" t="s">
        <v>3</v>
      </c>
      <c r="F888" s="7" t="s">
        <v>2</v>
      </c>
      <c r="G888" s="7">
        <v>1</v>
      </c>
      <c r="H888" s="6">
        <v>172</v>
      </c>
      <c r="I888" s="6">
        <v>43</v>
      </c>
      <c r="J888" s="5"/>
      <c r="K888" s="5"/>
      <c r="L888" s="5"/>
      <c r="M888" s="5"/>
      <c r="N888" s="10">
        <v>215</v>
      </c>
      <c r="O888" s="10">
        <v>215</v>
      </c>
      <c r="P888" s="88">
        <v>0</v>
      </c>
      <c r="Q888" s="102">
        <f t="shared" si="40"/>
        <v>0.96744186046511627</v>
      </c>
      <c r="R888" s="96">
        <v>0.95627906976744181</v>
      </c>
      <c r="S888" s="16">
        <v>0.90418604651162793</v>
      </c>
      <c r="T888" s="10">
        <v>210</v>
      </c>
      <c r="U888" s="13">
        <v>0.97674418604651203</v>
      </c>
      <c r="V888" s="12">
        <v>210</v>
      </c>
      <c r="W888" s="13">
        <v>0.97674418604651203</v>
      </c>
      <c r="X888" s="12">
        <v>210</v>
      </c>
      <c r="Y888" s="13">
        <v>0.97222222222222199</v>
      </c>
      <c r="Z888" s="12">
        <v>208</v>
      </c>
      <c r="AA888" s="13">
        <v>0.96296296296296302</v>
      </c>
      <c r="AB888" s="12">
        <v>205</v>
      </c>
      <c r="AC888" s="13">
        <v>0.95348837209302295</v>
      </c>
      <c r="AD888" s="12">
        <v>205</v>
      </c>
      <c r="AE888" s="41">
        <v>0.95348837209302295</v>
      </c>
      <c r="AF888" s="19">
        <v>28.5016</v>
      </c>
      <c r="AG888" s="10">
        <v>-81.4011</v>
      </c>
    </row>
    <row r="889" spans="1:33" ht="12" customHeight="1" x14ac:dyDescent="0.2">
      <c r="A889" s="18">
        <v>1524</v>
      </c>
      <c r="B889" s="40" t="s">
        <v>23</v>
      </c>
      <c r="C889" s="7" t="s">
        <v>896</v>
      </c>
      <c r="D889" s="7" t="s">
        <v>1361</v>
      </c>
      <c r="E889" s="7" t="s">
        <v>3</v>
      </c>
      <c r="F889" s="7" t="s">
        <v>2</v>
      </c>
      <c r="G889" s="7">
        <v>1</v>
      </c>
      <c r="H889" s="6">
        <v>98</v>
      </c>
      <c r="I889" s="6">
        <v>24</v>
      </c>
      <c r="J889" s="5"/>
      <c r="K889" s="5"/>
      <c r="L889" s="5"/>
      <c r="M889" s="5"/>
      <c r="N889" s="10">
        <v>122</v>
      </c>
      <c r="O889" s="10">
        <v>122</v>
      </c>
      <c r="P889" s="88">
        <v>0</v>
      </c>
      <c r="Q889" s="102">
        <f t="shared" si="40"/>
        <v>0.94398907103825136</v>
      </c>
      <c r="R889" s="96">
        <v>0.93852459016393441</v>
      </c>
      <c r="S889" s="16">
        <v>0.94535519125683065</v>
      </c>
      <c r="T889" s="10">
        <v>115</v>
      </c>
      <c r="U889" s="13">
        <v>0.94262295081967196</v>
      </c>
      <c r="V889" s="12">
        <v>116</v>
      </c>
      <c r="W889" s="13">
        <v>0.95081967213114704</v>
      </c>
      <c r="X889" s="12">
        <v>116</v>
      </c>
      <c r="Y889" s="13">
        <v>0.95081967213114704</v>
      </c>
      <c r="Z889" s="12">
        <v>117</v>
      </c>
      <c r="AA889" s="13">
        <v>0.95901639344262302</v>
      </c>
      <c r="AB889" s="12">
        <v>113</v>
      </c>
      <c r="AC889" s="13">
        <v>0.92622950819672101</v>
      </c>
      <c r="AD889" s="12">
        <v>114</v>
      </c>
      <c r="AE889" s="41">
        <v>0.93442622950819698</v>
      </c>
      <c r="AF889" s="19">
        <v>28.518999999999998</v>
      </c>
      <c r="AG889" s="10">
        <v>-81.401300000000006</v>
      </c>
    </row>
    <row r="890" spans="1:33" ht="12" customHeight="1" x14ac:dyDescent="0.2">
      <c r="A890" s="18">
        <v>2128</v>
      </c>
      <c r="B890" s="40" t="s">
        <v>23</v>
      </c>
      <c r="C890" s="7" t="s">
        <v>1077</v>
      </c>
      <c r="D890" s="7" t="s">
        <v>1698</v>
      </c>
      <c r="E890" s="7" t="s">
        <v>3</v>
      </c>
      <c r="F890" s="7" t="s">
        <v>2</v>
      </c>
      <c r="G890" s="7">
        <v>1</v>
      </c>
      <c r="H890" s="6">
        <v>52</v>
      </c>
      <c r="I890" s="6">
        <v>12</v>
      </c>
      <c r="J890" s="5"/>
      <c r="K890" s="5"/>
      <c r="L890" s="5"/>
      <c r="M890" s="5"/>
      <c r="N890" s="10">
        <v>64</v>
      </c>
      <c r="O890" s="10">
        <v>64</v>
      </c>
      <c r="P890" s="88">
        <v>0</v>
      </c>
      <c r="Q890" s="102">
        <f t="shared" si="40"/>
        <v>0.99375000000000002</v>
      </c>
      <c r="R890" s="96">
        <v>0.99479166666666663</v>
      </c>
      <c r="S890" s="16">
        <v>0.98750000000000004</v>
      </c>
      <c r="T890" s="10">
        <v>63</v>
      </c>
      <c r="U890" s="13">
        <v>0.984375</v>
      </c>
      <c r="V890" s="12">
        <v>64</v>
      </c>
      <c r="W890" s="13">
        <v>1</v>
      </c>
      <c r="X890" s="12">
        <v>64</v>
      </c>
      <c r="Y890" s="13">
        <v>1</v>
      </c>
      <c r="Z890" s="12">
        <v>64</v>
      </c>
      <c r="AA890" s="13">
        <v>1</v>
      </c>
      <c r="AB890" s="11"/>
      <c r="AC890" s="11"/>
      <c r="AD890" s="12">
        <v>63</v>
      </c>
      <c r="AE890" s="41">
        <v>0.984375</v>
      </c>
      <c r="AF890" s="19">
        <v>28.531694000000002</v>
      </c>
      <c r="AG890" s="10">
        <v>-81.391182000000001</v>
      </c>
    </row>
    <row r="891" spans="1:33" ht="12" customHeight="1" x14ac:dyDescent="0.2">
      <c r="A891" s="18">
        <v>2479</v>
      </c>
      <c r="B891" s="40" t="s">
        <v>23</v>
      </c>
      <c r="C891" s="7" t="s">
        <v>1165</v>
      </c>
      <c r="D891" s="7" t="s">
        <v>1644</v>
      </c>
      <c r="E891" s="7" t="s">
        <v>1739</v>
      </c>
      <c r="F891" s="7" t="s">
        <v>2</v>
      </c>
      <c r="G891" s="7">
        <v>1</v>
      </c>
      <c r="H891" s="6">
        <v>74</v>
      </c>
      <c r="I891" s="6">
        <v>18</v>
      </c>
      <c r="J891" s="5"/>
      <c r="K891" s="5"/>
      <c r="L891" s="6">
        <v>5</v>
      </c>
      <c r="M891" s="5"/>
      <c r="N891" s="10">
        <v>92</v>
      </c>
      <c r="O891" s="10">
        <v>82</v>
      </c>
      <c r="P891" s="88">
        <v>10</v>
      </c>
      <c r="Q891" s="102">
        <f t="shared" si="40"/>
        <v>0.99818840579710144</v>
      </c>
      <c r="R891" s="96">
        <v>0.99275362318840576</v>
      </c>
      <c r="S891" s="16">
        <v>0.98913043478260865</v>
      </c>
      <c r="T891" s="10">
        <v>92</v>
      </c>
      <c r="U891" s="13">
        <v>1</v>
      </c>
      <c r="V891" s="12">
        <v>92</v>
      </c>
      <c r="W891" s="13">
        <v>1</v>
      </c>
      <c r="X891" s="12">
        <v>92</v>
      </c>
      <c r="Y891" s="13">
        <v>1</v>
      </c>
      <c r="Z891" s="12">
        <v>91</v>
      </c>
      <c r="AA891" s="13">
        <v>0.98913043478260898</v>
      </c>
      <c r="AB891" s="12">
        <v>92</v>
      </c>
      <c r="AC891" s="13">
        <v>1</v>
      </c>
      <c r="AD891" s="12">
        <v>92</v>
      </c>
      <c r="AE891" s="41">
        <v>1</v>
      </c>
      <c r="AF891" s="19">
        <v>28.499019000000001</v>
      </c>
      <c r="AG891" s="10">
        <v>-81.294622000000004</v>
      </c>
    </row>
    <row r="892" spans="1:33" ht="12" customHeight="1" x14ac:dyDescent="0.2">
      <c r="A892" s="18">
        <v>35</v>
      </c>
      <c r="B892" s="40" t="s">
        <v>23</v>
      </c>
      <c r="C892" s="7" t="s">
        <v>33</v>
      </c>
      <c r="D892" s="7" t="s">
        <v>1413</v>
      </c>
      <c r="E892" s="7" t="s">
        <v>4</v>
      </c>
      <c r="F892" s="7" t="s">
        <v>2</v>
      </c>
      <c r="G892" s="7">
        <v>1</v>
      </c>
      <c r="H892" s="5"/>
      <c r="I892" s="6">
        <v>12</v>
      </c>
      <c r="J892" s="5"/>
      <c r="K892" s="5"/>
      <c r="L892" s="5"/>
      <c r="M892" s="5"/>
      <c r="N892" s="10">
        <v>12</v>
      </c>
      <c r="O892" s="10">
        <v>12</v>
      </c>
      <c r="P892" s="88">
        <v>0</v>
      </c>
      <c r="Q892" s="102">
        <f t="shared" si="40"/>
        <v>0.95833333333333337</v>
      </c>
      <c r="R892" s="96">
        <v>0.95</v>
      </c>
      <c r="S892" s="16">
        <v>0.95833333333333337</v>
      </c>
      <c r="T892" s="10">
        <v>11</v>
      </c>
      <c r="U892" s="13">
        <v>0.91666666666666696</v>
      </c>
      <c r="V892" s="12">
        <v>11</v>
      </c>
      <c r="W892" s="13">
        <v>0.91666666666666696</v>
      </c>
      <c r="X892" s="12">
        <v>12</v>
      </c>
      <c r="Y892" s="13">
        <v>1</v>
      </c>
      <c r="Z892" s="12">
        <v>12</v>
      </c>
      <c r="AA892" s="13">
        <v>1</v>
      </c>
      <c r="AB892" s="12">
        <v>11</v>
      </c>
      <c r="AC892" s="13">
        <v>0.91666666666666696</v>
      </c>
      <c r="AD892" s="12">
        <v>12</v>
      </c>
      <c r="AE892" s="41">
        <v>1</v>
      </c>
      <c r="AF892" s="19">
        <v>28.5366</v>
      </c>
      <c r="AG892" s="10">
        <v>-81.367900000000006</v>
      </c>
    </row>
    <row r="893" spans="1:33" ht="12" customHeight="1" x14ac:dyDescent="0.2">
      <c r="A893" s="18">
        <v>67</v>
      </c>
      <c r="B893" s="40" t="s">
        <v>23</v>
      </c>
      <c r="C893" s="7" t="s">
        <v>63</v>
      </c>
      <c r="D893" s="7" t="s">
        <v>1431</v>
      </c>
      <c r="E893" s="7" t="s">
        <v>4</v>
      </c>
      <c r="F893" s="7" t="s">
        <v>2</v>
      </c>
      <c r="G893" s="7">
        <v>1</v>
      </c>
      <c r="H893" s="5"/>
      <c r="I893" s="6">
        <v>192</v>
      </c>
      <c r="J893" s="5"/>
      <c r="K893" s="5"/>
      <c r="L893" s="5"/>
      <c r="M893" s="5"/>
      <c r="N893" s="10">
        <v>192</v>
      </c>
      <c r="O893" s="10">
        <v>192</v>
      </c>
      <c r="P893" s="88">
        <v>0</v>
      </c>
      <c r="Q893" s="102">
        <f t="shared" si="40"/>
        <v>0.94878472222222221</v>
      </c>
      <c r="R893" s="96">
        <v>0.9375</v>
      </c>
      <c r="S893" s="16">
        <v>0.86024305555555558</v>
      </c>
      <c r="T893" s="10">
        <v>187</v>
      </c>
      <c r="U893" s="13">
        <v>0.97395833333333304</v>
      </c>
      <c r="V893" s="12">
        <v>180</v>
      </c>
      <c r="W893" s="13">
        <v>0.9375</v>
      </c>
      <c r="X893" s="12">
        <v>178</v>
      </c>
      <c r="Y893" s="13">
        <v>0.92708333333333304</v>
      </c>
      <c r="Z893" s="12">
        <v>183</v>
      </c>
      <c r="AA893" s="13">
        <v>0.953125</v>
      </c>
      <c r="AB893" s="12">
        <v>185</v>
      </c>
      <c r="AC893" s="13">
        <v>0.96354166666666696</v>
      </c>
      <c r="AD893" s="12">
        <v>180</v>
      </c>
      <c r="AE893" s="41">
        <v>0.9375</v>
      </c>
      <c r="AF893" s="19">
        <v>28.558</v>
      </c>
      <c r="AG893" s="10">
        <v>-81.483699999999999</v>
      </c>
    </row>
    <row r="894" spans="1:33" ht="12" customHeight="1" x14ac:dyDescent="0.2">
      <c r="A894" s="18">
        <v>115</v>
      </c>
      <c r="B894" s="40" t="s">
        <v>23</v>
      </c>
      <c r="C894" s="7" t="s">
        <v>92</v>
      </c>
      <c r="D894" s="7" t="s">
        <v>1438</v>
      </c>
      <c r="E894" s="7" t="s">
        <v>4</v>
      </c>
      <c r="F894" s="7" t="s">
        <v>2</v>
      </c>
      <c r="G894" s="7">
        <v>1</v>
      </c>
      <c r="H894" s="5"/>
      <c r="I894" s="6">
        <v>228</v>
      </c>
      <c r="J894" s="5"/>
      <c r="K894" s="5"/>
      <c r="L894" s="5"/>
      <c r="M894" s="5"/>
      <c r="N894" s="10">
        <v>228</v>
      </c>
      <c r="O894" s="10">
        <v>228</v>
      </c>
      <c r="P894" s="88">
        <v>0</v>
      </c>
      <c r="Q894" s="102">
        <f t="shared" si="40"/>
        <v>0.9371345029239766</v>
      </c>
      <c r="R894" s="96">
        <v>0.92178362573099415</v>
      </c>
      <c r="S894" s="16">
        <v>0.86769005847953218</v>
      </c>
      <c r="T894" s="10">
        <v>221</v>
      </c>
      <c r="U894" s="13">
        <v>0.96929824561403499</v>
      </c>
      <c r="V894" s="12">
        <v>217</v>
      </c>
      <c r="W894" s="13">
        <v>0.95175438596491202</v>
      </c>
      <c r="X894" s="12">
        <v>211</v>
      </c>
      <c r="Y894" s="13">
        <v>0.92543859649122795</v>
      </c>
      <c r="Z894" s="12">
        <v>209</v>
      </c>
      <c r="AA894" s="13">
        <v>0.91666666666666696</v>
      </c>
      <c r="AB894" s="12">
        <v>216</v>
      </c>
      <c r="AC894" s="13">
        <v>0.94736842105263197</v>
      </c>
      <c r="AD894" s="12">
        <v>208</v>
      </c>
      <c r="AE894" s="41">
        <v>0.91228070175438603</v>
      </c>
      <c r="AF894" s="19">
        <v>28.493099999999998</v>
      </c>
      <c r="AG894" s="10">
        <v>-81.408699999999996</v>
      </c>
    </row>
    <row r="895" spans="1:33" ht="12" customHeight="1" x14ac:dyDescent="0.2">
      <c r="A895" s="18">
        <v>116</v>
      </c>
      <c r="B895" s="40" t="s">
        <v>23</v>
      </c>
      <c r="C895" s="7" t="s">
        <v>93</v>
      </c>
      <c r="D895" s="7" t="s">
        <v>1355</v>
      </c>
      <c r="E895" s="7" t="s">
        <v>4</v>
      </c>
      <c r="F895" s="7" t="s">
        <v>2</v>
      </c>
      <c r="G895" s="7">
        <v>1</v>
      </c>
      <c r="H895" s="5"/>
      <c r="I895" s="6">
        <v>256</v>
      </c>
      <c r="J895" s="5"/>
      <c r="K895" s="5"/>
      <c r="L895" s="5"/>
      <c r="M895" s="5"/>
      <c r="N895" s="10">
        <v>256</v>
      </c>
      <c r="O895" s="10">
        <v>256</v>
      </c>
      <c r="P895" s="88">
        <v>0</v>
      </c>
      <c r="Q895" s="102">
        <f t="shared" si="40"/>
        <v>0.99348958333333337</v>
      </c>
      <c r="R895" s="96">
        <v>0.97031250000000002</v>
      </c>
      <c r="S895" s="16">
        <v>0.97526041666666663</v>
      </c>
      <c r="T895" s="10">
        <v>252</v>
      </c>
      <c r="U895" s="13">
        <v>0.984375</v>
      </c>
      <c r="V895" s="12">
        <v>254</v>
      </c>
      <c r="W895" s="13">
        <v>0.9921875</v>
      </c>
      <c r="X895" s="12">
        <v>253</v>
      </c>
      <c r="Y895" s="13">
        <v>0.98828125</v>
      </c>
      <c r="Z895" s="12">
        <v>256</v>
      </c>
      <c r="AA895" s="13">
        <v>1</v>
      </c>
      <c r="AB895" s="12">
        <v>256</v>
      </c>
      <c r="AC895" s="13">
        <v>1</v>
      </c>
      <c r="AD895" s="12">
        <v>255</v>
      </c>
      <c r="AE895" s="41">
        <v>0.99609375</v>
      </c>
      <c r="AF895" s="19">
        <v>28.4328</v>
      </c>
      <c r="AG895" s="10">
        <v>-81.577699999999993</v>
      </c>
    </row>
    <row r="896" spans="1:33" ht="12" customHeight="1" x14ac:dyDescent="0.2">
      <c r="A896" s="18">
        <v>117</v>
      </c>
      <c r="B896" s="40" t="s">
        <v>23</v>
      </c>
      <c r="C896" s="7" t="s">
        <v>94</v>
      </c>
      <c r="D896" s="7" t="s">
        <v>1338</v>
      </c>
      <c r="E896" s="7" t="s">
        <v>4</v>
      </c>
      <c r="F896" s="7" t="s">
        <v>2</v>
      </c>
      <c r="G896" s="7">
        <v>1</v>
      </c>
      <c r="H896" s="5"/>
      <c r="I896" s="6">
        <v>84</v>
      </c>
      <c r="J896" s="5"/>
      <c r="K896" s="5"/>
      <c r="L896" s="5"/>
      <c r="M896" s="5"/>
      <c r="N896" s="10">
        <v>84</v>
      </c>
      <c r="O896" s="10">
        <v>84</v>
      </c>
      <c r="P896" s="88">
        <v>0</v>
      </c>
      <c r="Q896" s="102">
        <f t="shared" si="40"/>
        <v>0.97420634920634919</v>
      </c>
      <c r="R896" s="96">
        <v>0.9642857142857143</v>
      </c>
      <c r="S896" s="16">
        <v>0.98412698412698407</v>
      </c>
      <c r="T896" s="10">
        <v>81</v>
      </c>
      <c r="U896" s="13">
        <v>0.96428571428571397</v>
      </c>
      <c r="V896" s="12">
        <v>80</v>
      </c>
      <c r="W896" s="13">
        <v>0.952380952380952</v>
      </c>
      <c r="X896" s="12">
        <v>83</v>
      </c>
      <c r="Y896" s="13">
        <v>0.98809523809523803</v>
      </c>
      <c r="Z896" s="12">
        <v>82</v>
      </c>
      <c r="AA896" s="13">
        <v>0.97619047619047605</v>
      </c>
      <c r="AB896" s="12">
        <v>83</v>
      </c>
      <c r="AC896" s="13">
        <v>0.98809523809523803</v>
      </c>
      <c r="AD896" s="12">
        <v>82</v>
      </c>
      <c r="AE896" s="41">
        <v>0.97619047619047605</v>
      </c>
      <c r="AF896" s="19">
        <v>28.4328</v>
      </c>
      <c r="AG896" s="10">
        <v>-81.577699999999993</v>
      </c>
    </row>
    <row r="897" spans="1:33" ht="12" customHeight="1" x14ac:dyDescent="0.2">
      <c r="A897" s="18">
        <v>118</v>
      </c>
      <c r="B897" s="40" t="s">
        <v>23</v>
      </c>
      <c r="C897" s="7" t="s">
        <v>95</v>
      </c>
      <c r="D897" s="7" t="s">
        <v>1349</v>
      </c>
      <c r="E897" s="7" t="s">
        <v>4</v>
      </c>
      <c r="F897" s="7" t="s">
        <v>2</v>
      </c>
      <c r="G897" s="7">
        <v>1</v>
      </c>
      <c r="H897" s="5"/>
      <c r="I897" s="6">
        <v>324</v>
      </c>
      <c r="J897" s="5"/>
      <c r="K897" s="5"/>
      <c r="L897" s="5"/>
      <c r="M897" s="5"/>
      <c r="N897" s="10">
        <v>324</v>
      </c>
      <c r="O897" s="10">
        <v>324</v>
      </c>
      <c r="P897" s="88">
        <v>0</v>
      </c>
      <c r="Q897" s="102">
        <f t="shared" si="40"/>
        <v>0.98971193415637859</v>
      </c>
      <c r="R897" s="96">
        <v>0.9902263374485597</v>
      </c>
      <c r="S897" s="16">
        <v>0.98148148148148151</v>
      </c>
      <c r="T897" s="10">
        <v>323</v>
      </c>
      <c r="U897" s="13">
        <v>0.99691358024691401</v>
      </c>
      <c r="V897" s="12">
        <v>318</v>
      </c>
      <c r="W897" s="13">
        <v>0.98148148148148195</v>
      </c>
      <c r="X897" s="12">
        <v>319</v>
      </c>
      <c r="Y897" s="13">
        <v>0.98456790123456805</v>
      </c>
      <c r="Z897" s="12">
        <v>317</v>
      </c>
      <c r="AA897" s="13">
        <v>0.97839506172839497</v>
      </c>
      <c r="AB897" s="12">
        <v>324</v>
      </c>
      <c r="AC897" s="13">
        <v>1</v>
      </c>
      <c r="AD897" s="12">
        <v>323</v>
      </c>
      <c r="AE897" s="41">
        <v>0.99691358024691401</v>
      </c>
      <c r="AF897" s="19">
        <v>28.3934</v>
      </c>
      <c r="AG897" s="10">
        <v>-81.506299999999996</v>
      </c>
    </row>
    <row r="898" spans="1:33" ht="12" customHeight="1" x14ac:dyDescent="0.2">
      <c r="A898" s="18">
        <v>166</v>
      </c>
      <c r="B898" s="40" t="s">
        <v>23</v>
      </c>
      <c r="C898" s="7" t="s">
        <v>126</v>
      </c>
      <c r="D898" s="7" t="s">
        <v>1445</v>
      </c>
      <c r="E898" s="7" t="s">
        <v>4</v>
      </c>
      <c r="F898" s="7" t="s">
        <v>2</v>
      </c>
      <c r="G898" s="7">
        <v>1</v>
      </c>
      <c r="H898" s="5"/>
      <c r="I898" s="6">
        <v>176</v>
      </c>
      <c r="J898" s="5"/>
      <c r="K898" s="5"/>
      <c r="L898" s="5"/>
      <c r="M898" s="5"/>
      <c r="N898" s="10">
        <v>176</v>
      </c>
      <c r="O898" s="10">
        <v>176</v>
      </c>
      <c r="P898" s="88">
        <v>0</v>
      </c>
      <c r="Q898" s="102">
        <f t="shared" si="40"/>
        <v>0.96117424242424243</v>
      </c>
      <c r="R898" s="96">
        <v>0.8125</v>
      </c>
      <c r="S898" s="16">
        <v>0.90814393939393945</v>
      </c>
      <c r="T898" s="10">
        <v>169</v>
      </c>
      <c r="U898" s="13">
        <v>0.96022727272727304</v>
      </c>
      <c r="V898" s="12">
        <v>168</v>
      </c>
      <c r="W898" s="13">
        <v>0.95454545454545503</v>
      </c>
      <c r="X898" s="12">
        <v>166</v>
      </c>
      <c r="Y898" s="13">
        <v>0.94318181818181801</v>
      </c>
      <c r="Z898" s="12">
        <v>170</v>
      </c>
      <c r="AA898" s="13">
        <v>0.96590909090909105</v>
      </c>
      <c r="AB898" s="12">
        <v>172</v>
      </c>
      <c r="AC898" s="13">
        <v>0.97727272727272696</v>
      </c>
      <c r="AD898" s="12">
        <v>170</v>
      </c>
      <c r="AE898" s="41">
        <v>0.96590909090909105</v>
      </c>
      <c r="AF898" s="19">
        <v>28.484400000000001</v>
      </c>
      <c r="AG898" s="10">
        <v>-81.410799999999995</v>
      </c>
    </row>
    <row r="899" spans="1:33" ht="12" customHeight="1" x14ac:dyDescent="0.2">
      <c r="A899" s="18">
        <v>167</v>
      </c>
      <c r="B899" s="40" t="s">
        <v>23</v>
      </c>
      <c r="C899" s="7" t="s">
        <v>127</v>
      </c>
      <c r="D899" s="7" t="s">
        <v>1446</v>
      </c>
      <c r="E899" s="7" t="s">
        <v>4</v>
      </c>
      <c r="F899" s="7" t="s">
        <v>2</v>
      </c>
      <c r="G899" s="7">
        <v>1</v>
      </c>
      <c r="H899" s="5"/>
      <c r="I899" s="6">
        <v>96</v>
      </c>
      <c r="J899" s="5"/>
      <c r="K899" s="5"/>
      <c r="L899" s="5"/>
      <c r="M899" s="5"/>
      <c r="N899" s="10">
        <v>96</v>
      </c>
      <c r="O899" s="10">
        <v>96</v>
      </c>
      <c r="P899" s="88">
        <v>0</v>
      </c>
      <c r="Q899" s="102">
        <f t="shared" si="40"/>
        <v>0.97916666666666663</v>
      </c>
      <c r="R899" s="96">
        <v>0.91041666666666665</v>
      </c>
      <c r="S899" s="16">
        <v>0.96180555555555558</v>
      </c>
      <c r="T899" s="10">
        <v>94</v>
      </c>
      <c r="U899" s="13">
        <v>0.97916666666666696</v>
      </c>
      <c r="V899" s="12">
        <v>92</v>
      </c>
      <c r="W899" s="13">
        <v>0.95833333333333304</v>
      </c>
      <c r="X899" s="12">
        <v>94</v>
      </c>
      <c r="Y899" s="13">
        <v>0.97916666666666696</v>
      </c>
      <c r="Z899" s="12">
        <v>96</v>
      </c>
      <c r="AA899" s="13">
        <v>1</v>
      </c>
      <c r="AB899" s="12">
        <v>95</v>
      </c>
      <c r="AC899" s="13">
        <v>0.98958333333333304</v>
      </c>
      <c r="AD899" s="12">
        <v>93</v>
      </c>
      <c r="AE899" s="41">
        <v>0.96875</v>
      </c>
      <c r="AF899" s="19">
        <v>28.484400000000001</v>
      </c>
      <c r="AG899" s="10">
        <v>-81.410799999999995</v>
      </c>
    </row>
    <row r="900" spans="1:33" ht="12" customHeight="1" x14ac:dyDescent="0.2">
      <c r="A900" s="18">
        <v>177</v>
      </c>
      <c r="B900" s="40" t="s">
        <v>23</v>
      </c>
      <c r="C900" s="7" t="s">
        <v>132</v>
      </c>
      <c r="D900" s="7" t="s">
        <v>1445</v>
      </c>
      <c r="E900" s="7" t="s">
        <v>4</v>
      </c>
      <c r="F900" s="7" t="s">
        <v>2</v>
      </c>
      <c r="G900" s="7">
        <v>1</v>
      </c>
      <c r="H900" s="5"/>
      <c r="I900" s="6">
        <v>220</v>
      </c>
      <c r="J900" s="5"/>
      <c r="K900" s="5"/>
      <c r="L900" s="5"/>
      <c r="M900" s="5"/>
      <c r="N900" s="10">
        <v>220</v>
      </c>
      <c r="O900" s="10">
        <v>220</v>
      </c>
      <c r="P900" s="88">
        <v>0</v>
      </c>
      <c r="Q900" s="102">
        <f t="shared" si="40"/>
        <v>0.96212121212121215</v>
      </c>
      <c r="R900" s="96">
        <v>0.95151515151515154</v>
      </c>
      <c r="S900" s="16">
        <v>0.93712121212121213</v>
      </c>
      <c r="T900" s="10">
        <v>216</v>
      </c>
      <c r="U900" s="13">
        <v>0.98181818181818203</v>
      </c>
      <c r="V900" s="12">
        <v>216</v>
      </c>
      <c r="W900" s="13">
        <v>0.98181818181818203</v>
      </c>
      <c r="X900" s="12">
        <v>212</v>
      </c>
      <c r="Y900" s="13">
        <v>0.96363636363636396</v>
      </c>
      <c r="Z900" s="12">
        <v>211</v>
      </c>
      <c r="AA900" s="13">
        <v>0.95909090909090899</v>
      </c>
      <c r="AB900" s="12">
        <v>207</v>
      </c>
      <c r="AC900" s="13">
        <v>0.94090909090909103</v>
      </c>
      <c r="AD900" s="12">
        <v>208</v>
      </c>
      <c r="AE900" s="41">
        <v>0.94545454545454499</v>
      </c>
      <c r="AF900" s="19">
        <v>28.561</v>
      </c>
      <c r="AG900" s="10">
        <v>-81.287300000000002</v>
      </c>
    </row>
    <row r="901" spans="1:33" ht="12" customHeight="1" x14ac:dyDescent="0.2">
      <c r="A901" s="18">
        <v>188</v>
      </c>
      <c r="B901" s="40" t="s">
        <v>23</v>
      </c>
      <c r="C901" s="7" t="s">
        <v>139</v>
      </c>
      <c r="D901" s="7" t="s">
        <v>1351</v>
      </c>
      <c r="E901" s="7" t="s">
        <v>4</v>
      </c>
      <c r="F901" s="7" t="s">
        <v>2</v>
      </c>
      <c r="G901" s="7">
        <v>1</v>
      </c>
      <c r="H901" s="5"/>
      <c r="I901" s="6">
        <v>216</v>
      </c>
      <c r="J901" s="5"/>
      <c r="K901" s="5"/>
      <c r="L901" s="5"/>
      <c r="M901" s="5"/>
      <c r="N901" s="10">
        <v>216</v>
      </c>
      <c r="O901" s="10">
        <v>216</v>
      </c>
      <c r="P901" s="88">
        <v>0</v>
      </c>
      <c r="Q901" s="102">
        <f t="shared" si="40"/>
        <v>0.98379629629629628</v>
      </c>
      <c r="R901" s="96">
        <v>0.96851851851851856</v>
      </c>
      <c r="S901" s="16">
        <v>0.93240740740740746</v>
      </c>
      <c r="T901" s="10">
        <v>216</v>
      </c>
      <c r="U901" s="13">
        <v>1</v>
      </c>
      <c r="V901" s="12">
        <v>214</v>
      </c>
      <c r="W901" s="13">
        <v>0.99074074074074103</v>
      </c>
      <c r="X901" s="12">
        <v>215</v>
      </c>
      <c r="Y901" s="13">
        <v>0.99537037037037002</v>
      </c>
      <c r="Z901" s="12">
        <v>209</v>
      </c>
      <c r="AA901" s="13">
        <v>0.967592592592593</v>
      </c>
      <c r="AB901" s="12">
        <v>212</v>
      </c>
      <c r="AC901" s="13">
        <v>0.98148148148148195</v>
      </c>
      <c r="AD901" s="12">
        <v>209</v>
      </c>
      <c r="AE901" s="41">
        <v>0.967592592592593</v>
      </c>
      <c r="AF901" s="19">
        <v>28.486699999999999</v>
      </c>
      <c r="AG901" s="10">
        <v>-81.307000000000002</v>
      </c>
    </row>
    <row r="902" spans="1:33" ht="12" customHeight="1" x14ac:dyDescent="0.2">
      <c r="A902" s="18">
        <v>199</v>
      </c>
      <c r="B902" s="40" t="s">
        <v>23</v>
      </c>
      <c r="C902" s="7" t="s">
        <v>146</v>
      </c>
      <c r="D902" s="7" t="s">
        <v>1348</v>
      </c>
      <c r="E902" s="7" t="s">
        <v>4</v>
      </c>
      <c r="F902" s="7" t="s">
        <v>2</v>
      </c>
      <c r="G902" s="7">
        <v>1</v>
      </c>
      <c r="H902" s="5"/>
      <c r="I902" s="6">
        <v>184</v>
      </c>
      <c r="J902" s="5"/>
      <c r="K902" s="5"/>
      <c r="L902" s="5"/>
      <c r="M902" s="5"/>
      <c r="N902" s="10">
        <v>184</v>
      </c>
      <c r="O902" s="10">
        <v>184</v>
      </c>
      <c r="P902" s="88">
        <v>0</v>
      </c>
      <c r="Q902" s="102">
        <f t="shared" si="40"/>
        <v>0.99239130434782608</v>
      </c>
      <c r="R902" s="96">
        <v>0.99094202898550721</v>
      </c>
      <c r="S902" s="16">
        <v>0.96467391304347827</v>
      </c>
      <c r="T902" s="5"/>
      <c r="U902" s="11"/>
      <c r="V902" s="12">
        <v>181</v>
      </c>
      <c r="W902" s="13">
        <v>0.98369565217391297</v>
      </c>
      <c r="X902" s="12">
        <v>184</v>
      </c>
      <c r="Y902" s="13">
        <v>1</v>
      </c>
      <c r="Z902" s="12">
        <v>183</v>
      </c>
      <c r="AA902" s="13">
        <v>0.99456521739130399</v>
      </c>
      <c r="AB902" s="12">
        <v>182</v>
      </c>
      <c r="AC902" s="13">
        <v>0.98913043478260898</v>
      </c>
      <c r="AD902" s="12">
        <v>183</v>
      </c>
      <c r="AE902" s="41">
        <v>0.99456521739130399</v>
      </c>
      <c r="AF902" s="19">
        <v>28.549413000000001</v>
      </c>
      <c r="AG902" s="10">
        <v>-81.610093000000006</v>
      </c>
    </row>
    <row r="903" spans="1:33" ht="12" customHeight="1" x14ac:dyDescent="0.2">
      <c r="A903" s="18">
        <v>210</v>
      </c>
      <c r="B903" s="40" t="s">
        <v>23</v>
      </c>
      <c r="C903" s="7" t="s">
        <v>155</v>
      </c>
      <c r="D903" s="7" t="s">
        <v>1350</v>
      </c>
      <c r="E903" s="7" t="s">
        <v>4</v>
      </c>
      <c r="F903" s="7" t="s">
        <v>2</v>
      </c>
      <c r="G903" s="7">
        <v>1</v>
      </c>
      <c r="H903" s="5"/>
      <c r="I903" s="6">
        <v>248</v>
      </c>
      <c r="J903" s="5"/>
      <c r="K903" s="5"/>
      <c r="L903" s="5"/>
      <c r="M903" s="5"/>
      <c r="N903" s="10">
        <v>248</v>
      </c>
      <c r="O903" s="10">
        <v>248</v>
      </c>
      <c r="P903" s="88">
        <v>0</v>
      </c>
      <c r="Q903" s="102">
        <f t="shared" si="40"/>
        <v>0.97647849462365588</v>
      </c>
      <c r="R903" s="96">
        <v>0.94489247311827962</v>
      </c>
      <c r="S903" s="16">
        <v>0.915994623655914</v>
      </c>
      <c r="T903" s="10">
        <v>242</v>
      </c>
      <c r="U903" s="13">
        <v>0.97580645161290303</v>
      </c>
      <c r="V903" s="12">
        <v>243</v>
      </c>
      <c r="W903" s="13">
        <v>0.97983870967741904</v>
      </c>
      <c r="X903" s="12">
        <v>240</v>
      </c>
      <c r="Y903" s="13">
        <v>0.967741935483871</v>
      </c>
      <c r="Z903" s="12">
        <v>244</v>
      </c>
      <c r="AA903" s="13">
        <v>0.98387096774193605</v>
      </c>
      <c r="AB903" s="12">
        <v>243</v>
      </c>
      <c r="AC903" s="13">
        <v>0.97983870967741904</v>
      </c>
      <c r="AD903" s="12">
        <v>241</v>
      </c>
      <c r="AE903" s="41">
        <v>0.97177419354838701</v>
      </c>
      <c r="AF903" s="19">
        <v>28.564599999999999</v>
      </c>
      <c r="AG903" s="10">
        <v>-81.198800000000006</v>
      </c>
    </row>
    <row r="904" spans="1:33" ht="12" customHeight="1" x14ac:dyDescent="0.2">
      <c r="A904" s="18">
        <v>220</v>
      </c>
      <c r="B904" s="40" t="s">
        <v>23</v>
      </c>
      <c r="C904" s="7" t="s">
        <v>163</v>
      </c>
      <c r="D904" s="7" t="s">
        <v>1354</v>
      </c>
      <c r="E904" s="7" t="s">
        <v>4</v>
      </c>
      <c r="F904" s="7" t="s">
        <v>2</v>
      </c>
      <c r="G904" s="7">
        <v>1</v>
      </c>
      <c r="H904" s="5"/>
      <c r="I904" s="6">
        <v>228</v>
      </c>
      <c r="J904" s="5"/>
      <c r="K904" s="5"/>
      <c r="L904" s="5"/>
      <c r="M904" s="5"/>
      <c r="N904" s="10">
        <v>228</v>
      </c>
      <c r="O904" s="10">
        <v>228</v>
      </c>
      <c r="P904" s="88">
        <v>0</v>
      </c>
      <c r="Q904" s="102">
        <f t="shared" si="40"/>
        <v>0.9707602339181286</v>
      </c>
      <c r="R904" s="96">
        <v>0.9692982456140351</v>
      </c>
      <c r="S904" s="16">
        <v>0.90716374269005851</v>
      </c>
      <c r="T904" s="10">
        <v>224</v>
      </c>
      <c r="U904" s="13">
        <v>0.98245614035087703</v>
      </c>
      <c r="V904" s="12">
        <v>222</v>
      </c>
      <c r="W904" s="13">
        <v>0.97368421052631604</v>
      </c>
      <c r="X904" s="12">
        <v>220</v>
      </c>
      <c r="Y904" s="13">
        <v>0.96491228070175405</v>
      </c>
      <c r="Z904" s="12">
        <v>221</v>
      </c>
      <c r="AA904" s="13">
        <v>0.96929824561403499</v>
      </c>
      <c r="AB904" s="12">
        <v>220</v>
      </c>
      <c r="AC904" s="13">
        <v>0.96491228070175405</v>
      </c>
      <c r="AD904" s="12">
        <v>221</v>
      </c>
      <c r="AE904" s="41">
        <v>0.96929824561403499</v>
      </c>
      <c r="AF904" s="19">
        <v>28.5562</v>
      </c>
      <c r="AG904" s="10">
        <v>-81.224599999999995</v>
      </c>
    </row>
    <row r="905" spans="1:33" ht="12" customHeight="1" x14ac:dyDescent="0.2">
      <c r="A905" s="18">
        <v>241</v>
      </c>
      <c r="B905" s="40" t="s">
        <v>23</v>
      </c>
      <c r="C905" s="7" t="s">
        <v>178</v>
      </c>
      <c r="D905" s="7" t="s">
        <v>1350</v>
      </c>
      <c r="E905" s="7" t="s">
        <v>4</v>
      </c>
      <c r="F905" s="7" t="s">
        <v>2</v>
      </c>
      <c r="G905" s="7">
        <v>1</v>
      </c>
      <c r="H905" s="5"/>
      <c r="I905" s="6">
        <v>160</v>
      </c>
      <c r="J905" s="5"/>
      <c r="K905" s="5"/>
      <c r="L905" s="5"/>
      <c r="M905" s="5"/>
      <c r="N905" s="10">
        <v>160</v>
      </c>
      <c r="O905" s="10">
        <v>160</v>
      </c>
      <c r="P905" s="88">
        <v>0</v>
      </c>
      <c r="Q905" s="102">
        <f t="shared" si="40"/>
        <v>0.79</v>
      </c>
      <c r="R905" s="96">
        <v>0.73124999999999996</v>
      </c>
      <c r="S905" s="16">
        <v>0.78229166666666672</v>
      </c>
      <c r="T905" s="10">
        <v>126</v>
      </c>
      <c r="U905" s="13">
        <v>0.78749999999999998</v>
      </c>
      <c r="V905" s="11"/>
      <c r="W905" s="11"/>
      <c r="X905" s="12">
        <v>123</v>
      </c>
      <c r="Y905" s="13">
        <v>0.76875000000000004</v>
      </c>
      <c r="Z905" s="12">
        <v>126</v>
      </c>
      <c r="AA905" s="13">
        <v>0.78749999999999998</v>
      </c>
      <c r="AB905" s="12">
        <v>128</v>
      </c>
      <c r="AC905" s="13">
        <v>0.8</v>
      </c>
      <c r="AD905" s="12">
        <v>129</v>
      </c>
      <c r="AE905" s="41">
        <v>0.80625000000000002</v>
      </c>
      <c r="AF905" s="19">
        <v>28.519600000000001</v>
      </c>
      <c r="AG905" s="10">
        <v>-81.304500000000004</v>
      </c>
    </row>
    <row r="906" spans="1:33" ht="12" customHeight="1" x14ac:dyDescent="0.2">
      <c r="A906" s="18">
        <v>244</v>
      </c>
      <c r="B906" s="40" t="s">
        <v>23</v>
      </c>
      <c r="C906" s="7" t="s">
        <v>180</v>
      </c>
      <c r="D906" s="7" t="s">
        <v>1338</v>
      </c>
      <c r="E906" s="7" t="s">
        <v>4</v>
      </c>
      <c r="F906" s="7" t="s">
        <v>2</v>
      </c>
      <c r="G906" s="7">
        <v>1</v>
      </c>
      <c r="H906" s="5"/>
      <c r="I906" s="6">
        <v>172</v>
      </c>
      <c r="J906" s="5"/>
      <c r="K906" s="5"/>
      <c r="L906" s="5"/>
      <c r="M906" s="5"/>
      <c r="N906" s="10">
        <v>172</v>
      </c>
      <c r="O906" s="10">
        <v>172</v>
      </c>
      <c r="P906" s="88">
        <v>0</v>
      </c>
      <c r="Q906" s="102">
        <f t="shared" si="40"/>
        <v>0.95058139534883723</v>
      </c>
      <c r="R906" s="96">
        <v>0.91744186046511633</v>
      </c>
      <c r="S906" s="16">
        <v>0.9486434108527132</v>
      </c>
      <c r="T906" s="10">
        <v>165</v>
      </c>
      <c r="U906" s="13">
        <v>0.95930232558139505</v>
      </c>
      <c r="V906" s="12">
        <v>162</v>
      </c>
      <c r="W906" s="13">
        <v>0.94186046511627897</v>
      </c>
      <c r="X906" s="12">
        <v>163</v>
      </c>
      <c r="Y906" s="13">
        <v>0.94767441860465096</v>
      </c>
      <c r="Z906" s="12">
        <v>165</v>
      </c>
      <c r="AA906" s="13">
        <v>0.95930232558139505</v>
      </c>
      <c r="AB906" s="12">
        <v>169</v>
      </c>
      <c r="AC906" s="13">
        <v>0.98255813953488402</v>
      </c>
      <c r="AD906" s="12">
        <v>157</v>
      </c>
      <c r="AE906" s="41">
        <v>0.912790697674419</v>
      </c>
      <c r="AF906" s="19">
        <v>28.500800000000002</v>
      </c>
      <c r="AG906" s="10">
        <v>-81.406099999999995</v>
      </c>
    </row>
    <row r="907" spans="1:33" ht="12" customHeight="1" x14ac:dyDescent="0.2">
      <c r="A907" s="18">
        <v>247</v>
      </c>
      <c r="B907" s="40" t="s">
        <v>23</v>
      </c>
      <c r="C907" s="7" t="s">
        <v>182</v>
      </c>
      <c r="D907" s="7" t="s">
        <v>1462</v>
      </c>
      <c r="E907" s="7" t="s">
        <v>4</v>
      </c>
      <c r="F907" s="7" t="s">
        <v>2</v>
      </c>
      <c r="G907" s="7">
        <v>1</v>
      </c>
      <c r="H907" s="5"/>
      <c r="I907" s="6">
        <v>288</v>
      </c>
      <c r="J907" s="5"/>
      <c r="K907" s="5"/>
      <c r="L907" s="5"/>
      <c r="M907" s="5"/>
      <c r="N907" s="10">
        <v>288</v>
      </c>
      <c r="O907" s="10">
        <v>288</v>
      </c>
      <c r="P907" s="88">
        <v>0</v>
      </c>
      <c r="Q907" s="102">
        <f t="shared" si="40"/>
        <v>0.98668981481481477</v>
      </c>
      <c r="R907" s="96">
        <v>0.98379629629629628</v>
      </c>
      <c r="S907" s="16">
        <v>0.97685185185185186</v>
      </c>
      <c r="T907" s="10">
        <v>280</v>
      </c>
      <c r="U907" s="13">
        <v>0.97222222222222199</v>
      </c>
      <c r="V907" s="12">
        <v>284</v>
      </c>
      <c r="W907" s="13">
        <v>0.98611111111111105</v>
      </c>
      <c r="X907" s="12">
        <v>287</v>
      </c>
      <c r="Y907" s="13">
        <v>0.99652777777777801</v>
      </c>
      <c r="Z907" s="12">
        <v>284</v>
      </c>
      <c r="AA907" s="13">
        <v>0.98611111111111105</v>
      </c>
      <c r="AB907" s="12">
        <v>285</v>
      </c>
      <c r="AC907" s="13">
        <v>0.98958333333333304</v>
      </c>
      <c r="AD907" s="12">
        <v>285</v>
      </c>
      <c r="AE907" s="41">
        <v>0.98958333333333304</v>
      </c>
      <c r="AF907" s="19">
        <v>28.592199999999998</v>
      </c>
      <c r="AG907" s="10">
        <v>-81.243399999999994</v>
      </c>
    </row>
    <row r="908" spans="1:33" ht="12" customHeight="1" x14ac:dyDescent="0.2">
      <c r="A908" s="18">
        <v>260</v>
      </c>
      <c r="B908" s="40" t="s">
        <v>23</v>
      </c>
      <c r="C908" s="7" t="s">
        <v>191</v>
      </c>
      <c r="D908" s="7" t="s">
        <v>1382</v>
      </c>
      <c r="E908" s="7" t="s">
        <v>4</v>
      </c>
      <c r="F908" s="7" t="s">
        <v>2</v>
      </c>
      <c r="G908" s="7">
        <v>1</v>
      </c>
      <c r="H908" s="5"/>
      <c r="I908" s="6">
        <v>252</v>
      </c>
      <c r="J908" s="5"/>
      <c r="K908" s="5"/>
      <c r="L908" s="5"/>
      <c r="M908" s="5"/>
      <c r="N908" s="10">
        <v>252</v>
      </c>
      <c r="O908" s="10">
        <v>252</v>
      </c>
      <c r="P908" s="88">
        <v>0</v>
      </c>
      <c r="Q908" s="102">
        <f t="shared" si="40"/>
        <v>0.96097883597883593</v>
      </c>
      <c r="R908" s="96">
        <v>0.99206349206349209</v>
      </c>
      <c r="S908" s="16">
        <v>0.98677248677248675</v>
      </c>
      <c r="T908" s="10">
        <v>248</v>
      </c>
      <c r="U908" s="13">
        <v>0.98412698412698396</v>
      </c>
      <c r="V908" s="12">
        <v>250</v>
      </c>
      <c r="W908" s="13">
        <v>0.99206349206349198</v>
      </c>
      <c r="X908" s="12">
        <v>243</v>
      </c>
      <c r="Y908" s="13">
        <v>0.96428571428571397</v>
      </c>
      <c r="Z908" s="12">
        <v>233</v>
      </c>
      <c r="AA908" s="13">
        <v>0.92460317460317498</v>
      </c>
      <c r="AB908" s="12">
        <v>236</v>
      </c>
      <c r="AC908" s="13">
        <v>0.93650793650793696</v>
      </c>
      <c r="AD908" s="12">
        <v>243</v>
      </c>
      <c r="AE908" s="41">
        <v>0.96428571428571397</v>
      </c>
      <c r="AF908" s="19">
        <v>28.3627</v>
      </c>
      <c r="AG908" s="10">
        <v>-81.402199999999993</v>
      </c>
    </row>
    <row r="909" spans="1:33" ht="12" customHeight="1" x14ac:dyDescent="0.2">
      <c r="A909" s="18">
        <v>271</v>
      </c>
      <c r="B909" s="40" t="s">
        <v>23</v>
      </c>
      <c r="C909" s="7" t="s">
        <v>198</v>
      </c>
      <c r="D909" s="7" t="s">
        <v>1465</v>
      </c>
      <c r="E909" s="7" t="s">
        <v>4</v>
      </c>
      <c r="F909" s="7" t="s">
        <v>2</v>
      </c>
      <c r="G909" s="7">
        <v>1</v>
      </c>
      <c r="H909" s="5"/>
      <c r="I909" s="6">
        <v>48</v>
      </c>
      <c r="J909" s="5"/>
      <c r="K909" s="5"/>
      <c r="L909" s="5"/>
      <c r="M909" s="5"/>
      <c r="N909" s="10">
        <v>48</v>
      </c>
      <c r="O909" s="10">
        <v>48</v>
      </c>
      <c r="P909" s="88">
        <v>0</v>
      </c>
      <c r="Q909" s="102">
        <f t="shared" si="40"/>
        <v>0.95833333333333337</v>
      </c>
      <c r="R909" s="96">
        <v>0.91666666666666663</v>
      </c>
      <c r="S909" s="16">
        <v>0.875</v>
      </c>
      <c r="T909" s="10">
        <v>46</v>
      </c>
      <c r="U909" s="13">
        <v>0.95833333333333304</v>
      </c>
      <c r="V909" s="12">
        <v>46</v>
      </c>
      <c r="W909" s="13">
        <v>0.95833333333333304</v>
      </c>
      <c r="X909" s="12">
        <v>44</v>
      </c>
      <c r="Y909" s="13">
        <v>0.91666666666666696</v>
      </c>
      <c r="Z909" s="12">
        <v>46</v>
      </c>
      <c r="AA909" s="13">
        <v>0.95833333333333304</v>
      </c>
      <c r="AB909" s="12">
        <v>47</v>
      </c>
      <c r="AC909" s="13">
        <v>0.97916666666666696</v>
      </c>
      <c r="AD909" s="12">
        <v>47</v>
      </c>
      <c r="AE909" s="41">
        <v>0.97916666666666696</v>
      </c>
      <c r="AF909" s="19">
        <v>28.6114</v>
      </c>
      <c r="AG909" s="10">
        <v>-81.412300000000002</v>
      </c>
    </row>
    <row r="910" spans="1:33" ht="12" customHeight="1" x14ac:dyDescent="0.2">
      <c r="A910" s="18">
        <v>277</v>
      </c>
      <c r="B910" s="40" t="s">
        <v>23</v>
      </c>
      <c r="C910" s="7" t="s">
        <v>201</v>
      </c>
      <c r="D910" s="7" t="s">
        <v>1455</v>
      </c>
      <c r="E910" s="7" t="s">
        <v>4</v>
      </c>
      <c r="F910" s="7" t="s">
        <v>2</v>
      </c>
      <c r="G910" s="7">
        <v>1</v>
      </c>
      <c r="H910" s="5"/>
      <c r="I910" s="6">
        <v>155</v>
      </c>
      <c r="J910" s="5"/>
      <c r="K910" s="5"/>
      <c r="L910" s="5"/>
      <c r="M910" s="5"/>
      <c r="N910" s="10">
        <v>155</v>
      </c>
      <c r="O910" s="10">
        <v>155</v>
      </c>
      <c r="P910" s="88">
        <v>0</v>
      </c>
      <c r="Q910" s="102">
        <f t="shared" si="40"/>
        <v>0.97741935483870968</v>
      </c>
      <c r="R910" s="96">
        <v>0.89290322580645165</v>
      </c>
      <c r="S910" s="16">
        <v>0.93870967741935485</v>
      </c>
      <c r="T910" s="10">
        <v>150</v>
      </c>
      <c r="U910" s="13">
        <v>0.96153846153846201</v>
      </c>
      <c r="V910" s="12">
        <v>154</v>
      </c>
      <c r="W910" s="13">
        <v>0.987179487179487</v>
      </c>
      <c r="X910" s="12">
        <v>146</v>
      </c>
      <c r="Y910" s="13">
        <v>0.93589743589743601</v>
      </c>
      <c r="Z910" s="12">
        <v>153</v>
      </c>
      <c r="AA910" s="13">
        <v>0.98076923076923095</v>
      </c>
      <c r="AB910" s="12">
        <v>152</v>
      </c>
      <c r="AC910" s="13">
        <v>0.97435897435897401</v>
      </c>
      <c r="AD910" s="12">
        <v>154</v>
      </c>
      <c r="AE910" s="41">
        <v>0.987179487179487</v>
      </c>
      <c r="AF910" s="19">
        <v>28.455400000000001</v>
      </c>
      <c r="AG910" s="10">
        <v>-81.335099999999997</v>
      </c>
    </row>
    <row r="911" spans="1:33" ht="12" customHeight="1" x14ac:dyDescent="0.2">
      <c r="A911" s="18">
        <v>294</v>
      </c>
      <c r="B911" s="40" t="s">
        <v>23</v>
      </c>
      <c r="C911" s="7" t="s">
        <v>209</v>
      </c>
      <c r="D911" s="7" t="s">
        <v>1470</v>
      </c>
      <c r="E911" s="7" t="s">
        <v>4</v>
      </c>
      <c r="F911" s="7" t="s">
        <v>2</v>
      </c>
      <c r="G911" s="7">
        <v>1</v>
      </c>
      <c r="H911" s="5"/>
      <c r="I911" s="6">
        <v>96</v>
      </c>
      <c r="J911" s="5"/>
      <c r="K911" s="5"/>
      <c r="L911" s="5"/>
      <c r="M911" s="5"/>
      <c r="N911" s="10">
        <v>96</v>
      </c>
      <c r="O911" s="10">
        <v>96</v>
      </c>
      <c r="P911" s="88">
        <v>0</v>
      </c>
      <c r="Q911" s="102">
        <f t="shared" si="40"/>
        <v>0.98263888888888884</v>
      </c>
      <c r="R911" s="96">
        <v>0.99479166666666663</v>
      </c>
      <c r="S911" s="16">
        <v>0.97916666666666663</v>
      </c>
      <c r="T911" s="10">
        <v>95</v>
      </c>
      <c r="U911" s="13">
        <v>0.98958333333333304</v>
      </c>
      <c r="V911" s="12">
        <v>95</v>
      </c>
      <c r="W911" s="13">
        <v>0.98958333333333304</v>
      </c>
      <c r="X911" s="12">
        <v>94</v>
      </c>
      <c r="Y911" s="13">
        <v>0.97916666666666696</v>
      </c>
      <c r="Z911" s="12">
        <v>95</v>
      </c>
      <c r="AA911" s="13">
        <v>0.98958333333333304</v>
      </c>
      <c r="AB911" s="12">
        <v>94</v>
      </c>
      <c r="AC911" s="13">
        <v>0.97916666666666696</v>
      </c>
      <c r="AD911" s="12">
        <v>93</v>
      </c>
      <c r="AE911" s="41">
        <v>0.96875</v>
      </c>
      <c r="AF911" s="19">
        <v>28.583100000000002</v>
      </c>
      <c r="AG911" s="10">
        <v>-81.284599999999998</v>
      </c>
    </row>
    <row r="912" spans="1:33" ht="12" customHeight="1" x14ac:dyDescent="0.2">
      <c r="A912" s="18">
        <v>303</v>
      </c>
      <c r="B912" s="40" t="s">
        <v>23</v>
      </c>
      <c r="C912" s="7" t="s">
        <v>215</v>
      </c>
      <c r="D912" s="7" t="s">
        <v>1426</v>
      </c>
      <c r="E912" s="7" t="s">
        <v>4</v>
      </c>
      <c r="F912" s="7" t="s">
        <v>2</v>
      </c>
      <c r="G912" s="7">
        <v>1</v>
      </c>
      <c r="H912" s="5"/>
      <c r="I912" s="6">
        <v>276</v>
      </c>
      <c r="J912" s="5"/>
      <c r="K912" s="5"/>
      <c r="L912" s="5"/>
      <c r="M912" s="5"/>
      <c r="N912" s="10">
        <v>276</v>
      </c>
      <c r="O912" s="10">
        <v>276</v>
      </c>
      <c r="P912" s="88">
        <v>0</v>
      </c>
      <c r="Q912" s="102">
        <f t="shared" si="40"/>
        <v>0.97765700483091789</v>
      </c>
      <c r="R912" s="96">
        <v>0.96557971014492749</v>
      </c>
      <c r="S912" s="16">
        <v>0.94927536231884058</v>
      </c>
      <c r="T912" s="10">
        <v>272</v>
      </c>
      <c r="U912" s="13">
        <v>0.98550724637681197</v>
      </c>
      <c r="V912" s="12">
        <v>273</v>
      </c>
      <c r="W912" s="13">
        <v>0.98913043478260898</v>
      </c>
      <c r="X912" s="12">
        <v>267</v>
      </c>
      <c r="Y912" s="13">
        <v>0.96739130434782605</v>
      </c>
      <c r="Z912" s="12">
        <v>265</v>
      </c>
      <c r="AA912" s="13">
        <v>0.96014492753623204</v>
      </c>
      <c r="AB912" s="12">
        <v>269</v>
      </c>
      <c r="AC912" s="13">
        <v>0.97463768115941996</v>
      </c>
      <c r="AD912" s="12">
        <v>273</v>
      </c>
      <c r="AE912" s="41">
        <v>0.98913043478260898</v>
      </c>
      <c r="AF912" s="19">
        <v>28.4908</v>
      </c>
      <c r="AG912" s="10">
        <v>-81.403000000000006</v>
      </c>
    </row>
    <row r="913" spans="1:33" ht="12" customHeight="1" x14ac:dyDescent="0.2">
      <c r="A913" s="18">
        <v>306</v>
      </c>
      <c r="B913" s="40" t="s">
        <v>23</v>
      </c>
      <c r="C913" s="7" t="s">
        <v>217</v>
      </c>
      <c r="D913" s="7" t="s">
        <v>1416</v>
      </c>
      <c r="E913" s="7" t="s">
        <v>4</v>
      </c>
      <c r="F913" s="7" t="s">
        <v>2</v>
      </c>
      <c r="G913" s="7">
        <v>1</v>
      </c>
      <c r="H913" s="5"/>
      <c r="I913" s="6">
        <v>95</v>
      </c>
      <c r="J913" s="5"/>
      <c r="K913" s="5"/>
      <c r="L913" s="5"/>
      <c r="M913" s="5"/>
      <c r="N913" s="10">
        <v>95</v>
      </c>
      <c r="O913" s="10">
        <v>95</v>
      </c>
      <c r="P913" s="88">
        <v>0</v>
      </c>
      <c r="Q913" s="102">
        <f t="shared" si="40"/>
        <v>0.9631578947368421</v>
      </c>
      <c r="R913" s="96"/>
      <c r="S913" s="16">
        <v>0.87894736842105259</v>
      </c>
      <c r="T913" s="10">
        <v>93</v>
      </c>
      <c r="U913" s="13">
        <v>0.97894736842105301</v>
      </c>
      <c r="V913" s="12">
        <v>93</v>
      </c>
      <c r="W913" s="13">
        <v>0.97894736842105301</v>
      </c>
      <c r="X913" s="12">
        <v>89</v>
      </c>
      <c r="Y913" s="13">
        <v>0.93684210526315803</v>
      </c>
      <c r="Z913" s="12">
        <v>90</v>
      </c>
      <c r="AA913" s="13">
        <v>0.94736842105263197</v>
      </c>
      <c r="AB913" s="12">
        <v>93</v>
      </c>
      <c r="AC913" s="13">
        <v>0.97894736842105301</v>
      </c>
      <c r="AD913" s="12">
        <v>91</v>
      </c>
      <c r="AE913" s="41">
        <v>0.95789473684210502</v>
      </c>
      <c r="AF913" s="19">
        <v>28.489552</v>
      </c>
      <c r="AG913" s="10">
        <v>-81.407596999999996</v>
      </c>
    </row>
    <row r="914" spans="1:33" ht="12" customHeight="1" x14ac:dyDescent="0.2">
      <c r="A914" s="18">
        <v>357</v>
      </c>
      <c r="B914" s="40" t="s">
        <v>23</v>
      </c>
      <c r="C914" s="7" t="s">
        <v>253</v>
      </c>
      <c r="D914" s="7" t="s">
        <v>1472</v>
      </c>
      <c r="E914" s="7" t="s">
        <v>4</v>
      </c>
      <c r="F914" s="7" t="s">
        <v>2</v>
      </c>
      <c r="G914" s="7">
        <v>1</v>
      </c>
      <c r="H914" s="5"/>
      <c r="I914" s="6">
        <v>304</v>
      </c>
      <c r="J914" s="5"/>
      <c r="K914" s="5"/>
      <c r="L914" s="5"/>
      <c r="M914" s="5"/>
      <c r="N914" s="10">
        <v>304</v>
      </c>
      <c r="O914" s="10">
        <v>304</v>
      </c>
      <c r="P914" s="88">
        <v>0</v>
      </c>
      <c r="Q914" s="102">
        <f t="shared" si="40"/>
        <v>0.95723684210526316</v>
      </c>
      <c r="R914" s="96">
        <v>0.93859649122807021</v>
      </c>
      <c r="S914" s="16">
        <v>0.94462719298245612</v>
      </c>
      <c r="T914" s="10">
        <v>297</v>
      </c>
      <c r="U914" s="13">
        <v>0.97697368421052599</v>
      </c>
      <c r="V914" s="12">
        <v>291</v>
      </c>
      <c r="W914" s="13">
        <v>0.95723684210526305</v>
      </c>
      <c r="X914" s="12">
        <v>286</v>
      </c>
      <c r="Y914" s="13">
        <v>0.94078947368421095</v>
      </c>
      <c r="Z914" s="12">
        <v>287</v>
      </c>
      <c r="AA914" s="13">
        <v>0.94407894736842102</v>
      </c>
      <c r="AB914" s="12">
        <v>293</v>
      </c>
      <c r="AC914" s="13">
        <v>0.96381578947368396</v>
      </c>
      <c r="AD914" s="12">
        <v>292</v>
      </c>
      <c r="AE914" s="41">
        <v>0.96052631578947401</v>
      </c>
      <c r="AF914" s="19">
        <v>28.481999999999999</v>
      </c>
      <c r="AG914" s="10">
        <v>-81.408799999999999</v>
      </c>
    </row>
    <row r="915" spans="1:33" ht="12" customHeight="1" x14ac:dyDescent="0.2">
      <c r="A915" s="18">
        <v>371</v>
      </c>
      <c r="B915" s="40" t="s">
        <v>23</v>
      </c>
      <c r="C915" s="7" t="s">
        <v>260</v>
      </c>
      <c r="D915" s="7" t="s">
        <v>1434</v>
      </c>
      <c r="E915" s="7" t="s">
        <v>4</v>
      </c>
      <c r="F915" s="7" t="s">
        <v>2</v>
      </c>
      <c r="G915" s="7">
        <v>1</v>
      </c>
      <c r="H915" s="5"/>
      <c r="I915" s="6">
        <v>93</v>
      </c>
      <c r="J915" s="5"/>
      <c r="K915" s="5"/>
      <c r="L915" s="5"/>
      <c r="M915" s="5"/>
      <c r="N915" s="10">
        <v>93</v>
      </c>
      <c r="O915" s="10">
        <v>93</v>
      </c>
      <c r="P915" s="88">
        <v>0</v>
      </c>
      <c r="Q915" s="102">
        <f t="shared" si="40"/>
        <v>0.978494623655914</v>
      </c>
      <c r="R915" s="96">
        <v>0.91756272401433692</v>
      </c>
      <c r="S915" s="16">
        <v>0.98566308243727596</v>
      </c>
      <c r="T915" s="10">
        <v>90</v>
      </c>
      <c r="U915" s="13">
        <v>0.967741935483871</v>
      </c>
      <c r="V915" s="12">
        <v>89</v>
      </c>
      <c r="W915" s="13">
        <v>0.956989247311828</v>
      </c>
      <c r="X915" s="12">
        <v>92</v>
      </c>
      <c r="Y915" s="13">
        <v>0.989247311827957</v>
      </c>
      <c r="Z915" s="12">
        <v>92</v>
      </c>
      <c r="AA915" s="13">
        <v>0.989247311827957</v>
      </c>
      <c r="AB915" s="12">
        <v>92</v>
      </c>
      <c r="AC915" s="13">
        <v>0.989247311827957</v>
      </c>
      <c r="AD915" s="12">
        <v>91</v>
      </c>
      <c r="AE915" s="41">
        <v>0.978494623655914</v>
      </c>
      <c r="AF915" s="19">
        <v>28.625599999999999</v>
      </c>
      <c r="AG915" s="10">
        <v>-81.468000000000004</v>
      </c>
    </row>
    <row r="916" spans="1:33" ht="12" customHeight="1" x14ac:dyDescent="0.2">
      <c r="A916" s="18">
        <v>435</v>
      </c>
      <c r="B916" s="40" t="s">
        <v>23</v>
      </c>
      <c r="C916" s="7" t="s">
        <v>299</v>
      </c>
      <c r="D916" s="7" t="s">
        <v>1355</v>
      </c>
      <c r="E916" s="7" t="s">
        <v>4</v>
      </c>
      <c r="F916" s="7" t="s">
        <v>2</v>
      </c>
      <c r="G916" s="7">
        <v>1</v>
      </c>
      <c r="H916" s="5"/>
      <c r="I916" s="6">
        <v>240</v>
      </c>
      <c r="J916" s="5"/>
      <c r="K916" s="5"/>
      <c r="L916" s="5"/>
      <c r="M916" s="5"/>
      <c r="N916" s="10">
        <v>240</v>
      </c>
      <c r="O916" s="10">
        <v>240</v>
      </c>
      <c r="P916" s="88">
        <v>0</v>
      </c>
      <c r="Q916" s="102">
        <f t="shared" si="40"/>
        <v>0.97013888888888888</v>
      </c>
      <c r="R916" s="96">
        <v>0.9375</v>
      </c>
      <c r="S916" s="16">
        <v>0.95833333333333337</v>
      </c>
      <c r="T916" s="10">
        <v>232</v>
      </c>
      <c r="U916" s="13">
        <v>0.96666666666666701</v>
      </c>
      <c r="V916" s="12">
        <v>233</v>
      </c>
      <c r="W916" s="13">
        <v>0.97083333333333299</v>
      </c>
      <c r="X916" s="12">
        <v>233</v>
      </c>
      <c r="Y916" s="13">
        <v>0.97083333333333299</v>
      </c>
      <c r="Z916" s="12">
        <v>233</v>
      </c>
      <c r="AA916" s="13">
        <v>0.97083333333333299</v>
      </c>
      <c r="AB916" s="12">
        <v>231</v>
      </c>
      <c r="AC916" s="13">
        <v>0.96250000000000002</v>
      </c>
      <c r="AD916" s="12">
        <v>235</v>
      </c>
      <c r="AE916" s="41">
        <v>0.97916666666666696</v>
      </c>
      <c r="AF916" s="19">
        <v>28.615100000000002</v>
      </c>
      <c r="AG916" s="10">
        <v>-81.411500000000004</v>
      </c>
    </row>
    <row r="917" spans="1:33" ht="12" customHeight="1" x14ac:dyDescent="0.2">
      <c r="A917" s="18">
        <v>451</v>
      </c>
      <c r="B917" s="40" t="s">
        <v>23</v>
      </c>
      <c r="C917" s="7" t="s">
        <v>306</v>
      </c>
      <c r="D917" s="7" t="s">
        <v>1415</v>
      </c>
      <c r="E917" s="7" t="s">
        <v>4</v>
      </c>
      <c r="F917" s="7" t="s">
        <v>2</v>
      </c>
      <c r="G917" s="7">
        <v>1</v>
      </c>
      <c r="H917" s="5"/>
      <c r="I917" s="6">
        <v>145</v>
      </c>
      <c r="J917" s="5"/>
      <c r="K917" s="5"/>
      <c r="L917" s="5"/>
      <c r="M917" s="5"/>
      <c r="N917" s="10">
        <v>145</v>
      </c>
      <c r="O917" s="10">
        <v>145</v>
      </c>
      <c r="P917" s="88">
        <v>0</v>
      </c>
      <c r="Q917" s="102">
        <f t="shared" si="40"/>
        <v>0.9517241379310345</v>
      </c>
      <c r="R917" s="96">
        <v>0.96827586206896554</v>
      </c>
      <c r="S917" s="16">
        <v>0.96206896551724141</v>
      </c>
      <c r="T917" s="10">
        <v>142</v>
      </c>
      <c r="U917" s="13">
        <v>0.97931034482758605</v>
      </c>
      <c r="V917" s="12">
        <v>138</v>
      </c>
      <c r="W917" s="13">
        <v>0.95172413793103505</v>
      </c>
      <c r="X917" s="12">
        <v>137</v>
      </c>
      <c r="Y917" s="13">
        <v>0.944827586206897</v>
      </c>
      <c r="Z917" s="12">
        <v>140</v>
      </c>
      <c r="AA917" s="13">
        <v>0.96551724137931005</v>
      </c>
      <c r="AB917" s="12">
        <v>135</v>
      </c>
      <c r="AC917" s="13">
        <v>0.931034482758621</v>
      </c>
      <c r="AD917" s="12">
        <v>136</v>
      </c>
      <c r="AE917" s="41">
        <v>0.93793103448275905</v>
      </c>
      <c r="AF917" s="19">
        <v>28.465299999999999</v>
      </c>
      <c r="AG917" s="10">
        <v>-81.387299999999996</v>
      </c>
    </row>
    <row r="918" spans="1:33" ht="12" customHeight="1" x14ac:dyDescent="0.2">
      <c r="A918" s="18">
        <v>456</v>
      </c>
      <c r="B918" s="40" t="s">
        <v>23</v>
      </c>
      <c r="C918" s="7" t="s">
        <v>310</v>
      </c>
      <c r="D918" s="7" t="s">
        <v>1488</v>
      </c>
      <c r="E918" s="7" t="s">
        <v>4</v>
      </c>
      <c r="F918" s="7" t="s">
        <v>2</v>
      </c>
      <c r="G918" s="7">
        <v>1</v>
      </c>
      <c r="H918" s="5"/>
      <c r="I918" s="6">
        <v>240</v>
      </c>
      <c r="J918" s="5"/>
      <c r="K918" s="5"/>
      <c r="L918" s="5"/>
      <c r="M918" s="5"/>
      <c r="N918" s="10">
        <v>240</v>
      </c>
      <c r="O918" s="10">
        <v>240</v>
      </c>
      <c r="P918" s="88">
        <v>0</v>
      </c>
      <c r="Q918" s="102">
        <f t="shared" si="40"/>
        <v>0.97222222222222221</v>
      </c>
      <c r="R918" s="96">
        <v>0.95277777777777772</v>
      </c>
      <c r="S918" s="16">
        <v>0.9145833333333333</v>
      </c>
      <c r="T918" s="10">
        <v>239</v>
      </c>
      <c r="U918" s="13">
        <v>0.99583333333333302</v>
      </c>
      <c r="V918" s="12">
        <v>235</v>
      </c>
      <c r="W918" s="13">
        <v>0.97916666666666696</v>
      </c>
      <c r="X918" s="12">
        <v>233</v>
      </c>
      <c r="Y918" s="13">
        <v>0.97083333333333299</v>
      </c>
      <c r="Z918" s="12">
        <v>233</v>
      </c>
      <c r="AA918" s="13">
        <v>0.97083333333333299</v>
      </c>
      <c r="AB918" s="12">
        <v>231</v>
      </c>
      <c r="AC918" s="13">
        <v>0.96250000000000002</v>
      </c>
      <c r="AD918" s="12">
        <v>229</v>
      </c>
      <c r="AE918" s="41">
        <v>0.95416666666666705</v>
      </c>
      <c r="AF918" s="19">
        <v>28.529900000000001</v>
      </c>
      <c r="AG918" s="10">
        <v>-81.452399999999997</v>
      </c>
    </row>
    <row r="919" spans="1:33" ht="12" customHeight="1" x14ac:dyDescent="0.2">
      <c r="A919" s="18">
        <v>510</v>
      </c>
      <c r="B919" s="40" t="s">
        <v>23</v>
      </c>
      <c r="C919" s="7" t="s">
        <v>347</v>
      </c>
      <c r="D919" s="7" t="s">
        <v>1354</v>
      </c>
      <c r="E919" s="7" t="s">
        <v>4</v>
      </c>
      <c r="F919" s="7" t="s">
        <v>2</v>
      </c>
      <c r="G919" s="7">
        <v>1</v>
      </c>
      <c r="H919" s="5"/>
      <c r="I919" s="6">
        <v>288</v>
      </c>
      <c r="J919" s="5"/>
      <c r="K919" s="5"/>
      <c r="L919" s="5"/>
      <c r="M919" s="5"/>
      <c r="N919" s="10">
        <v>288</v>
      </c>
      <c r="O919" s="10">
        <v>288</v>
      </c>
      <c r="P919" s="88">
        <v>0</v>
      </c>
      <c r="Q919" s="102">
        <f t="shared" si="40"/>
        <v>0.9375</v>
      </c>
      <c r="R919" s="96">
        <v>0.92303240740740744</v>
      </c>
      <c r="S919" s="16">
        <v>0.93923611111111116</v>
      </c>
      <c r="T919" s="10">
        <v>274</v>
      </c>
      <c r="U919" s="13">
        <v>0.95138888888888895</v>
      </c>
      <c r="V919" s="12">
        <v>268</v>
      </c>
      <c r="W919" s="13">
        <v>0.93055555555555602</v>
      </c>
      <c r="X919" s="12">
        <v>263</v>
      </c>
      <c r="Y919" s="13">
        <v>0.91319444444444398</v>
      </c>
      <c r="Z919" s="12">
        <v>267</v>
      </c>
      <c r="AA919" s="13">
        <v>0.92708333333333304</v>
      </c>
      <c r="AB919" s="12">
        <v>270</v>
      </c>
      <c r="AC919" s="13">
        <v>0.9375</v>
      </c>
      <c r="AD919" s="12">
        <v>278</v>
      </c>
      <c r="AE919" s="41">
        <v>0.96527777777777801</v>
      </c>
      <c r="AF919" s="19">
        <v>28.531099999999999</v>
      </c>
      <c r="AG919" s="10">
        <v>-81.459100000000007</v>
      </c>
    </row>
    <row r="920" spans="1:33" ht="12" customHeight="1" x14ac:dyDescent="0.2">
      <c r="A920" s="18">
        <v>519</v>
      </c>
      <c r="B920" s="40" t="s">
        <v>23</v>
      </c>
      <c r="C920" s="7" t="s">
        <v>352</v>
      </c>
      <c r="D920" s="7" t="s">
        <v>1350</v>
      </c>
      <c r="E920" s="7" t="s">
        <v>4</v>
      </c>
      <c r="F920" s="7" t="s">
        <v>2</v>
      </c>
      <c r="G920" s="7">
        <v>1</v>
      </c>
      <c r="H920" s="5"/>
      <c r="I920" s="6">
        <v>248</v>
      </c>
      <c r="J920" s="5"/>
      <c r="K920" s="5"/>
      <c r="L920" s="5"/>
      <c r="M920" s="5"/>
      <c r="N920" s="10">
        <v>248</v>
      </c>
      <c r="O920" s="10">
        <v>248</v>
      </c>
      <c r="P920" s="88">
        <v>0</v>
      </c>
      <c r="Q920" s="102">
        <f t="shared" si="40"/>
        <v>0.98857526881720426</v>
      </c>
      <c r="R920" s="96">
        <v>0.9306451612903226</v>
      </c>
      <c r="S920" s="16">
        <v>0.87163978494623651</v>
      </c>
      <c r="T920" s="10">
        <v>246</v>
      </c>
      <c r="U920" s="13">
        <v>0.99193548387096797</v>
      </c>
      <c r="V920" s="12">
        <v>247</v>
      </c>
      <c r="W920" s="13">
        <v>0.99596774193548399</v>
      </c>
      <c r="X920" s="12">
        <v>244</v>
      </c>
      <c r="Y920" s="13">
        <v>0.98387096774193605</v>
      </c>
      <c r="Z920" s="12">
        <v>245</v>
      </c>
      <c r="AA920" s="13">
        <v>0.98790322580645196</v>
      </c>
      <c r="AB920" s="12">
        <v>247</v>
      </c>
      <c r="AC920" s="13">
        <v>0.99596774193548399</v>
      </c>
      <c r="AD920" s="12">
        <v>242</v>
      </c>
      <c r="AE920" s="41">
        <v>0.97580645161290303</v>
      </c>
      <c r="AF920" s="19">
        <v>28.499199999999998</v>
      </c>
      <c r="AG920" s="10">
        <v>-81.441299999999998</v>
      </c>
    </row>
    <row r="921" spans="1:33" ht="12" customHeight="1" x14ac:dyDescent="0.2">
      <c r="A921" s="18">
        <v>522</v>
      </c>
      <c r="B921" s="40" t="s">
        <v>23</v>
      </c>
      <c r="C921" s="7" t="s">
        <v>356</v>
      </c>
      <c r="D921" s="7" t="s">
        <v>1404</v>
      </c>
      <c r="E921" s="7" t="s">
        <v>4</v>
      </c>
      <c r="F921" s="7" t="s">
        <v>2</v>
      </c>
      <c r="G921" s="7">
        <v>1</v>
      </c>
      <c r="H921" s="5"/>
      <c r="I921" s="6">
        <v>504</v>
      </c>
      <c r="J921" s="5"/>
      <c r="K921" s="5"/>
      <c r="L921" s="5"/>
      <c r="M921" s="5"/>
      <c r="N921" s="10">
        <v>504</v>
      </c>
      <c r="O921" s="10">
        <v>504</v>
      </c>
      <c r="P921" s="88">
        <v>0</v>
      </c>
      <c r="Q921" s="102">
        <f t="shared" si="40"/>
        <v>0.97354497354497349</v>
      </c>
      <c r="R921" s="96">
        <v>0.95317460317460323</v>
      </c>
      <c r="S921" s="16">
        <v>0.95238095238095233</v>
      </c>
      <c r="T921" s="10">
        <v>489</v>
      </c>
      <c r="U921" s="13">
        <v>0.97023809523809501</v>
      </c>
      <c r="V921" s="12">
        <v>495</v>
      </c>
      <c r="W921" s="13">
        <v>0.98214285714285698</v>
      </c>
      <c r="X921" s="12">
        <v>489</v>
      </c>
      <c r="Y921" s="13">
        <v>0.97023809523809501</v>
      </c>
      <c r="Z921" s="12">
        <v>490</v>
      </c>
      <c r="AA921" s="13">
        <v>0.97222222222222199</v>
      </c>
      <c r="AB921" s="12">
        <v>488</v>
      </c>
      <c r="AC921" s="13">
        <v>0.96825396825396803</v>
      </c>
      <c r="AD921" s="12">
        <v>493</v>
      </c>
      <c r="AE921" s="41">
        <v>0.97817460317460303</v>
      </c>
      <c r="AF921" s="19">
        <v>28.413399999999999</v>
      </c>
      <c r="AG921" s="10">
        <v>-81.470699999999994</v>
      </c>
    </row>
    <row r="922" spans="1:33" ht="12" customHeight="1" x14ac:dyDescent="0.2">
      <c r="A922" s="18">
        <v>530</v>
      </c>
      <c r="B922" s="40" t="s">
        <v>23</v>
      </c>
      <c r="C922" s="7" t="s">
        <v>361</v>
      </c>
      <c r="D922" s="7" t="s">
        <v>1426</v>
      </c>
      <c r="E922" s="7" t="s">
        <v>4</v>
      </c>
      <c r="F922" s="7" t="s">
        <v>2</v>
      </c>
      <c r="G922" s="7">
        <v>1</v>
      </c>
      <c r="H922" s="5"/>
      <c r="I922" s="6">
        <v>265</v>
      </c>
      <c r="J922" s="5"/>
      <c r="K922" s="5"/>
      <c r="L922" s="5"/>
      <c r="M922" s="5"/>
      <c r="N922" s="10">
        <v>265</v>
      </c>
      <c r="O922" s="10">
        <v>265</v>
      </c>
      <c r="P922" s="88">
        <v>0</v>
      </c>
      <c r="Q922" s="102">
        <f t="shared" si="40"/>
        <v>0.98364779874213837</v>
      </c>
      <c r="R922" s="96">
        <v>0.99119496855345912</v>
      </c>
      <c r="S922" s="16">
        <v>0.97169811320754718</v>
      </c>
      <c r="T922" s="10">
        <v>265</v>
      </c>
      <c r="U922" s="13">
        <v>1</v>
      </c>
      <c r="V922" s="12">
        <v>259</v>
      </c>
      <c r="W922" s="13">
        <v>0.97735849056603796</v>
      </c>
      <c r="X922" s="12">
        <v>261</v>
      </c>
      <c r="Y922" s="13">
        <v>0.98490566037735805</v>
      </c>
      <c r="Z922" s="12">
        <v>259</v>
      </c>
      <c r="AA922" s="13">
        <v>0.97735849056603796</v>
      </c>
      <c r="AB922" s="12">
        <v>259</v>
      </c>
      <c r="AC922" s="13">
        <v>0.97735849056603796</v>
      </c>
      <c r="AD922" s="12">
        <v>261</v>
      </c>
      <c r="AE922" s="41">
        <v>0.98490566037735805</v>
      </c>
      <c r="AF922" s="19">
        <v>28.401</v>
      </c>
      <c r="AG922" s="10">
        <v>-81.534700000000001</v>
      </c>
    </row>
    <row r="923" spans="1:33" ht="12" customHeight="1" x14ac:dyDescent="0.2">
      <c r="A923" s="18">
        <v>554</v>
      </c>
      <c r="B923" s="40" t="s">
        <v>23</v>
      </c>
      <c r="C923" s="7" t="s">
        <v>375</v>
      </c>
      <c r="D923" s="7" t="s">
        <v>1506</v>
      </c>
      <c r="E923" s="7" t="s">
        <v>4</v>
      </c>
      <c r="F923" s="7" t="s">
        <v>2</v>
      </c>
      <c r="G923" s="7">
        <v>1</v>
      </c>
      <c r="H923" s="5"/>
      <c r="I923" s="6">
        <v>176</v>
      </c>
      <c r="J923" s="5"/>
      <c r="K923" s="5"/>
      <c r="L923" s="5"/>
      <c r="M923" s="5"/>
      <c r="N923" s="10">
        <v>176</v>
      </c>
      <c r="O923" s="10">
        <v>176</v>
      </c>
      <c r="P923" s="88">
        <v>0</v>
      </c>
      <c r="Q923" s="102">
        <f t="shared" si="40"/>
        <v>0.94886363636363635</v>
      </c>
      <c r="R923" s="96">
        <v>0.96704545454545454</v>
      </c>
      <c r="S923" s="16">
        <v>0.94034090909090906</v>
      </c>
      <c r="T923" s="5"/>
      <c r="U923" s="11"/>
      <c r="V923" s="11"/>
      <c r="W923" s="11"/>
      <c r="X923" s="12">
        <v>166</v>
      </c>
      <c r="Y923" s="13">
        <v>0.94318181818181801</v>
      </c>
      <c r="Z923" s="12">
        <v>166</v>
      </c>
      <c r="AA923" s="13">
        <v>0.94318181818181801</v>
      </c>
      <c r="AB923" s="11"/>
      <c r="AC923" s="11"/>
      <c r="AD923" s="12">
        <v>169</v>
      </c>
      <c r="AE923" s="41">
        <v>0.96022727272727304</v>
      </c>
      <c r="AF923" s="19">
        <v>28.476841</v>
      </c>
      <c r="AG923" s="10">
        <v>-81.429991999999999</v>
      </c>
    </row>
    <row r="924" spans="1:33" ht="12" customHeight="1" x14ac:dyDescent="0.2">
      <c r="A924" s="18">
        <v>598</v>
      </c>
      <c r="B924" s="40" t="s">
        <v>23</v>
      </c>
      <c r="C924" s="7" t="s">
        <v>405</v>
      </c>
      <c r="D924" s="7" t="s">
        <v>1510</v>
      </c>
      <c r="E924" s="7" t="s">
        <v>4</v>
      </c>
      <c r="F924" s="7" t="s">
        <v>2</v>
      </c>
      <c r="G924" s="7">
        <v>1</v>
      </c>
      <c r="H924" s="5"/>
      <c r="I924" s="6">
        <v>120</v>
      </c>
      <c r="J924" s="5"/>
      <c r="K924" s="5"/>
      <c r="L924" s="5"/>
      <c r="M924" s="5"/>
      <c r="N924" s="10">
        <v>120</v>
      </c>
      <c r="O924" s="10">
        <v>120</v>
      </c>
      <c r="P924" s="88">
        <v>0</v>
      </c>
      <c r="Q924" s="102">
        <f t="shared" si="40"/>
        <v>0.96111111111111114</v>
      </c>
      <c r="R924" s="96">
        <v>0.95</v>
      </c>
      <c r="S924" s="16">
        <v>0.91527777777777775</v>
      </c>
      <c r="T924" s="10">
        <v>114</v>
      </c>
      <c r="U924" s="13">
        <v>0.95</v>
      </c>
      <c r="V924" s="12">
        <v>118</v>
      </c>
      <c r="W924" s="13">
        <v>0.98333333333333295</v>
      </c>
      <c r="X924" s="12">
        <v>117</v>
      </c>
      <c r="Y924" s="13">
        <v>0.97499999999999998</v>
      </c>
      <c r="Z924" s="12">
        <v>117</v>
      </c>
      <c r="AA924" s="13">
        <v>0.97499999999999998</v>
      </c>
      <c r="AB924" s="12">
        <v>113</v>
      </c>
      <c r="AC924" s="13">
        <v>0.94166666666666698</v>
      </c>
      <c r="AD924" s="12">
        <v>113</v>
      </c>
      <c r="AE924" s="41">
        <v>0.94166666666666698</v>
      </c>
      <c r="AF924" s="19">
        <v>28.5639</v>
      </c>
      <c r="AG924" s="10">
        <v>-81.591899999999995</v>
      </c>
    </row>
    <row r="925" spans="1:33" ht="12" customHeight="1" x14ac:dyDescent="0.2">
      <c r="A925" s="18">
        <v>639</v>
      </c>
      <c r="B925" s="40" t="s">
        <v>23</v>
      </c>
      <c r="C925" s="7" t="s">
        <v>426</v>
      </c>
      <c r="D925" s="7" t="s">
        <v>1357</v>
      </c>
      <c r="E925" s="7" t="s">
        <v>4</v>
      </c>
      <c r="F925" s="7" t="s">
        <v>2</v>
      </c>
      <c r="G925" s="7">
        <v>1</v>
      </c>
      <c r="H925" s="5"/>
      <c r="I925" s="6">
        <v>420</v>
      </c>
      <c r="J925" s="5"/>
      <c r="K925" s="5"/>
      <c r="L925" s="5"/>
      <c r="M925" s="5"/>
      <c r="N925" s="10">
        <v>420</v>
      </c>
      <c r="O925" s="10">
        <v>420</v>
      </c>
      <c r="P925" s="88">
        <v>0</v>
      </c>
      <c r="Q925" s="102">
        <f t="shared" si="40"/>
        <v>0.98492063492063497</v>
      </c>
      <c r="R925" s="96">
        <v>0.96785714285714286</v>
      </c>
      <c r="S925" s="16">
        <v>0.97063492063492063</v>
      </c>
      <c r="T925" s="10">
        <v>418</v>
      </c>
      <c r="U925" s="13">
        <v>0.99523809523809503</v>
      </c>
      <c r="V925" s="12">
        <v>418</v>
      </c>
      <c r="W925" s="13">
        <v>0.99523809523809503</v>
      </c>
      <c r="X925" s="12">
        <v>417</v>
      </c>
      <c r="Y925" s="13">
        <v>0.99285714285714299</v>
      </c>
      <c r="Z925" s="12">
        <v>413</v>
      </c>
      <c r="AA925" s="13">
        <v>0.98333333333333295</v>
      </c>
      <c r="AB925" s="12">
        <v>410</v>
      </c>
      <c r="AC925" s="13">
        <v>0.97619047619047605</v>
      </c>
      <c r="AD925" s="12">
        <v>406</v>
      </c>
      <c r="AE925" s="41">
        <v>0.96666666666666701</v>
      </c>
      <c r="AF925" s="19">
        <v>28.372399999999999</v>
      </c>
      <c r="AG925" s="10">
        <v>-81.369900000000001</v>
      </c>
    </row>
    <row r="926" spans="1:33" ht="12" customHeight="1" x14ac:dyDescent="0.2">
      <c r="A926" s="18">
        <v>647</v>
      </c>
      <c r="B926" s="40" t="s">
        <v>23</v>
      </c>
      <c r="C926" s="7" t="s">
        <v>431</v>
      </c>
      <c r="D926" s="7" t="s">
        <v>1446</v>
      </c>
      <c r="E926" s="7" t="s">
        <v>4</v>
      </c>
      <c r="F926" s="7" t="s">
        <v>2</v>
      </c>
      <c r="G926" s="7">
        <v>1</v>
      </c>
      <c r="H926" s="5"/>
      <c r="I926" s="6">
        <v>100</v>
      </c>
      <c r="J926" s="5"/>
      <c r="K926" s="5"/>
      <c r="L926" s="5"/>
      <c r="M926" s="5"/>
      <c r="N926" s="10">
        <v>100</v>
      </c>
      <c r="O926" s="10">
        <v>100</v>
      </c>
      <c r="P926" s="88">
        <v>0</v>
      </c>
      <c r="Q926" s="102">
        <f t="shared" si="40"/>
        <v>0.97</v>
      </c>
      <c r="R926" s="96">
        <v>0.88600000000000001</v>
      </c>
      <c r="S926" s="16">
        <v>0.88833333333333331</v>
      </c>
      <c r="T926" s="10">
        <v>98</v>
      </c>
      <c r="U926" s="13">
        <v>0.98</v>
      </c>
      <c r="V926" s="12">
        <v>100</v>
      </c>
      <c r="W926" s="13">
        <v>1</v>
      </c>
      <c r="X926" s="12">
        <v>96</v>
      </c>
      <c r="Y926" s="13">
        <v>0.96</v>
      </c>
      <c r="Z926" s="12">
        <v>98</v>
      </c>
      <c r="AA926" s="13">
        <v>0.98</v>
      </c>
      <c r="AB926" s="12">
        <v>96</v>
      </c>
      <c r="AC926" s="13">
        <v>0.96</v>
      </c>
      <c r="AD926" s="12">
        <v>94</v>
      </c>
      <c r="AE926" s="41">
        <v>0.94</v>
      </c>
      <c r="AF926" s="19">
        <v>28.484100000000002</v>
      </c>
      <c r="AG926" s="10">
        <v>-81.405199999999994</v>
      </c>
    </row>
    <row r="927" spans="1:33" ht="12" customHeight="1" x14ac:dyDescent="0.2">
      <c r="A927" s="18">
        <v>648</v>
      </c>
      <c r="B927" s="40" t="s">
        <v>23</v>
      </c>
      <c r="C927" s="7" t="s">
        <v>432</v>
      </c>
      <c r="D927" s="7" t="s">
        <v>1521</v>
      </c>
      <c r="E927" s="7" t="s">
        <v>4</v>
      </c>
      <c r="F927" s="7" t="s">
        <v>2</v>
      </c>
      <c r="G927" s="7">
        <v>1</v>
      </c>
      <c r="H927" s="5"/>
      <c r="I927" s="6">
        <v>288</v>
      </c>
      <c r="J927" s="5"/>
      <c r="K927" s="5"/>
      <c r="L927" s="5"/>
      <c r="M927" s="5"/>
      <c r="N927" s="10">
        <v>288</v>
      </c>
      <c r="O927" s="10">
        <v>288</v>
      </c>
      <c r="P927" s="88">
        <v>0</v>
      </c>
      <c r="Q927" s="102">
        <f t="shared" si="40"/>
        <v>0.95891203703703709</v>
      </c>
      <c r="R927" s="96">
        <v>0.86805555555555558</v>
      </c>
      <c r="S927" s="16">
        <v>0.91319444444444442</v>
      </c>
      <c r="T927" s="10">
        <v>274</v>
      </c>
      <c r="U927" s="13">
        <v>0.95138888888888895</v>
      </c>
      <c r="V927" s="12">
        <v>281</v>
      </c>
      <c r="W927" s="13">
        <v>0.97569444444444398</v>
      </c>
      <c r="X927" s="12">
        <v>274</v>
      </c>
      <c r="Y927" s="13">
        <v>0.95138888888888895</v>
      </c>
      <c r="Z927" s="12">
        <v>274</v>
      </c>
      <c r="AA927" s="13">
        <v>0.95138888888888895</v>
      </c>
      <c r="AB927" s="12">
        <v>276</v>
      </c>
      <c r="AC927" s="13">
        <v>0.95833333333333304</v>
      </c>
      <c r="AD927" s="12">
        <v>278</v>
      </c>
      <c r="AE927" s="41">
        <v>0.96527777777777801</v>
      </c>
      <c r="AF927" s="19">
        <v>28.484100000000002</v>
      </c>
      <c r="AG927" s="10">
        <v>-81.405199999999994</v>
      </c>
    </row>
    <row r="928" spans="1:33" ht="12" customHeight="1" x14ac:dyDescent="0.2">
      <c r="A928" s="18">
        <v>688</v>
      </c>
      <c r="B928" s="40" t="s">
        <v>23</v>
      </c>
      <c r="C928" s="7" t="s">
        <v>457</v>
      </c>
      <c r="D928" s="7" t="s">
        <v>1349</v>
      </c>
      <c r="E928" s="7" t="s">
        <v>4</v>
      </c>
      <c r="F928" s="7" t="s">
        <v>2</v>
      </c>
      <c r="G928" s="7">
        <v>1</v>
      </c>
      <c r="H928" s="5"/>
      <c r="I928" s="6">
        <v>216</v>
      </c>
      <c r="J928" s="5"/>
      <c r="K928" s="5"/>
      <c r="L928" s="5"/>
      <c r="M928" s="5"/>
      <c r="N928" s="10">
        <v>216</v>
      </c>
      <c r="O928" s="10">
        <v>216</v>
      </c>
      <c r="P928" s="88">
        <v>0</v>
      </c>
      <c r="Q928" s="102">
        <f t="shared" si="40"/>
        <v>0.96682098765432101</v>
      </c>
      <c r="R928" s="96">
        <v>0.94074074074074077</v>
      </c>
      <c r="S928" s="16">
        <v>0.95293209876543206</v>
      </c>
      <c r="T928" s="10">
        <v>210</v>
      </c>
      <c r="U928" s="13">
        <v>0.97222222222222199</v>
      </c>
      <c r="V928" s="12">
        <v>213</v>
      </c>
      <c r="W928" s="13">
        <v>0.98611111111111105</v>
      </c>
      <c r="X928" s="12">
        <v>207</v>
      </c>
      <c r="Y928" s="13">
        <v>0.95833333333333304</v>
      </c>
      <c r="Z928" s="12">
        <v>205</v>
      </c>
      <c r="AA928" s="13">
        <v>0.94907407407407396</v>
      </c>
      <c r="AB928" s="12">
        <v>209</v>
      </c>
      <c r="AC928" s="13">
        <v>0.967592592592593</v>
      </c>
      <c r="AD928" s="12">
        <v>209</v>
      </c>
      <c r="AE928" s="41">
        <v>0.967592592592593</v>
      </c>
      <c r="AF928" s="19">
        <v>28.472999999999999</v>
      </c>
      <c r="AG928" s="10">
        <v>-81.438599999999994</v>
      </c>
    </row>
    <row r="929" spans="1:33" ht="12" customHeight="1" x14ac:dyDescent="0.2">
      <c r="A929" s="18">
        <v>689</v>
      </c>
      <c r="B929" s="40" t="s">
        <v>23</v>
      </c>
      <c r="C929" s="7" t="s">
        <v>458</v>
      </c>
      <c r="D929" s="7" t="s">
        <v>1464</v>
      </c>
      <c r="E929" s="7" t="s">
        <v>4</v>
      </c>
      <c r="F929" s="7" t="s">
        <v>2</v>
      </c>
      <c r="G929" s="7">
        <v>1</v>
      </c>
      <c r="H929" s="5"/>
      <c r="I929" s="6">
        <v>156</v>
      </c>
      <c r="J929" s="5"/>
      <c r="K929" s="5"/>
      <c r="L929" s="5"/>
      <c r="M929" s="5"/>
      <c r="N929" s="10">
        <v>156</v>
      </c>
      <c r="O929" s="10">
        <v>156</v>
      </c>
      <c r="P929" s="88">
        <v>0</v>
      </c>
      <c r="Q929" s="102">
        <f t="shared" si="40"/>
        <v>0.97115384615384615</v>
      </c>
      <c r="R929" s="96">
        <v>0.94551282051282048</v>
      </c>
      <c r="S929" s="16">
        <v>0.94123931623931623</v>
      </c>
      <c r="T929" s="10">
        <v>152</v>
      </c>
      <c r="U929" s="13">
        <v>0.97435897435897401</v>
      </c>
      <c r="V929" s="12">
        <v>152</v>
      </c>
      <c r="W929" s="13">
        <v>0.97435897435897401</v>
      </c>
      <c r="X929" s="12">
        <v>152</v>
      </c>
      <c r="Y929" s="13">
        <v>0.97435897435897401</v>
      </c>
      <c r="Z929" s="12">
        <v>154</v>
      </c>
      <c r="AA929" s="13">
        <v>0.987179487179487</v>
      </c>
      <c r="AB929" s="12">
        <v>152</v>
      </c>
      <c r="AC929" s="13">
        <v>0.97435897435897401</v>
      </c>
      <c r="AD929" s="12">
        <v>147</v>
      </c>
      <c r="AE929" s="41">
        <v>0.94230769230769196</v>
      </c>
      <c r="AF929" s="19">
        <v>28.473500000000001</v>
      </c>
      <c r="AG929" s="10">
        <v>-81.436800000000005</v>
      </c>
    </row>
    <row r="930" spans="1:33" ht="12" customHeight="1" x14ac:dyDescent="0.2">
      <c r="A930" s="18">
        <v>699</v>
      </c>
      <c r="B930" s="40" t="s">
        <v>23</v>
      </c>
      <c r="C930" s="7" t="s">
        <v>464</v>
      </c>
      <c r="D930" s="7" t="s">
        <v>1351</v>
      </c>
      <c r="E930" s="7" t="s">
        <v>4</v>
      </c>
      <c r="F930" s="7" t="s">
        <v>2</v>
      </c>
      <c r="G930" s="7">
        <v>1</v>
      </c>
      <c r="H930" s="5"/>
      <c r="I930" s="6">
        <v>300</v>
      </c>
      <c r="J930" s="5"/>
      <c r="K930" s="5"/>
      <c r="L930" s="5"/>
      <c r="M930" s="5"/>
      <c r="N930" s="10">
        <v>300</v>
      </c>
      <c r="O930" s="10">
        <v>300</v>
      </c>
      <c r="P930" s="88">
        <v>0</v>
      </c>
      <c r="Q930" s="102">
        <f t="shared" si="40"/>
        <v>0.96055555555555561</v>
      </c>
      <c r="R930" s="96">
        <v>0.95444444444444443</v>
      </c>
      <c r="S930" s="16">
        <v>0.94111111111111112</v>
      </c>
      <c r="T930" s="10">
        <v>289</v>
      </c>
      <c r="U930" s="13">
        <v>0.96333333333333304</v>
      </c>
      <c r="V930" s="12">
        <v>285</v>
      </c>
      <c r="W930" s="13">
        <v>0.95</v>
      </c>
      <c r="X930" s="12">
        <v>285</v>
      </c>
      <c r="Y930" s="13">
        <v>0.95</v>
      </c>
      <c r="Z930" s="12">
        <v>283</v>
      </c>
      <c r="AA930" s="13">
        <v>0.94333333333333302</v>
      </c>
      <c r="AB930" s="12">
        <v>291</v>
      </c>
      <c r="AC930" s="13">
        <v>0.97</v>
      </c>
      <c r="AD930" s="12">
        <v>296</v>
      </c>
      <c r="AE930" s="41">
        <v>0.98666666666666702</v>
      </c>
      <c r="AF930" s="19">
        <v>28.561</v>
      </c>
      <c r="AG930" s="10">
        <v>-81.1999</v>
      </c>
    </row>
    <row r="931" spans="1:33" ht="12" customHeight="1" x14ac:dyDescent="0.2">
      <c r="A931" s="18">
        <v>739</v>
      </c>
      <c r="B931" s="40" t="s">
        <v>23</v>
      </c>
      <c r="C931" s="7" t="s">
        <v>492</v>
      </c>
      <c r="D931" s="7" t="s">
        <v>1463</v>
      </c>
      <c r="E931" s="7" t="s">
        <v>4</v>
      </c>
      <c r="F931" s="7" t="s">
        <v>2</v>
      </c>
      <c r="G931" s="7">
        <v>1</v>
      </c>
      <c r="H931" s="5"/>
      <c r="I931" s="6">
        <v>121</v>
      </c>
      <c r="J931" s="5"/>
      <c r="K931" s="5"/>
      <c r="L931" s="5"/>
      <c r="M931" s="5"/>
      <c r="N931" s="10">
        <v>121</v>
      </c>
      <c r="O931" s="10">
        <v>121</v>
      </c>
      <c r="P931" s="88">
        <v>0</v>
      </c>
      <c r="Q931" s="102">
        <f t="shared" si="40"/>
        <v>0.98622589531680438</v>
      </c>
      <c r="R931" s="96">
        <v>0.94765840220385678</v>
      </c>
      <c r="S931" s="16">
        <v>0.94077134986225897</v>
      </c>
      <c r="T931" s="10">
        <v>120</v>
      </c>
      <c r="U931" s="13">
        <v>0.99173553719008301</v>
      </c>
      <c r="V931" s="12">
        <v>119</v>
      </c>
      <c r="W931" s="13">
        <v>0.98347107438016501</v>
      </c>
      <c r="X931" s="12">
        <v>119</v>
      </c>
      <c r="Y931" s="13">
        <v>0.98347107438016501</v>
      </c>
      <c r="Z931" s="12">
        <v>120</v>
      </c>
      <c r="AA931" s="13">
        <v>0.99173553719008301</v>
      </c>
      <c r="AB931" s="12">
        <v>120</v>
      </c>
      <c r="AC931" s="13">
        <v>0.99173553719008301</v>
      </c>
      <c r="AD931" s="12">
        <v>118</v>
      </c>
      <c r="AE931" s="41">
        <v>0.97520661157024802</v>
      </c>
      <c r="AF931" s="19">
        <v>28.618500000000001</v>
      </c>
      <c r="AG931" s="10">
        <v>-81.314499999999995</v>
      </c>
    </row>
    <row r="932" spans="1:33" ht="12" customHeight="1" x14ac:dyDescent="0.2">
      <c r="A932" s="18">
        <v>742</v>
      </c>
      <c r="B932" s="40" t="s">
        <v>23</v>
      </c>
      <c r="C932" s="7" t="s">
        <v>495</v>
      </c>
      <c r="D932" s="7" t="s">
        <v>1505</v>
      </c>
      <c r="E932" s="7" t="s">
        <v>4</v>
      </c>
      <c r="F932" s="7" t="s">
        <v>2</v>
      </c>
      <c r="G932" s="7">
        <v>1</v>
      </c>
      <c r="H932" s="5"/>
      <c r="I932" s="6">
        <v>312</v>
      </c>
      <c r="J932" s="5"/>
      <c r="K932" s="5"/>
      <c r="L932" s="5"/>
      <c r="M932" s="5"/>
      <c r="N932" s="10">
        <v>312</v>
      </c>
      <c r="O932" s="10">
        <v>312</v>
      </c>
      <c r="P932" s="88">
        <v>0</v>
      </c>
      <c r="Q932" s="102">
        <f t="shared" si="40"/>
        <v>0.94551282051282048</v>
      </c>
      <c r="R932" s="96">
        <v>0.95138888888888884</v>
      </c>
      <c r="S932" s="16">
        <v>0.93429487179487181</v>
      </c>
      <c r="T932" s="10">
        <v>308</v>
      </c>
      <c r="U932" s="13">
        <v>0.987179487179487</v>
      </c>
      <c r="V932" s="12">
        <v>299</v>
      </c>
      <c r="W932" s="13">
        <v>0.95833333333333304</v>
      </c>
      <c r="X932" s="12">
        <v>292</v>
      </c>
      <c r="Y932" s="13">
        <v>0.93589743589743601</v>
      </c>
      <c r="Z932" s="12">
        <v>293</v>
      </c>
      <c r="AA932" s="13">
        <v>0.93910256410256399</v>
      </c>
      <c r="AB932" s="12">
        <v>287</v>
      </c>
      <c r="AC932" s="13">
        <v>0.91987179487179505</v>
      </c>
      <c r="AD932" s="12">
        <v>291</v>
      </c>
      <c r="AE932" s="41">
        <v>0.93269230769230804</v>
      </c>
      <c r="AF932" s="19">
        <v>28.452999999999999</v>
      </c>
      <c r="AG932" s="10">
        <v>-81.378799999999998</v>
      </c>
    </row>
    <row r="933" spans="1:33" ht="12" customHeight="1" x14ac:dyDescent="0.2">
      <c r="A933" s="18">
        <v>766</v>
      </c>
      <c r="B933" s="40" t="s">
        <v>23</v>
      </c>
      <c r="C933" s="7" t="s">
        <v>508</v>
      </c>
      <c r="D933" s="7" t="s">
        <v>1476</v>
      </c>
      <c r="E933" s="7" t="s">
        <v>4</v>
      </c>
      <c r="F933" s="7" t="s">
        <v>2</v>
      </c>
      <c r="G933" s="7">
        <v>1</v>
      </c>
      <c r="H933" s="5"/>
      <c r="I933" s="6">
        <v>240</v>
      </c>
      <c r="J933" s="5"/>
      <c r="K933" s="5"/>
      <c r="L933" s="5"/>
      <c r="M933" s="5"/>
      <c r="N933" s="10">
        <v>240</v>
      </c>
      <c r="O933" s="10">
        <v>240</v>
      </c>
      <c r="P933" s="88">
        <v>0</v>
      </c>
      <c r="Q933" s="102">
        <f t="shared" si="40"/>
        <v>0.96250000000000002</v>
      </c>
      <c r="R933" s="96">
        <v>0.89416666666666667</v>
      </c>
      <c r="S933" s="16">
        <v>0.9375</v>
      </c>
      <c r="T933" s="10">
        <v>230</v>
      </c>
      <c r="U933" s="13">
        <v>0.95833333333333304</v>
      </c>
      <c r="V933" s="12">
        <v>231</v>
      </c>
      <c r="W933" s="13">
        <v>0.96250000000000002</v>
      </c>
      <c r="X933" s="12">
        <v>234</v>
      </c>
      <c r="Y933" s="13">
        <v>0.97499999999999998</v>
      </c>
      <c r="Z933" s="12">
        <v>227</v>
      </c>
      <c r="AA933" s="13">
        <v>0.94583333333333297</v>
      </c>
      <c r="AB933" s="12">
        <v>234</v>
      </c>
      <c r="AC933" s="13">
        <v>0.97499999999999998</v>
      </c>
      <c r="AD933" s="12">
        <v>230</v>
      </c>
      <c r="AE933" s="41">
        <v>0.95833333333333304</v>
      </c>
      <c r="AF933" s="19">
        <v>28.580200000000001</v>
      </c>
      <c r="AG933" s="10">
        <v>-81.480099999999993</v>
      </c>
    </row>
    <row r="934" spans="1:33" ht="12" customHeight="1" x14ac:dyDescent="0.2">
      <c r="A934" s="18">
        <v>810</v>
      </c>
      <c r="B934" s="40" t="s">
        <v>23</v>
      </c>
      <c r="C934" s="7" t="s">
        <v>530</v>
      </c>
      <c r="D934" s="7" t="s">
        <v>1543</v>
      </c>
      <c r="E934" s="7" t="s">
        <v>4</v>
      </c>
      <c r="F934" s="7" t="s">
        <v>2</v>
      </c>
      <c r="G934" s="7">
        <v>1</v>
      </c>
      <c r="H934" s="5"/>
      <c r="I934" s="6">
        <v>272</v>
      </c>
      <c r="J934" s="5"/>
      <c r="K934" s="5"/>
      <c r="L934" s="5"/>
      <c r="M934" s="5"/>
      <c r="N934" s="10">
        <v>272</v>
      </c>
      <c r="O934" s="10">
        <v>272</v>
      </c>
      <c r="P934" s="88">
        <v>0</v>
      </c>
      <c r="Q934" s="102">
        <f t="shared" si="40"/>
        <v>0.99325980392156865</v>
      </c>
      <c r="R934" s="96">
        <v>0.99387254901960786</v>
      </c>
      <c r="S934" s="16">
        <v>0.96691176470588236</v>
      </c>
      <c r="T934" s="10">
        <v>268</v>
      </c>
      <c r="U934" s="13">
        <v>0.98529411764705899</v>
      </c>
      <c r="V934" s="12">
        <v>271</v>
      </c>
      <c r="W934" s="13">
        <v>0.99632352941176505</v>
      </c>
      <c r="X934" s="12">
        <v>271</v>
      </c>
      <c r="Y934" s="13">
        <v>0.99632352941176505</v>
      </c>
      <c r="Z934" s="12">
        <v>272</v>
      </c>
      <c r="AA934" s="13">
        <v>1</v>
      </c>
      <c r="AB934" s="12">
        <v>269</v>
      </c>
      <c r="AC934" s="13">
        <v>0.98897058823529405</v>
      </c>
      <c r="AD934" s="12">
        <v>270</v>
      </c>
      <c r="AE934" s="41">
        <v>0.99264705882352899</v>
      </c>
      <c r="AF934" s="19">
        <v>28.4864</v>
      </c>
      <c r="AG934" s="10">
        <v>-81.283299999999997</v>
      </c>
    </row>
    <row r="935" spans="1:33" ht="12" customHeight="1" x14ac:dyDescent="0.2">
      <c r="A935" s="18">
        <v>814</v>
      </c>
      <c r="B935" s="40" t="s">
        <v>23</v>
      </c>
      <c r="C935" s="7" t="s">
        <v>533</v>
      </c>
      <c r="D935" s="7" t="s">
        <v>1350</v>
      </c>
      <c r="E935" s="7" t="s">
        <v>4</v>
      </c>
      <c r="F935" s="7" t="s">
        <v>2</v>
      </c>
      <c r="G935" s="7">
        <v>1</v>
      </c>
      <c r="H935" s="5"/>
      <c r="I935" s="6">
        <v>26</v>
      </c>
      <c r="J935" s="5"/>
      <c r="K935" s="5"/>
      <c r="L935" s="5"/>
      <c r="M935" s="5"/>
      <c r="N935" s="10">
        <v>26</v>
      </c>
      <c r="O935" s="10">
        <v>26</v>
      </c>
      <c r="P935" s="88">
        <v>0</v>
      </c>
      <c r="Q935" s="102"/>
      <c r="R935" s="96"/>
      <c r="S935" s="16"/>
      <c r="T935" s="5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42"/>
      <c r="AF935" s="19">
        <v>28.550889999999999</v>
      </c>
      <c r="AG935" s="10">
        <v>-81.392849999999996</v>
      </c>
    </row>
    <row r="936" spans="1:33" ht="12" customHeight="1" x14ac:dyDescent="0.2">
      <c r="A936" s="18">
        <v>852</v>
      </c>
      <c r="B936" s="40" t="s">
        <v>23</v>
      </c>
      <c r="C936" s="7" t="s">
        <v>555</v>
      </c>
      <c r="D936" s="7" t="s">
        <v>1446</v>
      </c>
      <c r="E936" s="7" t="s">
        <v>4</v>
      </c>
      <c r="F936" s="7" t="s">
        <v>2</v>
      </c>
      <c r="G936" s="7">
        <v>1</v>
      </c>
      <c r="H936" s="5"/>
      <c r="I936" s="6">
        <v>80</v>
      </c>
      <c r="J936" s="5"/>
      <c r="K936" s="5"/>
      <c r="L936" s="5"/>
      <c r="M936" s="5"/>
      <c r="N936" s="10">
        <v>80</v>
      </c>
      <c r="O936" s="10">
        <v>80</v>
      </c>
      <c r="P936" s="88">
        <v>0</v>
      </c>
      <c r="Q936" s="102">
        <f t="shared" ref="Q936:Q967" si="41">(T936+V936+X936+Z936+AB936+AD936)/(N936*COUNTA(T936,V936,X936,Z936,AB936,AD936))</f>
        <v>0.93958333333333333</v>
      </c>
      <c r="R936" s="96">
        <v>0.97916666666666663</v>
      </c>
      <c r="S936" s="16">
        <v>0.8041666666666667</v>
      </c>
      <c r="T936" s="10">
        <v>75</v>
      </c>
      <c r="U936" s="13">
        <v>0.9375</v>
      </c>
      <c r="V936" s="12">
        <v>77</v>
      </c>
      <c r="W936" s="13">
        <v>0.96250000000000002</v>
      </c>
      <c r="X936" s="12">
        <v>75</v>
      </c>
      <c r="Y936" s="13">
        <v>0.9375</v>
      </c>
      <c r="Z936" s="12">
        <v>76</v>
      </c>
      <c r="AA936" s="13">
        <v>0.95</v>
      </c>
      <c r="AB936" s="12">
        <v>75</v>
      </c>
      <c r="AC936" s="13">
        <v>0.9375</v>
      </c>
      <c r="AD936" s="12">
        <v>73</v>
      </c>
      <c r="AE936" s="41">
        <v>0.91249999999999998</v>
      </c>
      <c r="AF936" s="19">
        <v>28.527799999999999</v>
      </c>
      <c r="AG936" s="10">
        <v>-81.444900000000004</v>
      </c>
    </row>
    <row r="937" spans="1:33" ht="12" customHeight="1" x14ac:dyDescent="0.2">
      <c r="A937" s="18">
        <v>853</v>
      </c>
      <c r="B937" s="40" t="s">
        <v>23</v>
      </c>
      <c r="C937" s="7" t="s">
        <v>556</v>
      </c>
      <c r="D937" s="7" t="s">
        <v>1354</v>
      </c>
      <c r="E937" s="7" t="s">
        <v>4</v>
      </c>
      <c r="F937" s="7" t="s">
        <v>2</v>
      </c>
      <c r="G937" s="7">
        <v>1</v>
      </c>
      <c r="H937" s="5"/>
      <c r="I937" s="6">
        <v>160</v>
      </c>
      <c r="J937" s="5"/>
      <c r="K937" s="5"/>
      <c r="L937" s="5"/>
      <c r="M937" s="5"/>
      <c r="N937" s="10">
        <v>160</v>
      </c>
      <c r="O937" s="10">
        <v>160</v>
      </c>
      <c r="P937" s="88">
        <v>0</v>
      </c>
      <c r="Q937" s="102">
        <f t="shared" si="41"/>
        <v>0.79374999999999996</v>
      </c>
      <c r="R937" s="96">
        <v>0.75937500000000002</v>
      </c>
      <c r="S937" s="16">
        <v>0.62031250000000004</v>
      </c>
      <c r="T937" s="10">
        <v>128</v>
      </c>
      <c r="U937" s="13">
        <v>0.8</v>
      </c>
      <c r="V937" s="12">
        <v>127</v>
      </c>
      <c r="W937" s="13">
        <v>0.79374999999999996</v>
      </c>
      <c r="X937" s="12">
        <v>128</v>
      </c>
      <c r="Y937" s="13">
        <v>0.8</v>
      </c>
      <c r="Z937" s="12">
        <v>127</v>
      </c>
      <c r="AA937" s="13">
        <v>0.79374999999999996</v>
      </c>
      <c r="AB937" s="12">
        <v>127</v>
      </c>
      <c r="AC937" s="13">
        <v>0.79374999999999996</v>
      </c>
      <c r="AD937" s="12">
        <v>125</v>
      </c>
      <c r="AE937" s="41">
        <v>0.78125</v>
      </c>
      <c r="AF937" s="19">
        <v>28.527799999999999</v>
      </c>
      <c r="AG937" s="10">
        <v>-81.444900000000004</v>
      </c>
    </row>
    <row r="938" spans="1:33" ht="12" customHeight="1" x14ac:dyDescent="0.2">
      <c r="A938" s="18">
        <v>882</v>
      </c>
      <c r="B938" s="40" t="s">
        <v>23</v>
      </c>
      <c r="C938" s="7" t="s">
        <v>566</v>
      </c>
      <c r="D938" s="7" t="s">
        <v>1350</v>
      </c>
      <c r="E938" s="7" t="s">
        <v>4</v>
      </c>
      <c r="F938" s="7" t="s">
        <v>2</v>
      </c>
      <c r="G938" s="7">
        <v>1</v>
      </c>
      <c r="H938" s="5"/>
      <c r="I938" s="6">
        <v>208</v>
      </c>
      <c r="J938" s="5"/>
      <c r="K938" s="5"/>
      <c r="L938" s="5"/>
      <c r="M938" s="5"/>
      <c r="N938" s="10">
        <v>208</v>
      </c>
      <c r="O938" s="10">
        <v>208</v>
      </c>
      <c r="P938" s="88">
        <v>0</v>
      </c>
      <c r="Q938" s="102">
        <f t="shared" si="41"/>
        <v>0.94711538461538458</v>
      </c>
      <c r="R938" s="96">
        <v>0.96875</v>
      </c>
      <c r="S938" s="16">
        <v>0.91826923076923073</v>
      </c>
      <c r="T938" s="10">
        <v>201</v>
      </c>
      <c r="U938" s="13">
        <v>0.96634615384615397</v>
      </c>
      <c r="V938" s="12">
        <v>196</v>
      </c>
      <c r="W938" s="13">
        <v>0.94230769230769196</v>
      </c>
      <c r="X938" s="12">
        <v>200</v>
      </c>
      <c r="Y938" s="13">
        <v>0.96153846153846201</v>
      </c>
      <c r="Z938" s="12">
        <v>195</v>
      </c>
      <c r="AA938" s="13">
        <v>0.9375</v>
      </c>
      <c r="AB938" s="12">
        <v>197</v>
      </c>
      <c r="AC938" s="13">
        <v>0.94711538461538503</v>
      </c>
      <c r="AD938" s="12">
        <v>193</v>
      </c>
      <c r="AE938" s="41">
        <v>0.92788461538461497</v>
      </c>
      <c r="AF938" s="19">
        <v>28.550899999999999</v>
      </c>
      <c r="AG938" s="10">
        <v>-81.266499999999994</v>
      </c>
    </row>
    <row r="939" spans="1:33" ht="12" customHeight="1" x14ac:dyDescent="0.2">
      <c r="A939" s="18">
        <v>883</v>
      </c>
      <c r="B939" s="40" t="s">
        <v>23</v>
      </c>
      <c r="C939" s="7" t="s">
        <v>567</v>
      </c>
      <c r="D939" s="7" t="s">
        <v>1462</v>
      </c>
      <c r="E939" s="7" t="s">
        <v>4</v>
      </c>
      <c r="F939" s="7" t="s">
        <v>2</v>
      </c>
      <c r="G939" s="7">
        <v>1</v>
      </c>
      <c r="H939" s="5"/>
      <c r="I939" s="6">
        <v>336</v>
      </c>
      <c r="J939" s="5"/>
      <c r="K939" s="5"/>
      <c r="L939" s="5"/>
      <c r="M939" s="5"/>
      <c r="N939" s="10">
        <v>336</v>
      </c>
      <c r="O939" s="10">
        <v>336</v>
      </c>
      <c r="P939" s="88">
        <v>0</v>
      </c>
      <c r="Q939" s="102">
        <f t="shared" si="41"/>
        <v>0.96378968253968256</v>
      </c>
      <c r="R939" s="96">
        <v>0.96825396825396826</v>
      </c>
      <c r="S939" s="16">
        <v>0.93849206349206349</v>
      </c>
      <c r="T939" s="10">
        <v>322</v>
      </c>
      <c r="U939" s="13">
        <v>0.95833333333333304</v>
      </c>
      <c r="V939" s="12">
        <v>327</v>
      </c>
      <c r="W939" s="13">
        <v>0.97321428571428603</v>
      </c>
      <c r="X939" s="12">
        <v>326</v>
      </c>
      <c r="Y939" s="13">
        <v>0.97023809523809501</v>
      </c>
      <c r="Z939" s="12">
        <v>324</v>
      </c>
      <c r="AA939" s="13">
        <v>0.96428571428571397</v>
      </c>
      <c r="AB939" s="12">
        <v>322</v>
      </c>
      <c r="AC939" s="13">
        <v>0.95833333333333304</v>
      </c>
      <c r="AD939" s="12">
        <v>322</v>
      </c>
      <c r="AE939" s="41">
        <v>0.95833333333333304</v>
      </c>
      <c r="AF939" s="19">
        <v>28.556000000000001</v>
      </c>
      <c r="AG939" s="10">
        <v>-81.271500000000003</v>
      </c>
    </row>
    <row r="940" spans="1:33" ht="12" customHeight="1" x14ac:dyDescent="0.2">
      <c r="A940" s="18">
        <v>919</v>
      </c>
      <c r="B940" s="40" t="s">
        <v>23</v>
      </c>
      <c r="C940" s="7" t="s">
        <v>591</v>
      </c>
      <c r="D940" s="7" t="s">
        <v>1349</v>
      </c>
      <c r="E940" s="7" t="s">
        <v>4</v>
      </c>
      <c r="F940" s="7" t="s">
        <v>2</v>
      </c>
      <c r="G940" s="7">
        <v>1</v>
      </c>
      <c r="H940" s="5"/>
      <c r="I940" s="6">
        <v>216</v>
      </c>
      <c r="J940" s="5"/>
      <c r="K940" s="5"/>
      <c r="L940" s="5"/>
      <c r="M940" s="5"/>
      <c r="N940" s="10">
        <v>216</v>
      </c>
      <c r="O940" s="10">
        <v>216</v>
      </c>
      <c r="P940" s="88">
        <v>0</v>
      </c>
      <c r="Q940" s="102">
        <f t="shared" si="41"/>
        <v>0.93240740740740746</v>
      </c>
      <c r="R940" s="96">
        <v>0.97407407407407409</v>
      </c>
      <c r="S940" s="16">
        <v>0.95138888888888884</v>
      </c>
      <c r="T940" s="5"/>
      <c r="U940" s="11"/>
      <c r="V940" s="12">
        <v>197</v>
      </c>
      <c r="W940" s="13">
        <v>0.91203703703703698</v>
      </c>
      <c r="X940" s="12">
        <v>205</v>
      </c>
      <c r="Y940" s="13">
        <v>0.94907407407407396</v>
      </c>
      <c r="Z940" s="12">
        <v>203</v>
      </c>
      <c r="AA940" s="13">
        <v>0.93981481481481499</v>
      </c>
      <c r="AB940" s="12">
        <v>203</v>
      </c>
      <c r="AC940" s="13">
        <v>0.93981481481481499</v>
      </c>
      <c r="AD940" s="12">
        <v>199</v>
      </c>
      <c r="AE940" s="41">
        <v>0.92129629629629595</v>
      </c>
      <c r="AF940" s="19">
        <v>28.523599999999998</v>
      </c>
      <c r="AG940" s="10">
        <v>-81.335099999999997</v>
      </c>
    </row>
    <row r="941" spans="1:33" ht="12" customHeight="1" x14ac:dyDescent="0.2">
      <c r="A941" s="18">
        <v>921</v>
      </c>
      <c r="B941" s="40" t="s">
        <v>23</v>
      </c>
      <c r="C941" s="7" t="s">
        <v>592</v>
      </c>
      <c r="D941" s="7" t="s">
        <v>1382</v>
      </c>
      <c r="E941" s="7" t="s">
        <v>4</v>
      </c>
      <c r="F941" s="7" t="s">
        <v>2</v>
      </c>
      <c r="G941" s="7">
        <v>1</v>
      </c>
      <c r="H941" s="5"/>
      <c r="I941" s="6">
        <v>172</v>
      </c>
      <c r="J941" s="5"/>
      <c r="K941" s="5"/>
      <c r="L941" s="5"/>
      <c r="M941" s="5"/>
      <c r="N941" s="10">
        <v>172</v>
      </c>
      <c r="O941" s="10">
        <v>172</v>
      </c>
      <c r="P941" s="88">
        <v>0</v>
      </c>
      <c r="Q941" s="102">
        <f t="shared" si="41"/>
        <v>0.95581395348837206</v>
      </c>
      <c r="R941" s="96">
        <v>0.92441860465116277</v>
      </c>
      <c r="S941" s="16">
        <v>0.94767441860465118</v>
      </c>
      <c r="T941" s="10">
        <v>165</v>
      </c>
      <c r="U941" s="13">
        <v>0.95930232558139505</v>
      </c>
      <c r="V941" s="12">
        <v>159</v>
      </c>
      <c r="W941" s="13">
        <v>0.92441860465116299</v>
      </c>
      <c r="X941" s="12">
        <v>164</v>
      </c>
      <c r="Y941" s="13">
        <v>0.95348837209302295</v>
      </c>
      <c r="Z941" s="12">
        <v>167</v>
      </c>
      <c r="AA941" s="13">
        <v>0.97093023255813904</v>
      </c>
      <c r="AB941" s="11"/>
      <c r="AC941" s="11"/>
      <c r="AD941" s="12">
        <v>167</v>
      </c>
      <c r="AE941" s="41">
        <v>0.97093023255813904</v>
      </c>
      <c r="AF941" s="19">
        <v>28.499500000000001</v>
      </c>
      <c r="AG941" s="10">
        <v>-81.442599999999999</v>
      </c>
    </row>
    <row r="942" spans="1:33" ht="12" customHeight="1" x14ac:dyDescent="0.2">
      <c r="A942" s="18">
        <v>922</v>
      </c>
      <c r="B942" s="40" t="s">
        <v>23</v>
      </c>
      <c r="C942" s="7" t="s">
        <v>593</v>
      </c>
      <c r="D942" s="7" t="s">
        <v>1400</v>
      </c>
      <c r="E942" s="7" t="s">
        <v>4</v>
      </c>
      <c r="F942" s="7" t="s">
        <v>2</v>
      </c>
      <c r="G942" s="7">
        <v>1</v>
      </c>
      <c r="H942" s="5"/>
      <c r="I942" s="6">
        <v>154</v>
      </c>
      <c r="J942" s="5"/>
      <c r="K942" s="5"/>
      <c r="L942" s="5"/>
      <c r="M942" s="5"/>
      <c r="N942" s="10">
        <v>280</v>
      </c>
      <c r="O942" s="10">
        <v>280</v>
      </c>
      <c r="P942" s="88">
        <v>0</v>
      </c>
      <c r="Q942" s="102">
        <f t="shared" si="41"/>
        <v>0.96845238095238095</v>
      </c>
      <c r="R942" s="96">
        <v>0.99285714285714288</v>
      </c>
      <c r="S942" s="16">
        <v>0.99226190476190479</v>
      </c>
      <c r="T942" s="10">
        <v>274</v>
      </c>
      <c r="U942" s="13">
        <v>0.97857142857142898</v>
      </c>
      <c r="V942" s="12">
        <v>279</v>
      </c>
      <c r="W942" s="13">
        <v>0.996428571428571</v>
      </c>
      <c r="X942" s="12">
        <v>260</v>
      </c>
      <c r="Y942" s="13">
        <v>0.92857142857142905</v>
      </c>
      <c r="Z942" s="12">
        <v>267</v>
      </c>
      <c r="AA942" s="13">
        <v>0.95357142857142896</v>
      </c>
      <c r="AB942" s="12">
        <v>270</v>
      </c>
      <c r="AC942" s="13">
        <v>0.96428571428571397</v>
      </c>
      <c r="AD942" s="12">
        <v>277</v>
      </c>
      <c r="AE942" s="41">
        <v>0.98928571428571399</v>
      </c>
      <c r="AF942" s="19">
        <v>28.402799999999999</v>
      </c>
      <c r="AG942" s="10">
        <v>-81.407600000000002</v>
      </c>
    </row>
    <row r="943" spans="1:33" ht="12" customHeight="1" x14ac:dyDescent="0.2">
      <c r="A943" s="18">
        <v>928</v>
      </c>
      <c r="B943" s="40" t="s">
        <v>23</v>
      </c>
      <c r="C943" s="7" t="s">
        <v>596</v>
      </c>
      <c r="D943" s="7" t="s">
        <v>1525</v>
      </c>
      <c r="E943" s="7" t="s">
        <v>4</v>
      </c>
      <c r="F943" s="7" t="s">
        <v>2</v>
      </c>
      <c r="G943" s="7">
        <v>1</v>
      </c>
      <c r="H943" s="5"/>
      <c r="I943" s="6">
        <v>240</v>
      </c>
      <c r="J943" s="5"/>
      <c r="K943" s="5"/>
      <c r="L943" s="5"/>
      <c r="M943" s="5"/>
      <c r="N943" s="10">
        <v>240</v>
      </c>
      <c r="O943" s="10">
        <v>240</v>
      </c>
      <c r="P943" s="88">
        <v>0</v>
      </c>
      <c r="Q943" s="102">
        <f t="shared" si="41"/>
        <v>0.96805555555555556</v>
      </c>
      <c r="R943" s="96">
        <v>0.97152777777777777</v>
      </c>
      <c r="S943" s="16">
        <v>0.96944444444444444</v>
      </c>
      <c r="T943" s="10">
        <v>231</v>
      </c>
      <c r="U943" s="13">
        <v>0.96250000000000002</v>
      </c>
      <c r="V943" s="12">
        <v>228</v>
      </c>
      <c r="W943" s="13">
        <v>0.95</v>
      </c>
      <c r="X943" s="12">
        <v>236</v>
      </c>
      <c r="Y943" s="13">
        <v>0.98333333333333295</v>
      </c>
      <c r="Z943" s="12">
        <v>235</v>
      </c>
      <c r="AA943" s="13">
        <v>0.97916666666666696</v>
      </c>
      <c r="AB943" s="12">
        <v>232</v>
      </c>
      <c r="AC943" s="13">
        <v>0.96666666666666701</v>
      </c>
      <c r="AD943" s="12">
        <v>232</v>
      </c>
      <c r="AE943" s="41">
        <v>0.96666666666666701</v>
      </c>
      <c r="AF943" s="19">
        <v>28.560600000000001</v>
      </c>
      <c r="AG943" s="10">
        <v>-81.194400000000002</v>
      </c>
    </row>
    <row r="944" spans="1:33" ht="12" customHeight="1" x14ac:dyDescent="0.2">
      <c r="A944" s="18">
        <v>938</v>
      </c>
      <c r="B944" s="40" t="s">
        <v>23</v>
      </c>
      <c r="C944" s="7" t="s">
        <v>602</v>
      </c>
      <c r="D944" s="7" t="s">
        <v>1494</v>
      </c>
      <c r="E944" s="7" t="s">
        <v>4</v>
      </c>
      <c r="F944" s="7" t="s">
        <v>2</v>
      </c>
      <c r="G944" s="7">
        <v>1</v>
      </c>
      <c r="H944" s="5"/>
      <c r="I944" s="6">
        <v>264</v>
      </c>
      <c r="J944" s="5"/>
      <c r="K944" s="5"/>
      <c r="L944" s="6">
        <v>25</v>
      </c>
      <c r="M944" s="5"/>
      <c r="N944" s="10">
        <v>264</v>
      </c>
      <c r="O944" s="10">
        <v>264</v>
      </c>
      <c r="P944" s="88">
        <v>0</v>
      </c>
      <c r="Q944" s="102">
        <f t="shared" si="41"/>
        <v>0.97601010101010099</v>
      </c>
      <c r="R944" s="96">
        <v>0.97222222222222221</v>
      </c>
      <c r="S944" s="16">
        <v>0.95</v>
      </c>
      <c r="T944" s="10">
        <v>263</v>
      </c>
      <c r="U944" s="13">
        <v>0.99621212121212099</v>
      </c>
      <c r="V944" s="12">
        <v>263</v>
      </c>
      <c r="W944" s="13">
        <v>0.99621212121212099</v>
      </c>
      <c r="X944" s="12">
        <v>259</v>
      </c>
      <c r="Y944" s="13">
        <v>0.98106060606060597</v>
      </c>
      <c r="Z944" s="12">
        <v>253</v>
      </c>
      <c r="AA944" s="13">
        <v>0.95833333333333304</v>
      </c>
      <c r="AB944" s="12">
        <v>254</v>
      </c>
      <c r="AC944" s="13">
        <v>0.96212121212121204</v>
      </c>
      <c r="AD944" s="12">
        <v>254</v>
      </c>
      <c r="AE944" s="41">
        <v>0.96212121212121204</v>
      </c>
      <c r="AF944" s="19">
        <v>28.543800000000001</v>
      </c>
      <c r="AG944" s="10">
        <v>-81.241</v>
      </c>
    </row>
    <row r="945" spans="1:33" ht="12" customHeight="1" x14ac:dyDescent="0.2">
      <c r="A945" s="18">
        <v>943</v>
      </c>
      <c r="B945" s="40" t="s">
        <v>23</v>
      </c>
      <c r="C945" s="7" t="s">
        <v>605</v>
      </c>
      <c r="D945" s="7" t="s">
        <v>1509</v>
      </c>
      <c r="E945" s="7" t="s">
        <v>4</v>
      </c>
      <c r="F945" s="7" t="s">
        <v>2</v>
      </c>
      <c r="G945" s="7">
        <v>1</v>
      </c>
      <c r="H945" s="5"/>
      <c r="I945" s="6">
        <v>288</v>
      </c>
      <c r="J945" s="5"/>
      <c r="K945" s="5"/>
      <c r="L945" s="5"/>
      <c r="M945" s="5"/>
      <c r="N945" s="10">
        <v>288</v>
      </c>
      <c r="O945" s="10">
        <v>288</v>
      </c>
      <c r="P945" s="88">
        <v>0</v>
      </c>
      <c r="Q945" s="102">
        <f t="shared" si="41"/>
        <v>0.97974537037037035</v>
      </c>
      <c r="R945" s="96">
        <v>0.98206018518518523</v>
      </c>
      <c r="S945" s="16">
        <v>0.95543981481481477</v>
      </c>
      <c r="T945" s="10">
        <v>282</v>
      </c>
      <c r="U945" s="13">
        <v>0.97916666666666696</v>
      </c>
      <c r="V945" s="12">
        <v>281</v>
      </c>
      <c r="W945" s="13">
        <v>0.97569444444444398</v>
      </c>
      <c r="X945" s="12">
        <v>283</v>
      </c>
      <c r="Y945" s="13">
        <v>0.98263888888888895</v>
      </c>
      <c r="Z945" s="12">
        <v>283</v>
      </c>
      <c r="AA945" s="13">
        <v>0.98263888888888895</v>
      </c>
      <c r="AB945" s="12">
        <v>282</v>
      </c>
      <c r="AC945" s="13">
        <v>0.97916666666666696</v>
      </c>
      <c r="AD945" s="12">
        <v>282</v>
      </c>
      <c r="AE945" s="41">
        <v>0.97916666666666696</v>
      </c>
      <c r="AF945" s="19">
        <v>28.5503</v>
      </c>
      <c r="AG945" s="10">
        <v>-81.604200000000006</v>
      </c>
    </row>
    <row r="946" spans="1:33" ht="12" customHeight="1" x14ac:dyDescent="0.2">
      <c r="A946" s="18">
        <v>944</v>
      </c>
      <c r="B946" s="40" t="s">
        <v>23</v>
      </c>
      <c r="C946" s="7" t="s">
        <v>606</v>
      </c>
      <c r="D946" s="7" t="s">
        <v>1438</v>
      </c>
      <c r="E946" s="7" t="s">
        <v>4</v>
      </c>
      <c r="F946" s="7" t="s">
        <v>2</v>
      </c>
      <c r="G946" s="7">
        <v>1</v>
      </c>
      <c r="H946" s="5"/>
      <c r="I946" s="6">
        <v>234</v>
      </c>
      <c r="J946" s="5"/>
      <c r="K946" s="5"/>
      <c r="L946" s="5"/>
      <c r="M946" s="5"/>
      <c r="N946" s="10">
        <v>234</v>
      </c>
      <c r="O946" s="10">
        <v>234</v>
      </c>
      <c r="P946" s="88">
        <v>0</v>
      </c>
      <c r="Q946" s="102">
        <f t="shared" si="41"/>
        <v>1</v>
      </c>
      <c r="R946" s="96">
        <v>0.9971509971509972</v>
      </c>
      <c r="S946" s="16">
        <v>0.98717948717948723</v>
      </c>
      <c r="T946" s="10">
        <v>234</v>
      </c>
      <c r="U946" s="13">
        <v>1</v>
      </c>
      <c r="V946" s="12">
        <v>234</v>
      </c>
      <c r="W946" s="13">
        <v>1</v>
      </c>
      <c r="X946" s="12">
        <v>234</v>
      </c>
      <c r="Y946" s="13">
        <v>1</v>
      </c>
      <c r="Z946" s="12">
        <v>234</v>
      </c>
      <c r="AA946" s="13">
        <v>1</v>
      </c>
      <c r="AB946" s="12">
        <v>234</v>
      </c>
      <c r="AC946" s="13">
        <v>1</v>
      </c>
      <c r="AD946" s="12">
        <v>234</v>
      </c>
      <c r="AE946" s="41">
        <v>1</v>
      </c>
      <c r="AF946" s="19">
        <v>28.489799999999999</v>
      </c>
      <c r="AG946" s="10">
        <v>-81.462800000000001</v>
      </c>
    </row>
    <row r="947" spans="1:33" ht="12" customHeight="1" x14ac:dyDescent="0.2">
      <c r="A947" s="18">
        <v>970</v>
      </c>
      <c r="B947" s="40" t="s">
        <v>23</v>
      </c>
      <c r="C947" s="7" t="s">
        <v>626</v>
      </c>
      <c r="D947" s="7" t="s">
        <v>1438</v>
      </c>
      <c r="E947" s="7" t="s">
        <v>4</v>
      </c>
      <c r="F947" s="7" t="s">
        <v>2</v>
      </c>
      <c r="G947" s="7">
        <v>1</v>
      </c>
      <c r="H947" s="5"/>
      <c r="I947" s="6">
        <v>384</v>
      </c>
      <c r="J947" s="5"/>
      <c r="K947" s="5"/>
      <c r="L947" s="5"/>
      <c r="M947" s="5"/>
      <c r="N947" s="10">
        <v>384</v>
      </c>
      <c r="O947" s="10">
        <v>384</v>
      </c>
      <c r="P947" s="88">
        <v>0</v>
      </c>
      <c r="Q947" s="102">
        <f t="shared" si="41"/>
        <v>0.93098958333333337</v>
      </c>
      <c r="R947" s="96">
        <v>0.93272569444444442</v>
      </c>
      <c r="S947" s="16">
        <v>0.94097222222222221</v>
      </c>
      <c r="T947" s="10">
        <v>352</v>
      </c>
      <c r="U947" s="13">
        <v>0.91666666666666696</v>
      </c>
      <c r="V947" s="12">
        <v>349</v>
      </c>
      <c r="W947" s="13">
        <v>0.90885416666666696</v>
      </c>
      <c r="X947" s="12">
        <v>361</v>
      </c>
      <c r="Y947" s="13">
        <v>0.94010416666666696</v>
      </c>
      <c r="Z947" s="12">
        <v>361</v>
      </c>
      <c r="AA947" s="13">
        <v>0.94010416666666696</v>
      </c>
      <c r="AB947" s="12">
        <v>359</v>
      </c>
      <c r="AC947" s="13">
        <v>0.93489583333333304</v>
      </c>
      <c r="AD947" s="12">
        <v>363</v>
      </c>
      <c r="AE947" s="41">
        <v>0.9453125</v>
      </c>
      <c r="AF947" s="19">
        <v>28.5105</v>
      </c>
      <c r="AG947" s="10">
        <v>-81.456000000000003</v>
      </c>
    </row>
    <row r="948" spans="1:33" ht="12" customHeight="1" x14ac:dyDescent="0.2">
      <c r="A948" s="18">
        <v>971</v>
      </c>
      <c r="B948" s="40" t="s">
        <v>23</v>
      </c>
      <c r="C948" s="7" t="s">
        <v>627</v>
      </c>
      <c r="D948" s="7" t="s">
        <v>1560</v>
      </c>
      <c r="E948" s="7" t="s">
        <v>4</v>
      </c>
      <c r="F948" s="7" t="s">
        <v>2</v>
      </c>
      <c r="G948" s="7">
        <v>1</v>
      </c>
      <c r="H948" s="5"/>
      <c r="I948" s="6">
        <v>428</v>
      </c>
      <c r="J948" s="5"/>
      <c r="K948" s="5"/>
      <c r="L948" s="6">
        <v>33</v>
      </c>
      <c r="M948" s="5"/>
      <c r="N948" s="10">
        <v>428</v>
      </c>
      <c r="O948" s="10">
        <v>428</v>
      </c>
      <c r="P948" s="88">
        <v>0</v>
      </c>
      <c r="Q948" s="102">
        <f t="shared" si="41"/>
        <v>0.9949376947040498</v>
      </c>
      <c r="R948" s="96">
        <v>0.98014018691588789</v>
      </c>
      <c r="S948" s="16">
        <v>0.94431464174454827</v>
      </c>
      <c r="T948" s="10">
        <v>427</v>
      </c>
      <c r="U948" s="13">
        <v>0.99766355140186902</v>
      </c>
      <c r="V948" s="12">
        <v>428</v>
      </c>
      <c r="W948" s="13">
        <v>1</v>
      </c>
      <c r="X948" s="12">
        <v>427</v>
      </c>
      <c r="Y948" s="13">
        <v>0.99766355140186902</v>
      </c>
      <c r="Z948" s="12">
        <v>423</v>
      </c>
      <c r="AA948" s="13">
        <v>0.98831775700934599</v>
      </c>
      <c r="AB948" s="12">
        <v>425</v>
      </c>
      <c r="AC948" s="13">
        <v>0.99299065420560795</v>
      </c>
      <c r="AD948" s="12">
        <v>425</v>
      </c>
      <c r="AE948" s="41">
        <v>0.99299065420560795</v>
      </c>
      <c r="AF948" s="19">
        <v>28.671099999999999</v>
      </c>
      <c r="AG948" s="10">
        <v>-81.4726</v>
      </c>
    </row>
    <row r="949" spans="1:33" ht="12" customHeight="1" x14ac:dyDescent="0.2">
      <c r="A949" s="18">
        <v>998</v>
      </c>
      <c r="B949" s="40" t="s">
        <v>23</v>
      </c>
      <c r="C949" s="7" t="s">
        <v>643</v>
      </c>
      <c r="D949" s="7" t="s">
        <v>1472</v>
      </c>
      <c r="E949" s="7" t="s">
        <v>4</v>
      </c>
      <c r="F949" s="7" t="s">
        <v>2</v>
      </c>
      <c r="G949" s="7">
        <v>1</v>
      </c>
      <c r="H949" s="5"/>
      <c r="I949" s="6">
        <v>450</v>
      </c>
      <c r="J949" s="5"/>
      <c r="K949" s="5"/>
      <c r="L949" s="5"/>
      <c r="M949" s="5"/>
      <c r="N949" s="10">
        <v>450</v>
      </c>
      <c r="O949" s="10">
        <v>450</v>
      </c>
      <c r="P949" s="88">
        <v>0</v>
      </c>
      <c r="Q949" s="102">
        <f t="shared" si="41"/>
        <v>0.98555555555555552</v>
      </c>
      <c r="R949" s="96">
        <v>0.97740740740740739</v>
      </c>
      <c r="S949" s="16">
        <v>0.71599999999999997</v>
      </c>
      <c r="T949" s="10">
        <v>448</v>
      </c>
      <c r="U949" s="13">
        <v>0.99555555555555597</v>
      </c>
      <c r="V949" s="12">
        <v>449</v>
      </c>
      <c r="W949" s="13">
        <v>0.99777777777777799</v>
      </c>
      <c r="X949" s="12">
        <v>447</v>
      </c>
      <c r="Y949" s="13">
        <v>0.99333333333333296</v>
      </c>
      <c r="Z949" s="12">
        <v>435</v>
      </c>
      <c r="AA949" s="13">
        <v>0.96666666666666701</v>
      </c>
      <c r="AB949" s="12">
        <v>440</v>
      </c>
      <c r="AC949" s="13">
        <v>0.97777777777777797</v>
      </c>
      <c r="AD949" s="12">
        <v>442</v>
      </c>
      <c r="AE949" s="41">
        <v>0.982222222222222</v>
      </c>
      <c r="AF949" s="19">
        <v>28.557500000000001</v>
      </c>
      <c r="AG949" s="10">
        <v>-81.485100000000003</v>
      </c>
    </row>
    <row r="950" spans="1:33" ht="12" customHeight="1" x14ac:dyDescent="0.2">
      <c r="A950" s="18">
        <v>1001</v>
      </c>
      <c r="B950" s="40" t="s">
        <v>23</v>
      </c>
      <c r="C950" s="7" t="s">
        <v>645</v>
      </c>
      <c r="D950" s="7" t="s">
        <v>1402</v>
      </c>
      <c r="E950" s="7" t="s">
        <v>4</v>
      </c>
      <c r="F950" s="7" t="s">
        <v>2</v>
      </c>
      <c r="G950" s="7">
        <v>1</v>
      </c>
      <c r="H950" s="5"/>
      <c r="I950" s="6">
        <v>526</v>
      </c>
      <c r="J950" s="5"/>
      <c r="K950" s="5"/>
      <c r="L950" s="5"/>
      <c r="M950" s="5"/>
      <c r="N950" s="10">
        <v>526</v>
      </c>
      <c r="O950" s="10">
        <v>526</v>
      </c>
      <c r="P950" s="88">
        <v>0</v>
      </c>
      <c r="Q950" s="102">
        <f t="shared" si="41"/>
        <v>0.92870722433460073</v>
      </c>
      <c r="R950" s="96">
        <v>0.95171102661596962</v>
      </c>
      <c r="S950" s="16">
        <v>0.94043092522179972</v>
      </c>
      <c r="T950" s="10">
        <v>483</v>
      </c>
      <c r="U950" s="13">
        <v>0.91825095057034201</v>
      </c>
      <c r="V950" s="12">
        <v>492</v>
      </c>
      <c r="W950" s="13">
        <v>0.93536121673003803</v>
      </c>
      <c r="X950" s="12">
        <v>491</v>
      </c>
      <c r="Y950" s="13">
        <v>0.93346007604562697</v>
      </c>
      <c r="Z950" s="12">
        <v>488</v>
      </c>
      <c r="AA950" s="13">
        <v>0.92775665399239504</v>
      </c>
      <c r="AB950" s="12">
        <v>490</v>
      </c>
      <c r="AC950" s="13">
        <v>0.93155893536121703</v>
      </c>
      <c r="AD950" s="12">
        <v>487</v>
      </c>
      <c r="AE950" s="41">
        <v>0.92585551330798499</v>
      </c>
      <c r="AF950" s="19">
        <v>28.551200000000001</v>
      </c>
      <c r="AG950" s="10">
        <v>-81.276499999999999</v>
      </c>
    </row>
    <row r="951" spans="1:33" ht="12" customHeight="1" x14ac:dyDescent="0.2">
      <c r="A951" s="18">
        <v>1002</v>
      </c>
      <c r="B951" s="40" t="s">
        <v>23</v>
      </c>
      <c r="C951" s="7" t="s">
        <v>646</v>
      </c>
      <c r="D951" s="7" t="s">
        <v>1565</v>
      </c>
      <c r="E951" s="7" t="s">
        <v>4</v>
      </c>
      <c r="F951" s="7" t="s">
        <v>2</v>
      </c>
      <c r="G951" s="7">
        <v>1</v>
      </c>
      <c r="H951" s="5"/>
      <c r="I951" s="6">
        <v>254</v>
      </c>
      <c r="J951" s="5"/>
      <c r="K951" s="5"/>
      <c r="L951" s="5"/>
      <c r="M951" s="5"/>
      <c r="N951" s="10">
        <v>254</v>
      </c>
      <c r="O951" s="10">
        <v>254</v>
      </c>
      <c r="P951" s="88">
        <v>0</v>
      </c>
      <c r="Q951" s="102">
        <f t="shared" si="41"/>
        <v>0.99540682414698167</v>
      </c>
      <c r="R951" s="96">
        <v>0.84186351706036744</v>
      </c>
      <c r="S951" s="16">
        <v>0.96522309711286092</v>
      </c>
      <c r="T951" s="10">
        <v>254</v>
      </c>
      <c r="U951" s="13">
        <v>1</v>
      </c>
      <c r="V951" s="12">
        <v>254</v>
      </c>
      <c r="W951" s="13">
        <v>1</v>
      </c>
      <c r="X951" s="12">
        <v>251</v>
      </c>
      <c r="Y951" s="13">
        <v>0.988188976377953</v>
      </c>
      <c r="Z951" s="12">
        <v>253</v>
      </c>
      <c r="AA951" s="13">
        <v>0.99606299212598404</v>
      </c>
      <c r="AB951" s="12">
        <v>253</v>
      </c>
      <c r="AC951" s="13">
        <v>0.99606299212598404</v>
      </c>
      <c r="AD951" s="12">
        <v>252</v>
      </c>
      <c r="AE951" s="41">
        <v>0.99212598425196896</v>
      </c>
      <c r="AF951" s="19">
        <v>28.5549</v>
      </c>
      <c r="AG951" s="10">
        <v>-81.489000000000004</v>
      </c>
    </row>
    <row r="952" spans="1:33" ht="12" customHeight="1" x14ac:dyDescent="0.2">
      <c r="A952" s="18">
        <v>1012</v>
      </c>
      <c r="B952" s="40" t="s">
        <v>23</v>
      </c>
      <c r="C952" s="7" t="s">
        <v>653</v>
      </c>
      <c r="D952" s="7" t="s">
        <v>1346</v>
      </c>
      <c r="E952" s="7" t="s">
        <v>4</v>
      </c>
      <c r="F952" s="7" t="s">
        <v>2</v>
      </c>
      <c r="G952" s="7">
        <v>1</v>
      </c>
      <c r="H952" s="5"/>
      <c r="I952" s="6">
        <v>264</v>
      </c>
      <c r="J952" s="5"/>
      <c r="K952" s="5"/>
      <c r="L952" s="5"/>
      <c r="M952" s="5"/>
      <c r="N952" s="10">
        <v>264</v>
      </c>
      <c r="O952" s="10">
        <v>264</v>
      </c>
      <c r="P952" s="88">
        <v>0</v>
      </c>
      <c r="Q952" s="102">
        <f t="shared" si="41"/>
        <v>0.97979797979797978</v>
      </c>
      <c r="R952" s="96">
        <v>0.96527777777777779</v>
      </c>
      <c r="S952" s="16">
        <v>0.92929292929292928</v>
      </c>
      <c r="T952" s="10">
        <v>262</v>
      </c>
      <c r="U952" s="13">
        <v>0.99242424242424199</v>
      </c>
      <c r="V952" s="12">
        <v>262</v>
      </c>
      <c r="W952" s="13">
        <v>0.99242424242424199</v>
      </c>
      <c r="X952" s="12">
        <v>263</v>
      </c>
      <c r="Y952" s="13">
        <v>0.99621212121212099</v>
      </c>
      <c r="Z952" s="12">
        <v>255</v>
      </c>
      <c r="AA952" s="13">
        <v>0.96590909090909105</v>
      </c>
      <c r="AB952" s="12">
        <v>254</v>
      </c>
      <c r="AC952" s="13">
        <v>0.96212121212121204</v>
      </c>
      <c r="AD952" s="12">
        <v>256</v>
      </c>
      <c r="AE952" s="41">
        <v>0.96969696969696995</v>
      </c>
      <c r="AF952" s="19">
        <v>28.543800000000001</v>
      </c>
      <c r="AG952" s="10">
        <v>-81.241</v>
      </c>
    </row>
    <row r="953" spans="1:33" ht="12" customHeight="1" x14ac:dyDescent="0.2">
      <c r="A953" s="18">
        <v>1029</v>
      </c>
      <c r="B953" s="40" t="s">
        <v>23</v>
      </c>
      <c r="C953" s="7" t="s">
        <v>666</v>
      </c>
      <c r="D953" s="7" t="s">
        <v>1493</v>
      </c>
      <c r="E953" s="7" t="s">
        <v>4</v>
      </c>
      <c r="F953" s="7" t="s">
        <v>2</v>
      </c>
      <c r="G953" s="7">
        <v>1</v>
      </c>
      <c r="H953" s="5"/>
      <c r="I953" s="6">
        <v>312</v>
      </c>
      <c r="J953" s="5"/>
      <c r="K953" s="5"/>
      <c r="L953" s="5"/>
      <c r="M953" s="5"/>
      <c r="N953" s="10">
        <v>312</v>
      </c>
      <c r="O953" s="10">
        <v>312</v>
      </c>
      <c r="P953" s="88">
        <v>0</v>
      </c>
      <c r="Q953" s="102">
        <f t="shared" si="41"/>
        <v>0.97489316239316237</v>
      </c>
      <c r="R953" s="96">
        <v>0.97809829059829057</v>
      </c>
      <c r="S953" s="16">
        <v>0.97489316239316237</v>
      </c>
      <c r="T953" s="10">
        <v>309</v>
      </c>
      <c r="U953" s="13">
        <v>0.99038461538461497</v>
      </c>
      <c r="V953" s="12">
        <v>298</v>
      </c>
      <c r="W953" s="13">
        <v>0.95512820512820495</v>
      </c>
      <c r="X953" s="12">
        <v>298</v>
      </c>
      <c r="Y953" s="13">
        <v>0.95512820512820495</v>
      </c>
      <c r="Z953" s="12">
        <v>305</v>
      </c>
      <c r="AA953" s="13">
        <v>0.97756410256410298</v>
      </c>
      <c r="AB953" s="12">
        <v>309</v>
      </c>
      <c r="AC953" s="13">
        <v>0.99038461538461497</v>
      </c>
      <c r="AD953" s="12">
        <v>306</v>
      </c>
      <c r="AE953" s="41">
        <v>0.98076923076923095</v>
      </c>
      <c r="AF953" s="19">
        <v>28.4787</v>
      </c>
      <c r="AG953" s="10">
        <v>-81.442099999999996</v>
      </c>
    </row>
    <row r="954" spans="1:33" ht="12" customHeight="1" x14ac:dyDescent="0.2">
      <c r="A954" s="18">
        <v>1030</v>
      </c>
      <c r="B954" s="40" t="s">
        <v>23</v>
      </c>
      <c r="C954" s="7" t="s">
        <v>667</v>
      </c>
      <c r="D954" s="7" t="s">
        <v>1576</v>
      </c>
      <c r="E954" s="7" t="s">
        <v>4</v>
      </c>
      <c r="F954" s="7" t="s">
        <v>2</v>
      </c>
      <c r="G954" s="7">
        <v>1</v>
      </c>
      <c r="H954" s="5"/>
      <c r="I954" s="6">
        <v>312</v>
      </c>
      <c r="J954" s="5"/>
      <c r="K954" s="5"/>
      <c r="L954" s="5"/>
      <c r="M954" s="5"/>
      <c r="N954" s="10">
        <v>312</v>
      </c>
      <c r="O954" s="10">
        <v>312</v>
      </c>
      <c r="P954" s="88">
        <v>0</v>
      </c>
      <c r="Q954" s="102">
        <f t="shared" si="41"/>
        <v>0.96527777777777779</v>
      </c>
      <c r="R954" s="96">
        <v>0.97809829059829057</v>
      </c>
      <c r="S954" s="16">
        <v>0.94764957264957261</v>
      </c>
      <c r="T954" s="10">
        <v>307</v>
      </c>
      <c r="U954" s="13">
        <v>0.98397435897435903</v>
      </c>
      <c r="V954" s="12">
        <v>309</v>
      </c>
      <c r="W954" s="13">
        <v>0.99038461538461497</v>
      </c>
      <c r="X954" s="12">
        <v>302</v>
      </c>
      <c r="Y954" s="13">
        <v>0.96794871794871795</v>
      </c>
      <c r="Z954" s="12">
        <v>294</v>
      </c>
      <c r="AA954" s="13">
        <v>0.94230769230769196</v>
      </c>
      <c r="AB954" s="12">
        <v>293</v>
      </c>
      <c r="AC954" s="13">
        <v>0.93910256410256399</v>
      </c>
      <c r="AD954" s="12">
        <v>302</v>
      </c>
      <c r="AE954" s="41">
        <v>0.96794871794871795</v>
      </c>
      <c r="AF954" s="19">
        <v>28.552299999999999</v>
      </c>
      <c r="AG954" s="10">
        <v>-81.287400000000005</v>
      </c>
    </row>
    <row r="955" spans="1:33" ht="12" customHeight="1" x14ac:dyDescent="0.2">
      <c r="A955" s="18">
        <v>1032</v>
      </c>
      <c r="B955" s="40" t="s">
        <v>23</v>
      </c>
      <c r="C955" s="7" t="s">
        <v>668</v>
      </c>
      <c r="D955" s="7" t="s">
        <v>1493</v>
      </c>
      <c r="E955" s="7" t="s">
        <v>4</v>
      </c>
      <c r="F955" s="7" t="s">
        <v>2</v>
      </c>
      <c r="G955" s="7">
        <v>1</v>
      </c>
      <c r="H955" s="5"/>
      <c r="I955" s="6">
        <v>229</v>
      </c>
      <c r="J955" s="5"/>
      <c r="K955" s="5"/>
      <c r="L955" s="5"/>
      <c r="M955" s="5"/>
      <c r="N955" s="10">
        <v>229</v>
      </c>
      <c r="O955" s="10">
        <v>229</v>
      </c>
      <c r="P955" s="88">
        <v>0</v>
      </c>
      <c r="Q955" s="102">
        <f t="shared" si="41"/>
        <v>0.95560407569141192</v>
      </c>
      <c r="R955" s="96">
        <v>0.93813682678311494</v>
      </c>
      <c r="S955" s="16">
        <v>0.92940320232896656</v>
      </c>
      <c r="T955" s="10">
        <v>222</v>
      </c>
      <c r="U955" s="13">
        <v>0.96943231441047995</v>
      </c>
      <c r="V955" s="12">
        <v>221</v>
      </c>
      <c r="W955" s="13">
        <v>0.96506550218340603</v>
      </c>
      <c r="X955" s="12">
        <v>220</v>
      </c>
      <c r="Y955" s="13">
        <v>0.96069868995633201</v>
      </c>
      <c r="Z955" s="12">
        <v>212</v>
      </c>
      <c r="AA955" s="13">
        <v>0.92576419213973804</v>
      </c>
      <c r="AB955" s="12">
        <v>217</v>
      </c>
      <c r="AC955" s="13">
        <v>0.94759825327510905</v>
      </c>
      <c r="AD955" s="12">
        <v>221</v>
      </c>
      <c r="AE955" s="41">
        <v>0.96506550218340603</v>
      </c>
      <c r="AF955" s="19">
        <v>28.546416000000001</v>
      </c>
      <c r="AG955" s="10">
        <v>-81.253659999999996</v>
      </c>
    </row>
    <row r="956" spans="1:33" ht="12" customHeight="1" x14ac:dyDescent="0.2">
      <c r="A956" s="18">
        <v>1060</v>
      </c>
      <c r="B956" s="40" t="s">
        <v>23</v>
      </c>
      <c r="C956" s="7" t="s">
        <v>683</v>
      </c>
      <c r="D956" s="7" t="s">
        <v>1358</v>
      </c>
      <c r="E956" s="7" t="s">
        <v>4</v>
      </c>
      <c r="F956" s="7" t="s">
        <v>2</v>
      </c>
      <c r="G956" s="7">
        <v>1</v>
      </c>
      <c r="H956" s="5"/>
      <c r="I956" s="6">
        <v>288</v>
      </c>
      <c r="J956" s="5"/>
      <c r="K956" s="5"/>
      <c r="L956" s="5"/>
      <c r="M956" s="5"/>
      <c r="N956" s="10">
        <v>288</v>
      </c>
      <c r="O956" s="10">
        <v>288</v>
      </c>
      <c r="P956" s="88">
        <v>0</v>
      </c>
      <c r="Q956" s="102">
        <f t="shared" si="41"/>
        <v>0.99247685185185186</v>
      </c>
      <c r="R956" s="96">
        <v>0.99421296296296291</v>
      </c>
      <c r="S956" s="16">
        <v>0.99247685185185186</v>
      </c>
      <c r="T956" s="10">
        <v>287</v>
      </c>
      <c r="U956" s="13">
        <v>0.99652777777777801</v>
      </c>
      <c r="V956" s="12">
        <v>285</v>
      </c>
      <c r="W956" s="13">
        <v>0.98958333333333304</v>
      </c>
      <c r="X956" s="12">
        <v>287</v>
      </c>
      <c r="Y956" s="13">
        <v>0.99652777777777801</v>
      </c>
      <c r="Z956" s="12">
        <v>286</v>
      </c>
      <c r="AA956" s="13">
        <v>0.99305555555555602</v>
      </c>
      <c r="AB956" s="12">
        <v>287</v>
      </c>
      <c r="AC956" s="13">
        <v>0.99652777777777801</v>
      </c>
      <c r="AD956" s="12">
        <v>283</v>
      </c>
      <c r="AE956" s="41">
        <v>0.98263888888888895</v>
      </c>
      <c r="AF956" s="19">
        <v>28.383199999999999</v>
      </c>
      <c r="AG956" s="10">
        <v>-81.407200000000003</v>
      </c>
    </row>
    <row r="957" spans="1:33" ht="12" customHeight="1" x14ac:dyDescent="0.2">
      <c r="A957" s="18">
        <v>1138</v>
      </c>
      <c r="B957" s="40" t="s">
        <v>23</v>
      </c>
      <c r="C957" s="7" t="s">
        <v>731</v>
      </c>
      <c r="D957" s="7" t="s">
        <v>1598</v>
      </c>
      <c r="E957" s="7" t="s">
        <v>4</v>
      </c>
      <c r="F957" s="7" t="s">
        <v>2</v>
      </c>
      <c r="G957" s="7">
        <v>1</v>
      </c>
      <c r="H957" s="5"/>
      <c r="I957" s="6">
        <v>268</v>
      </c>
      <c r="J957" s="5"/>
      <c r="K957" s="5"/>
      <c r="L957" s="5"/>
      <c r="M957" s="5"/>
      <c r="N957" s="10">
        <v>268</v>
      </c>
      <c r="O957" s="10">
        <v>268</v>
      </c>
      <c r="P957" s="88">
        <v>0</v>
      </c>
      <c r="Q957" s="102">
        <f t="shared" si="41"/>
        <v>0.96890547263681592</v>
      </c>
      <c r="R957" s="96">
        <v>0.96716417910447761</v>
      </c>
      <c r="S957" s="16">
        <v>0.98134328358208955</v>
      </c>
      <c r="T957" s="10">
        <v>258</v>
      </c>
      <c r="U957" s="13">
        <v>0.962686567164179</v>
      </c>
      <c r="V957" s="12">
        <v>256</v>
      </c>
      <c r="W957" s="13">
        <v>0.95522388059701502</v>
      </c>
      <c r="X957" s="12">
        <v>259</v>
      </c>
      <c r="Y957" s="13">
        <v>0.96641791044776104</v>
      </c>
      <c r="Z957" s="12">
        <v>263</v>
      </c>
      <c r="AA957" s="13">
        <v>0.98134328358209</v>
      </c>
      <c r="AB957" s="12">
        <v>259</v>
      </c>
      <c r="AC957" s="13">
        <v>0.96641791044776104</v>
      </c>
      <c r="AD957" s="12">
        <v>263</v>
      </c>
      <c r="AE957" s="41">
        <v>0.98134328358209</v>
      </c>
      <c r="AF957" s="19">
        <v>28.366099999999999</v>
      </c>
      <c r="AG957" s="10">
        <v>-81.367099999999994</v>
      </c>
    </row>
    <row r="958" spans="1:33" ht="12" customHeight="1" x14ac:dyDescent="0.2">
      <c r="A958" s="18">
        <v>1146</v>
      </c>
      <c r="B958" s="40" t="s">
        <v>23</v>
      </c>
      <c r="C958" s="7" t="s">
        <v>734</v>
      </c>
      <c r="D958" s="7" t="s">
        <v>1588</v>
      </c>
      <c r="E958" s="7" t="s">
        <v>4</v>
      </c>
      <c r="F958" s="7" t="s">
        <v>2</v>
      </c>
      <c r="G958" s="7">
        <v>1</v>
      </c>
      <c r="H958" s="5"/>
      <c r="I958" s="6">
        <v>148</v>
      </c>
      <c r="J958" s="5"/>
      <c r="K958" s="5"/>
      <c r="L958" s="5"/>
      <c r="M958" s="5"/>
      <c r="N958" s="10">
        <v>148</v>
      </c>
      <c r="O958" s="10">
        <v>148</v>
      </c>
      <c r="P958" s="88">
        <v>0</v>
      </c>
      <c r="Q958" s="102">
        <f t="shared" si="41"/>
        <v>0.90540540540540537</v>
      </c>
      <c r="R958" s="96">
        <v>0.89301801801801806</v>
      </c>
      <c r="S958" s="16"/>
      <c r="T958" s="10">
        <v>132</v>
      </c>
      <c r="U958" s="13">
        <v>0.891891891891892</v>
      </c>
      <c r="V958" s="12">
        <v>130</v>
      </c>
      <c r="W958" s="13">
        <v>0.87837837837837796</v>
      </c>
      <c r="X958" s="12">
        <v>131</v>
      </c>
      <c r="Y958" s="13">
        <v>0.88513513513513498</v>
      </c>
      <c r="Z958" s="12">
        <v>132</v>
      </c>
      <c r="AA958" s="13">
        <v>0.891891891891892</v>
      </c>
      <c r="AB958" s="12">
        <v>138</v>
      </c>
      <c r="AC958" s="13">
        <v>0.93243243243243201</v>
      </c>
      <c r="AD958" s="12">
        <v>141</v>
      </c>
      <c r="AE958" s="41">
        <v>0.95270270270270296</v>
      </c>
      <c r="AF958" s="19">
        <v>28.605899999999998</v>
      </c>
      <c r="AG958" s="10">
        <v>-81.3964</v>
      </c>
    </row>
    <row r="959" spans="1:33" ht="12" customHeight="1" x14ac:dyDescent="0.2">
      <c r="A959" s="18">
        <v>1168</v>
      </c>
      <c r="B959" s="40" t="s">
        <v>23</v>
      </c>
      <c r="C959" s="7" t="s">
        <v>751</v>
      </c>
      <c r="D959" s="7" t="s">
        <v>1359</v>
      </c>
      <c r="E959" s="7" t="s">
        <v>4</v>
      </c>
      <c r="F959" s="7" t="s">
        <v>2</v>
      </c>
      <c r="G959" s="7">
        <v>1</v>
      </c>
      <c r="H959" s="5"/>
      <c r="I959" s="6">
        <v>272</v>
      </c>
      <c r="J959" s="5"/>
      <c r="K959" s="5"/>
      <c r="L959" s="5"/>
      <c r="M959" s="5"/>
      <c r="N959" s="10">
        <v>272</v>
      </c>
      <c r="O959" s="10">
        <v>272</v>
      </c>
      <c r="P959" s="88">
        <v>0</v>
      </c>
      <c r="Q959" s="102">
        <f t="shared" si="41"/>
        <v>0.96813725490196079</v>
      </c>
      <c r="R959" s="96">
        <v>0.85220588235294115</v>
      </c>
      <c r="S959" s="16"/>
      <c r="T959" s="10">
        <v>267</v>
      </c>
      <c r="U959" s="13">
        <v>0.98161764705882304</v>
      </c>
      <c r="V959" s="12">
        <v>263</v>
      </c>
      <c r="W959" s="13">
        <v>0.96691176470588203</v>
      </c>
      <c r="X959" s="12">
        <v>264</v>
      </c>
      <c r="Y959" s="13">
        <v>0.97058823529411797</v>
      </c>
      <c r="Z959" s="12">
        <v>259</v>
      </c>
      <c r="AA959" s="13">
        <v>0.95220588235294101</v>
      </c>
      <c r="AB959" s="12">
        <v>261</v>
      </c>
      <c r="AC959" s="13">
        <v>0.95955882352941202</v>
      </c>
      <c r="AD959" s="12">
        <v>266</v>
      </c>
      <c r="AE959" s="41">
        <v>0.97794117647058798</v>
      </c>
      <c r="AF959" s="19">
        <v>28.578299999999999</v>
      </c>
      <c r="AG959" s="10">
        <v>-81.482399999999998</v>
      </c>
    </row>
    <row r="960" spans="1:33" ht="12" customHeight="1" x14ac:dyDescent="0.2">
      <c r="A960" s="18">
        <v>1187</v>
      </c>
      <c r="B960" s="40" t="s">
        <v>23</v>
      </c>
      <c r="C960" s="7" t="s">
        <v>766</v>
      </c>
      <c r="D960" s="7" t="s">
        <v>1359</v>
      </c>
      <c r="E960" s="7" t="s">
        <v>4</v>
      </c>
      <c r="F960" s="7" t="s">
        <v>2</v>
      </c>
      <c r="G960" s="7">
        <v>1</v>
      </c>
      <c r="H960" s="5"/>
      <c r="I960" s="6">
        <v>169</v>
      </c>
      <c r="J960" s="5"/>
      <c r="K960" s="5"/>
      <c r="L960" s="5"/>
      <c r="M960" s="5"/>
      <c r="N960" s="10">
        <v>169</v>
      </c>
      <c r="O960" s="10">
        <v>169</v>
      </c>
      <c r="P960" s="88">
        <v>0</v>
      </c>
      <c r="Q960" s="102">
        <f t="shared" si="41"/>
        <v>0.96153846153846156</v>
      </c>
      <c r="R960" s="96">
        <v>0.9664694280078896</v>
      </c>
      <c r="S960" s="16">
        <v>0.94181459566074954</v>
      </c>
      <c r="T960" s="10">
        <v>166</v>
      </c>
      <c r="U960" s="13">
        <v>0.98224852071005897</v>
      </c>
      <c r="V960" s="12">
        <v>160</v>
      </c>
      <c r="W960" s="13">
        <v>0.94674556213017702</v>
      </c>
      <c r="X960" s="12">
        <v>160</v>
      </c>
      <c r="Y960" s="13">
        <v>0.94674556213017702</v>
      </c>
      <c r="Z960" s="12">
        <v>163</v>
      </c>
      <c r="AA960" s="13">
        <v>0.96449704142011805</v>
      </c>
      <c r="AB960" s="12">
        <v>164</v>
      </c>
      <c r="AC960" s="13">
        <v>0.97041420118343202</v>
      </c>
      <c r="AD960" s="12">
        <v>162</v>
      </c>
      <c r="AE960" s="41">
        <v>0.95857988165680497</v>
      </c>
      <c r="AF960" s="19">
        <v>28.522099999999998</v>
      </c>
      <c r="AG960" s="10">
        <v>-81.297799999999995</v>
      </c>
    </row>
    <row r="961" spans="1:33" ht="12" customHeight="1" x14ac:dyDescent="0.2">
      <c r="A961" s="18">
        <v>1188</v>
      </c>
      <c r="B961" s="40" t="s">
        <v>23</v>
      </c>
      <c r="C961" s="7" t="s">
        <v>767</v>
      </c>
      <c r="D961" s="7" t="s">
        <v>1588</v>
      </c>
      <c r="E961" s="7" t="s">
        <v>4</v>
      </c>
      <c r="F961" s="7" t="s">
        <v>2</v>
      </c>
      <c r="G961" s="7">
        <v>1</v>
      </c>
      <c r="H961" s="5"/>
      <c r="I961" s="6">
        <v>300</v>
      </c>
      <c r="J961" s="5"/>
      <c r="K961" s="5"/>
      <c r="L961" s="5"/>
      <c r="M961" s="5"/>
      <c r="N961" s="10">
        <v>300</v>
      </c>
      <c r="O961" s="10">
        <v>300</v>
      </c>
      <c r="P961" s="88">
        <v>0</v>
      </c>
      <c r="Q961" s="102">
        <f t="shared" si="41"/>
        <v>0.93888888888888888</v>
      </c>
      <c r="R961" s="96">
        <v>0.97222222222222221</v>
      </c>
      <c r="S961" s="16">
        <v>0.96333333333333337</v>
      </c>
      <c r="T961" s="10">
        <v>283</v>
      </c>
      <c r="U961" s="13">
        <v>0.94333333333333302</v>
      </c>
      <c r="V961" s="12">
        <v>274</v>
      </c>
      <c r="W961" s="13">
        <v>0.913333333333333</v>
      </c>
      <c r="X961" s="12">
        <v>281</v>
      </c>
      <c r="Y961" s="13">
        <v>0.93666666666666698</v>
      </c>
      <c r="Z961" s="12">
        <v>282</v>
      </c>
      <c r="AA961" s="13">
        <v>0.94</v>
      </c>
      <c r="AB961" s="12">
        <v>283</v>
      </c>
      <c r="AC961" s="13">
        <v>0.94333333333333302</v>
      </c>
      <c r="AD961" s="12">
        <v>287</v>
      </c>
      <c r="AE961" s="41">
        <v>0.956666666666667</v>
      </c>
      <c r="AF961" s="19">
        <v>28.550899999999999</v>
      </c>
      <c r="AG961" s="10">
        <v>-81.168400000000005</v>
      </c>
    </row>
    <row r="962" spans="1:33" ht="12" customHeight="1" x14ac:dyDescent="0.2">
      <c r="A962" s="18">
        <v>1197</v>
      </c>
      <c r="B962" s="40" t="s">
        <v>23</v>
      </c>
      <c r="C962" s="7" t="s">
        <v>774</v>
      </c>
      <c r="D962" s="7" t="s">
        <v>1588</v>
      </c>
      <c r="E962" s="7" t="s">
        <v>4</v>
      </c>
      <c r="F962" s="7" t="s">
        <v>2</v>
      </c>
      <c r="G962" s="7">
        <v>1</v>
      </c>
      <c r="H962" s="5"/>
      <c r="I962" s="6">
        <v>312</v>
      </c>
      <c r="J962" s="5"/>
      <c r="K962" s="5"/>
      <c r="L962" s="5"/>
      <c r="M962" s="5"/>
      <c r="N962" s="10">
        <v>312</v>
      </c>
      <c r="O962" s="10">
        <v>312</v>
      </c>
      <c r="P962" s="88">
        <v>0</v>
      </c>
      <c r="Q962" s="102">
        <f t="shared" si="41"/>
        <v>0.99412393162393164</v>
      </c>
      <c r="R962" s="96">
        <v>0.98985042735042739</v>
      </c>
      <c r="S962" s="16">
        <v>0.98931623931623935</v>
      </c>
      <c r="T962" s="10">
        <v>312</v>
      </c>
      <c r="U962" s="13">
        <v>1</v>
      </c>
      <c r="V962" s="12">
        <v>312</v>
      </c>
      <c r="W962" s="13">
        <v>1</v>
      </c>
      <c r="X962" s="12">
        <v>312</v>
      </c>
      <c r="Y962" s="13">
        <v>1</v>
      </c>
      <c r="Z962" s="12">
        <v>308</v>
      </c>
      <c r="AA962" s="13">
        <v>0.987179487179487</v>
      </c>
      <c r="AB962" s="12">
        <v>309</v>
      </c>
      <c r="AC962" s="13">
        <v>0.99038461538461497</v>
      </c>
      <c r="AD962" s="12">
        <v>308</v>
      </c>
      <c r="AE962" s="41">
        <v>0.987179487179487</v>
      </c>
      <c r="AF962" s="19">
        <v>28.548300000000001</v>
      </c>
      <c r="AG962" s="10">
        <v>-81.504000000000005</v>
      </c>
    </row>
    <row r="963" spans="1:33" ht="12" customHeight="1" x14ac:dyDescent="0.2">
      <c r="A963" s="18">
        <v>1298</v>
      </c>
      <c r="B963" s="40" t="s">
        <v>23</v>
      </c>
      <c r="C963" s="7" t="s">
        <v>805</v>
      </c>
      <c r="D963" s="7" t="s">
        <v>1622</v>
      </c>
      <c r="E963" s="7" t="s">
        <v>4</v>
      </c>
      <c r="F963" s="7" t="s">
        <v>2</v>
      </c>
      <c r="G963" s="7">
        <v>1</v>
      </c>
      <c r="H963" s="5"/>
      <c r="I963" s="6">
        <v>312</v>
      </c>
      <c r="J963" s="5"/>
      <c r="K963" s="5"/>
      <c r="L963" s="5"/>
      <c r="M963" s="5"/>
      <c r="N963" s="10">
        <v>312</v>
      </c>
      <c r="O963" s="10">
        <v>312</v>
      </c>
      <c r="P963" s="88">
        <v>0</v>
      </c>
      <c r="Q963" s="102">
        <f t="shared" si="41"/>
        <v>0.99305555555555558</v>
      </c>
      <c r="R963" s="96">
        <v>0.99038461538461542</v>
      </c>
      <c r="S963" s="16">
        <v>0.95833333333333337</v>
      </c>
      <c r="T963" s="10">
        <v>310</v>
      </c>
      <c r="U963" s="13">
        <v>0.99358974358974395</v>
      </c>
      <c r="V963" s="12">
        <v>305</v>
      </c>
      <c r="W963" s="13">
        <v>0.97756410256410298</v>
      </c>
      <c r="X963" s="12">
        <v>310</v>
      </c>
      <c r="Y963" s="13">
        <v>0.99358974358974395</v>
      </c>
      <c r="Z963" s="12">
        <v>311</v>
      </c>
      <c r="AA963" s="13">
        <v>0.99679487179487203</v>
      </c>
      <c r="AB963" s="12">
        <v>312</v>
      </c>
      <c r="AC963" s="13">
        <v>1</v>
      </c>
      <c r="AD963" s="12">
        <v>311</v>
      </c>
      <c r="AE963" s="41">
        <v>0.99679487179487203</v>
      </c>
      <c r="AF963" s="19">
        <v>28.4907</v>
      </c>
      <c r="AG963" s="10">
        <v>-81.306100000000001</v>
      </c>
    </row>
    <row r="964" spans="1:33" ht="12" customHeight="1" x14ac:dyDescent="0.2">
      <c r="A964" s="18">
        <v>1355</v>
      </c>
      <c r="B964" s="40" t="s">
        <v>23</v>
      </c>
      <c r="C964" s="7" t="s">
        <v>843</v>
      </c>
      <c r="D964" s="7" t="s">
        <v>1623</v>
      </c>
      <c r="E964" s="7" t="s">
        <v>4</v>
      </c>
      <c r="F964" s="7" t="s">
        <v>2</v>
      </c>
      <c r="G964" s="7">
        <v>1</v>
      </c>
      <c r="H964" s="5"/>
      <c r="I964" s="6">
        <v>312</v>
      </c>
      <c r="J964" s="5"/>
      <c r="K964" s="5"/>
      <c r="L964" s="5"/>
      <c r="M964" s="5"/>
      <c r="N964" s="10">
        <v>312</v>
      </c>
      <c r="O964" s="10">
        <v>312</v>
      </c>
      <c r="P964" s="88">
        <v>0</v>
      </c>
      <c r="Q964" s="102">
        <f t="shared" si="41"/>
        <v>0.99572649572649574</v>
      </c>
      <c r="R964" s="96">
        <v>0.99412393162393164</v>
      </c>
      <c r="S964" s="16">
        <v>0.99038461538461542</v>
      </c>
      <c r="T964" s="10">
        <v>311</v>
      </c>
      <c r="U964" s="13">
        <v>0.99679487179487203</v>
      </c>
      <c r="V964" s="12">
        <v>309</v>
      </c>
      <c r="W964" s="13">
        <v>0.99038461538461497</v>
      </c>
      <c r="X964" s="12">
        <v>311</v>
      </c>
      <c r="Y964" s="13">
        <v>0.99679487179487203</v>
      </c>
      <c r="Z964" s="12">
        <v>311</v>
      </c>
      <c r="AA964" s="13">
        <v>0.99679487179487203</v>
      </c>
      <c r="AB964" s="12">
        <v>312</v>
      </c>
      <c r="AC964" s="13">
        <v>1</v>
      </c>
      <c r="AD964" s="12">
        <v>310</v>
      </c>
      <c r="AE964" s="41">
        <v>0.99358974358974395</v>
      </c>
      <c r="AF964" s="19">
        <v>28.4679</v>
      </c>
      <c r="AG964" s="10">
        <v>-81.305400000000006</v>
      </c>
    </row>
    <row r="965" spans="1:33" ht="12" customHeight="1" x14ac:dyDescent="0.2">
      <c r="A965" s="18">
        <v>1408</v>
      </c>
      <c r="B965" s="40" t="s">
        <v>23</v>
      </c>
      <c r="C965" s="7" t="s">
        <v>850</v>
      </c>
      <c r="D965" s="7" t="s">
        <v>1631</v>
      </c>
      <c r="E965" s="7" t="s">
        <v>4</v>
      </c>
      <c r="F965" s="7" t="s">
        <v>2</v>
      </c>
      <c r="G965" s="7">
        <v>1</v>
      </c>
      <c r="H965" s="5"/>
      <c r="I965" s="6">
        <v>266</v>
      </c>
      <c r="J965" s="5"/>
      <c r="K965" s="5"/>
      <c r="L965" s="5"/>
      <c r="M965" s="5"/>
      <c r="N965" s="10">
        <v>266</v>
      </c>
      <c r="O965" s="10">
        <v>266</v>
      </c>
      <c r="P965" s="88">
        <v>0</v>
      </c>
      <c r="Q965" s="102">
        <f t="shared" si="41"/>
        <v>0.94736842105263153</v>
      </c>
      <c r="R965" s="96">
        <v>0.93308270676691729</v>
      </c>
      <c r="S965" s="16">
        <v>0.95739348370927313</v>
      </c>
      <c r="T965" s="10">
        <v>250</v>
      </c>
      <c r="U965" s="13">
        <v>0.93984962406015005</v>
      </c>
      <c r="V965" s="12">
        <v>255</v>
      </c>
      <c r="W965" s="13">
        <v>0.95864661654135297</v>
      </c>
      <c r="X965" s="12">
        <v>249</v>
      </c>
      <c r="Y965" s="13">
        <v>0.93609022556390997</v>
      </c>
      <c r="Z965" s="12">
        <v>251</v>
      </c>
      <c r="AA965" s="13">
        <v>0.94360902255639101</v>
      </c>
      <c r="AB965" s="12">
        <v>255</v>
      </c>
      <c r="AC965" s="13">
        <v>0.95864661654135297</v>
      </c>
      <c r="AD965" s="12">
        <v>252</v>
      </c>
      <c r="AE965" s="41">
        <v>0.94736842105263197</v>
      </c>
      <c r="AF965" s="19">
        <v>28.540199999999999</v>
      </c>
      <c r="AG965" s="10">
        <v>-81.386300000000006</v>
      </c>
    </row>
    <row r="966" spans="1:33" ht="12" customHeight="1" x14ac:dyDescent="0.2">
      <c r="A966" s="18">
        <v>1455</v>
      </c>
      <c r="B966" s="40" t="s">
        <v>23</v>
      </c>
      <c r="C966" s="7" t="s">
        <v>873</v>
      </c>
      <c r="D966" s="7" t="s">
        <v>1635</v>
      </c>
      <c r="E966" s="7" t="s">
        <v>4</v>
      </c>
      <c r="F966" s="7" t="s">
        <v>2</v>
      </c>
      <c r="G966" s="7">
        <v>1</v>
      </c>
      <c r="H966" s="5"/>
      <c r="I966" s="6">
        <v>264</v>
      </c>
      <c r="J966" s="5"/>
      <c r="K966" s="5"/>
      <c r="L966" s="5"/>
      <c r="M966" s="5"/>
      <c r="N966" s="10">
        <v>264</v>
      </c>
      <c r="O966" s="10">
        <v>264</v>
      </c>
      <c r="P966" s="88">
        <v>0</v>
      </c>
      <c r="Q966" s="102">
        <f t="shared" si="41"/>
        <v>0.99684343434343436</v>
      </c>
      <c r="R966" s="96">
        <v>0.98358585858585856</v>
      </c>
      <c r="S966" s="16">
        <v>0.90593434343434343</v>
      </c>
      <c r="T966" s="10">
        <v>264</v>
      </c>
      <c r="U966" s="13">
        <v>1</v>
      </c>
      <c r="V966" s="12">
        <v>264</v>
      </c>
      <c r="W966" s="13">
        <v>1</v>
      </c>
      <c r="X966" s="12">
        <v>264</v>
      </c>
      <c r="Y966" s="13">
        <v>1</v>
      </c>
      <c r="Z966" s="12">
        <v>263</v>
      </c>
      <c r="AA966" s="13">
        <v>0.99621212121212099</v>
      </c>
      <c r="AB966" s="12">
        <v>263</v>
      </c>
      <c r="AC966" s="13">
        <v>0.99621212121212099</v>
      </c>
      <c r="AD966" s="12">
        <v>261</v>
      </c>
      <c r="AE966" s="41">
        <v>0.98863636363636398</v>
      </c>
      <c r="AF966" s="19">
        <v>28.616700000000002</v>
      </c>
      <c r="AG966" s="10">
        <v>-81.457400000000007</v>
      </c>
    </row>
    <row r="967" spans="1:33" ht="12" customHeight="1" x14ac:dyDescent="0.2">
      <c r="A967" s="18">
        <v>1639</v>
      </c>
      <c r="B967" s="40" t="s">
        <v>23</v>
      </c>
      <c r="C967" s="7" t="s">
        <v>957</v>
      </c>
      <c r="D967" s="7" t="s">
        <v>1643</v>
      </c>
      <c r="E967" s="7" t="s">
        <v>4</v>
      </c>
      <c r="F967" s="7" t="s">
        <v>2</v>
      </c>
      <c r="G967" s="7">
        <v>1</v>
      </c>
      <c r="H967" s="5"/>
      <c r="I967" s="6">
        <v>240</v>
      </c>
      <c r="J967" s="5"/>
      <c r="K967" s="5"/>
      <c r="L967" s="5"/>
      <c r="M967" s="5"/>
      <c r="N967" s="10">
        <v>240</v>
      </c>
      <c r="O967" s="10">
        <v>240</v>
      </c>
      <c r="P967" s="88">
        <v>0</v>
      </c>
      <c r="Q967" s="102">
        <f t="shared" si="41"/>
        <v>0.92986111111111114</v>
      </c>
      <c r="R967" s="96"/>
      <c r="S967" s="16">
        <v>0.93819444444444444</v>
      </c>
      <c r="T967" s="10">
        <v>224</v>
      </c>
      <c r="U967" s="13">
        <v>0.93333333333333302</v>
      </c>
      <c r="V967" s="12">
        <v>218</v>
      </c>
      <c r="W967" s="13">
        <v>0.90833333333333299</v>
      </c>
      <c r="X967" s="12">
        <v>223</v>
      </c>
      <c r="Y967" s="13">
        <v>0.92916666666666703</v>
      </c>
      <c r="Z967" s="12">
        <v>227</v>
      </c>
      <c r="AA967" s="13">
        <v>0.94583333333333297</v>
      </c>
      <c r="AB967" s="12">
        <v>231</v>
      </c>
      <c r="AC967" s="13">
        <v>0.96250000000000002</v>
      </c>
      <c r="AD967" s="12">
        <v>216</v>
      </c>
      <c r="AE967" s="41">
        <v>0.9</v>
      </c>
      <c r="AF967" s="19">
        <v>28.5748</v>
      </c>
      <c r="AG967" s="10">
        <v>-81.475899999999996</v>
      </c>
    </row>
    <row r="968" spans="1:33" ht="12" customHeight="1" x14ac:dyDescent="0.2">
      <c r="A968" s="18">
        <v>1853</v>
      </c>
      <c r="B968" s="40" t="s">
        <v>23</v>
      </c>
      <c r="C968" s="7" t="s">
        <v>1008</v>
      </c>
      <c r="D968" s="7" t="s">
        <v>1668</v>
      </c>
      <c r="E968" s="7" t="s">
        <v>4</v>
      </c>
      <c r="F968" s="7" t="s">
        <v>2</v>
      </c>
      <c r="G968" s="7">
        <v>1</v>
      </c>
      <c r="H968" s="5"/>
      <c r="I968" s="6">
        <v>120</v>
      </c>
      <c r="J968" s="5"/>
      <c r="K968" s="5"/>
      <c r="L968" s="5"/>
      <c r="M968" s="5"/>
      <c r="N968" s="10">
        <v>120</v>
      </c>
      <c r="O968" s="10">
        <v>120</v>
      </c>
      <c r="P968" s="88">
        <v>0</v>
      </c>
      <c r="Q968" s="102">
        <f t="shared" ref="Q968:Q995" si="42">(T968+V968+X968+Z968+AB968+AD968)/(N968*COUNTA(T968,V968,X968,Z968,AB968,AD968))</f>
        <v>0.98750000000000004</v>
      </c>
      <c r="R968" s="96">
        <v>0.9916666666666667</v>
      </c>
      <c r="S968" s="16">
        <v>0.98611111111111116</v>
      </c>
      <c r="T968" s="10">
        <v>118</v>
      </c>
      <c r="U968" s="13">
        <v>0.98333333333333295</v>
      </c>
      <c r="V968" s="12">
        <v>120</v>
      </c>
      <c r="W968" s="13">
        <v>1</v>
      </c>
      <c r="X968" s="12">
        <v>119</v>
      </c>
      <c r="Y968" s="13">
        <v>0.99166666666666703</v>
      </c>
      <c r="Z968" s="12">
        <v>118</v>
      </c>
      <c r="AA968" s="13">
        <v>0.98333333333333295</v>
      </c>
      <c r="AB968" s="12">
        <v>118</v>
      </c>
      <c r="AC968" s="13">
        <v>0.98333333333333295</v>
      </c>
      <c r="AD968" s="12">
        <v>118</v>
      </c>
      <c r="AE968" s="41">
        <v>0.98333333333333295</v>
      </c>
      <c r="AF968" s="19">
        <v>28.5047</v>
      </c>
      <c r="AG968" s="10">
        <v>-81.285600000000002</v>
      </c>
    </row>
    <row r="969" spans="1:33" ht="12" customHeight="1" x14ac:dyDescent="0.2">
      <c r="A969" s="18">
        <v>2120</v>
      </c>
      <c r="B969" s="40" t="s">
        <v>23</v>
      </c>
      <c r="C969" s="7" t="s">
        <v>1075</v>
      </c>
      <c r="D969" s="7" t="s">
        <v>1672</v>
      </c>
      <c r="E969" s="7" t="s">
        <v>4</v>
      </c>
      <c r="F969" s="7" t="s">
        <v>2</v>
      </c>
      <c r="G969" s="7">
        <v>1</v>
      </c>
      <c r="H969" s="5"/>
      <c r="I969" s="6">
        <v>32</v>
      </c>
      <c r="J969" s="5"/>
      <c r="K969" s="5"/>
      <c r="L969" s="5"/>
      <c r="M969" s="5"/>
      <c r="N969" s="10">
        <v>32</v>
      </c>
      <c r="O969" s="10">
        <v>32</v>
      </c>
      <c r="P969" s="88">
        <v>0</v>
      </c>
      <c r="Q969" s="102">
        <f t="shared" si="42"/>
        <v>0.98958333333333337</v>
      </c>
      <c r="R969" s="96">
        <v>0.98750000000000004</v>
      </c>
      <c r="S969" s="16">
        <v>0.98958333333333337</v>
      </c>
      <c r="T969" s="10">
        <v>32</v>
      </c>
      <c r="U969" s="13">
        <v>1</v>
      </c>
      <c r="V969" s="12">
        <v>31</v>
      </c>
      <c r="W969" s="13">
        <v>0.96875</v>
      </c>
      <c r="X969" s="12">
        <v>32</v>
      </c>
      <c r="Y969" s="13">
        <v>1</v>
      </c>
      <c r="Z969" s="12">
        <v>32</v>
      </c>
      <c r="AA969" s="13">
        <v>1</v>
      </c>
      <c r="AB969" s="12">
        <v>31</v>
      </c>
      <c r="AC969" s="13">
        <v>0.96875</v>
      </c>
      <c r="AD969" s="12">
        <v>32</v>
      </c>
      <c r="AE969" s="41">
        <v>1</v>
      </c>
      <c r="AF969" s="19">
        <v>28.472999999999999</v>
      </c>
      <c r="AG969" s="10">
        <v>-81.442300000000003</v>
      </c>
    </row>
    <row r="970" spans="1:33" ht="12" customHeight="1" x14ac:dyDescent="0.2">
      <c r="A970" s="18">
        <v>2121</v>
      </c>
      <c r="B970" s="40" t="s">
        <v>23</v>
      </c>
      <c r="C970" s="7" t="s">
        <v>1076</v>
      </c>
      <c r="D970" s="7" t="s">
        <v>1695</v>
      </c>
      <c r="E970" s="7" t="s">
        <v>4</v>
      </c>
      <c r="F970" s="7" t="s">
        <v>2</v>
      </c>
      <c r="G970" s="7">
        <v>1</v>
      </c>
      <c r="H970" s="5"/>
      <c r="I970" s="6">
        <v>100</v>
      </c>
      <c r="J970" s="5"/>
      <c r="K970" s="5"/>
      <c r="L970" s="5"/>
      <c r="M970" s="5"/>
      <c r="N970" s="10">
        <v>100</v>
      </c>
      <c r="O970" s="10">
        <v>100</v>
      </c>
      <c r="P970" s="88">
        <v>0</v>
      </c>
      <c r="Q970" s="102">
        <f t="shared" si="42"/>
        <v>0.9916666666666667</v>
      </c>
      <c r="R970" s="96">
        <v>0.99333333333333329</v>
      </c>
      <c r="S970" s="16">
        <v>0.98499999999999999</v>
      </c>
      <c r="T970" s="10">
        <v>100</v>
      </c>
      <c r="U970" s="13">
        <v>1</v>
      </c>
      <c r="V970" s="12">
        <v>99</v>
      </c>
      <c r="W970" s="13">
        <v>0.99</v>
      </c>
      <c r="X970" s="12">
        <v>100</v>
      </c>
      <c r="Y970" s="13">
        <v>1</v>
      </c>
      <c r="Z970" s="12">
        <v>98</v>
      </c>
      <c r="AA970" s="13">
        <v>0.98</v>
      </c>
      <c r="AB970" s="12">
        <v>99</v>
      </c>
      <c r="AC970" s="13">
        <v>0.99</v>
      </c>
      <c r="AD970" s="12">
        <v>99</v>
      </c>
      <c r="AE970" s="41">
        <v>0.99</v>
      </c>
      <c r="AF970" s="19">
        <v>28.473355000000002</v>
      </c>
      <c r="AG970" s="10">
        <v>-81.441012000000001</v>
      </c>
    </row>
    <row r="971" spans="1:33" ht="12" customHeight="1" x14ac:dyDescent="0.2">
      <c r="A971" s="18">
        <v>2131</v>
      </c>
      <c r="B971" s="40" t="s">
        <v>23</v>
      </c>
      <c r="C971" s="7" t="s">
        <v>1079</v>
      </c>
      <c r="D971" s="7" t="s">
        <v>1672</v>
      </c>
      <c r="E971" s="7" t="s">
        <v>4</v>
      </c>
      <c r="F971" s="7" t="s">
        <v>2</v>
      </c>
      <c r="G971" s="7">
        <v>1</v>
      </c>
      <c r="H971" s="5"/>
      <c r="I971" s="6">
        <v>56</v>
      </c>
      <c r="J971" s="5"/>
      <c r="K971" s="5"/>
      <c r="L971" s="5"/>
      <c r="M971" s="5"/>
      <c r="N971" s="10">
        <v>56</v>
      </c>
      <c r="O971" s="10">
        <v>56</v>
      </c>
      <c r="P971" s="88">
        <v>0</v>
      </c>
      <c r="Q971" s="102">
        <f t="shared" si="42"/>
        <v>0.9866071428571429</v>
      </c>
      <c r="R971" s="96">
        <v>0.96726190476190477</v>
      </c>
      <c r="S971" s="16">
        <v>1</v>
      </c>
      <c r="T971" s="5"/>
      <c r="U971" s="11"/>
      <c r="V971" s="12">
        <v>55</v>
      </c>
      <c r="W971" s="13">
        <v>0.98214285714285698</v>
      </c>
      <c r="X971" s="12">
        <v>55</v>
      </c>
      <c r="Y971" s="13">
        <v>0.98214285714285698</v>
      </c>
      <c r="Z971" s="12">
        <v>55</v>
      </c>
      <c r="AA971" s="13">
        <v>0.98214285714285698</v>
      </c>
      <c r="AB971" s="11"/>
      <c r="AC971" s="11"/>
      <c r="AD971" s="12">
        <v>56</v>
      </c>
      <c r="AE971" s="41">
        <v>1</v>
      </c>
      <c r="AF971" s="19">
        <v>28.532938000000001</v>
      </c>
      <c r="AG971" s="10">
        <v>-81.395066</v>
      </c>
    </row>
    <row r="972" spans="1:33" ht="12" customHeight="1" x14ac:dyDescent="0.2">
      <c r="A972" s="18">
        <v>2253</v>
      </c>
      <c r="B972" s="40" t="s">
        <v>23</v>
      </c>
      <c r="C972" s="7" t="s">
        <v>421</v>
      </c>
      <c r="D972" s="7" t="s">
        <v>1368</v>
      </c>
      <c r="E972" s="7" t="s">
        <v>4</v>
      </c>
      <c r="F972" s="7" t="s">
        <v>2</v>
      </c>
      <c r="G972" s="7">
        <v>1</v>
      </c>
      <c r="H972" s="5"/>
      <c r="I972" s="6">
        <v>101</v>
      </c>
      <c r="J972" s="5"/>
      <c r="K972" s="5"/>
      <c r="L972" s="6">
        <v>11</v>
      </c>
      <c r="M972" s="5"/>
      <c r="N972" s="10">
        <v>101</v>
      </c>
      <c r="O972" s="10">
        <v>101</v>
      </c>
      <c r="P972" s="88">
        <v>0</v>
      </c>
      <c r="Q972" s="102">
        <f t="shared" si="42"/>
        <v>0.8</v>
      </c>
      <c r="R972" s="96"/>
      <c r="S972" s="16"/>
      <c r="T972" s="10">
        <v>74</v>
      </c>
      <c r="U972" s="13">
        <v>0.73267326732673299</v>
      </c>
      <c r="V972" s="11"/>
      <c r="W972" s="11"/>
      <c r="X972" s="12">
        <v>79</v>
      </c>
      <c r="Y972" s="13">
        <v>0.78217821782178198</v>
      </c>
      <c r="Z972" s="12">
        <v>82</v>
      </c>
      <c r="AA972" s="13">
        <v>0.81188118811881205</v>
      </c>
      <c r="AB972" s="12">
        <v>84</v>
      </c>
      <c r="AC972" s="13">
        <v>0.83168316831683198</v>
      </c>
      <c r="AD972" s="12">
        <v>85</v>
      </c>
      <c r="AE972" s="41">
        <v>0.841584158415842</v>
      </c>
      <c r="AF972" s="19">
        <v>28.661583333333301</v>
      </c>
      <c r="AG972" s="10">
        <v>-81.508416666666704</v>
      </c>
    </row>
    <row r="973" spans="1:33" ht="12" customHeight="1" x14ac:dyDescent="0.2">
      <c r="A973" s="18">
        <v>2410</v>
      </c>
      <c r="B973" s="40" t="s">
        <v>23</v>
      </c>
      <c r="C973" s="7" t="s">
        <v>1131</v>
      </c>
      <c r="D973" s="7" t="s">
        <v>1711</v>
      </c>
      <c r="E973" s="7" t="s">
        <v>4</v>
      </c>
      <c r="F973" s="7" t="s">
        <v>2</v>
      </c>
      <c r="G973" s="7">
        <v>1</v>
      </c>
      <c r="H973" s="5"/>
      <c r="I973" s="6">
        <v>104</v>
      </c>
      <c r="J973" s="5"/>
      <c r="K973" s="5"/>
      <c r="L973" s="5"/>
      <c r="M973" s="5"/>
      <c r="N973" s="10">
        <v>104</v>
      </c>
      <c r="O973" s="10">
        <v>104</v>
      </c>
      <c r="P973" s="88">
        <v>0</v>
      </c>
      <c r="Q973" s="102">
        <f t="shared" si="42"/>
        <v>0.98237179487179482</v>
      </c>
      <c r="R973" s="96">
        <v>0.99038461538461542</v>
      </c>
      <c r="S973" s="16">
        <v>0.98076923076923073</v>
      </c>
      <c r="T973" s="10">
        <v>104</v>
      </c>
      <c r="U973" s="13">
        <v>1</v>
      </c>
      <c r="V973" s="12">
        <v>103</v>
      </c>
      <c r="W973" s="13">
        <v>0.99038461538461497</v>
      </c>
      <c r="X973" s="12">
        <v>103</v>
      </c>
      <c r="Y973" s="13">
        <v>0.99038461538461497</v>
      </c>
      <c r="Z973" s="12">
        <v>102</v>
      </c>
      <c r="AA973" s="13">
        <v>0.98076923076923095</v>
      </c>
      <c r="AB973" s="12">
        <v>101</v>
      </c>
      <c r="AC973" s="13">
        <v>0.97115384615384603</v>
      </c>
      <c r="AD973" s="12">
        <v>100</v>
      </c>
      <c r="AE973" s="41">
        <v>0.96153846153846201</v>
      </c>
      <c r="AF973" s="19">
        <v>28.504808000000001</v>
      </c>
      <c r="AG973" s="10">
        <v>-81.285707000000002</v>
      </c>
    </row>
    <row r="974" spans="1:33" ht="12" customHeight="1" x14ac:dyDescent="0.2">
      <c r="A974" s="18">
        <v>2472</v>
      </c>
      <c r="B974" s="40" t="s">
        <v>23</v>
      </c>
      <c r="C974" s="7" t="s">
        <v>1159</v>
      </c>
      <c r="D974" s="7" t="s">
        <v>1644</v>
      </c>
      <c r="E974" s="7" t="s">
        <v>4</v>
      </c>
      <c r="F974" s="7" t="s">
        <v>2</v>
      </c>
      <c r="G974" s="7">
        <v>1</v>
      </c>
      <c r="H974" s="5"/>
      <c r="I974" s="6">
        <v>58</v>
      </c>
      <c r="J974" s="5"/>
      <c r="K974" s="5"/>
      <c r="L974" s="6">
        <v>3</v>
      </c>
      <c r="M974" s="5"/>
      <c r="N974" s="10">
        <v>58</v>
      </c>
      <c r="O974" s="10">
        <v>58</v>
      </c>
      <c r="P974" s="88">
        <v>0</v>
      </c>
      <c r="Q974" s="102">
        <f t="shared" si="42"/>
        <v>1</v>
      </c>
      <c r="R974" s="96">
        <v>0.9885057471264368</v>
      </c>
      <c r="S974" s="16">
        <v>0.99712643678160917</v>
      </c>
      <c r="T974" s="10">
        <v>58</v>
      </c>
      <c r="U974" s="13">
        <v>1</v>
      </c>
      <c r="V974" s="12">
        <v>58</v>
      </c>
      <c r="W974" s="13">
        <v>1</v>
      </c>
      <c r="X974" s="12">
        <v>58</v>
      </c>
      <c r="Y974" s="13">
        <v>1</v>
      </c>
      <c r="Z974" s="12">
        <v>58</v>
      </c>
      <c r="AA974" s="13">
        <v>1</v>
      </c>
      <c r="AB974" s="12">
        <v>58</v>
      </c>
      <c r="AC974" s="13">
        <v>1</v>
      </c>
      <c r="AD974" s="12">
        <v>58</v>
      </c>
      <c r="AE974" s="41">
        <v>1</v>
      </c>
      <c r="AF974" s="19">
        <v>28.615342999999999</v>
      </c>
      <c r="AG974" s="10">
        <v>-81.279623999999998</v>
      </c>
    </row>
    <row r="975" spans="1:33" ht="12" customHeight="1" x14ac:dyDescent="0.2">
      <c r="A975" s="18">
        <v>2505</v>
      </c>
      <c r="B975" s="40" t="s">
        <v>23</v>
      </c>
      <c r="C975" s="7" t="s">
        <v>1185</v>
      </c>
      <c r="D975" s="7" t="s">
        <v>1719</v>
      </c>
      <c r="E975" s="7" t="s">
        <v>4</v>
      </c>
      <c r="F975" s="7" t="s">
        <v>2</v>
      </c>
      <c r="G975" s="7">
        <v>1</v>
      </c>
      <c r="H975" s="5"/>
      <c r="I975" s="6">
        <v>94</v>
      </c>
      <c r="J975" s="5"/>
      <c r="K975" s="5"/>
      <c r="L975" s="5"/>
      <c r="M975" s="5"/>
      <c r="N975" s="10">
        <v>94</v>
      </c>
      <c r="O975" s="10">
        <v>94</v>
      </c>
      <c r="P975" s="88">
        <v>0</v>
      </c>
      <c r="Q975" s="102">
        <f t="shared" si="42"/>
        <v>0.98936170212765961</v>
      </c>
      <c r="R975" s="96">
        <v>0.99468085106382975</v>
      </c>
      <c r="S975" s="16">
        <v>0.99113475177304966</v>
      </c>
      <c r="T975" s="10">
        <v>92</v>
      </c>
      <c r="U975" s="13">
        <v>0.97872340425531901</v>
      </c>
      <c r="V975" s="12">
        <v>93</v>
      </c>
      <c r="W975" s="13">
        <v>0.98936170212765995</v>
      </c>
      <c r="X975" s="12">
        <v>94</v>
      </c>
      <c r="Y975" s="13">
        <v>1</v>
      </c>
      <c r="Z975" s="12">
        <v>94</v>
      </c>
      <c r="AA975" s="13">
        <v>1</v>
      </c>
      <c r="AB975" s="12">
        <v>92</v>
      </c>
      <c r="AC975" s="13">
        <v>0.97872340425531901</v>
      </c>
      <c r="AD975" s="12">
        <v>93</v>
      </c>
      <c r="AE975" s="41">
        <v>0.98936170212765995</v>
      </c>
      <c r="AF975" s="19">
        <v>28.509426999999999</v>
      </c>
      <c r="AG975" s="10">
        <v>-81.433667999999997</v>
      </c>
    </row>
    <row r="976" spans="1:33" ht="12" customHeight="1" x14ac:dyDescent="0.2">
      <c r="A976" s="18">
        <v>2518</v>
      </c>
      <c r="B976" s="40" t="s">
        <v>23</v>
      </c>
      <c r="C976" s="7" t="s">
        <v>1190</v>
      </c>
      <c r="D976" s="7" t="s">
        <v>1716</v>
      </c>
      <c r="E976" s="7" t="s">
        <v>4</v>
      </c>
      <c r="F976" s="7" t="s">
        <v>2</v>
      </c>
      <c r="G976" s="7">
        <v>1</v>
      </c>
      <c r="H976" s="5"/>
      <c r="I976" s="6">
        <v>90</v>
      </c>
      <c r="J976" s="5"/>
      <c r="K976" s="5"/>
      <c r="L976" s="5"/>
      <c r="M976" s="5"/>
      <c r="N976" s="10">
        <v>90</v>
      </c>
      <c r="O976" s="10">
        <v>90</v>
      </c>
      <c r="P976" s="88">
        <v>0</v>
      </c>
      <c r="Q976" s="102">
        <f t="shared" si="42"/>
        <v>0.98333333333333328</v>
      </c>
      <c r="R976" s="96">
        <v>0.98518518518518516</v>
      </c>
      <c r="S976" s="16"/>
      <c r="T976" s="10">
        <v>89</v>
      </c>
      <c r="U976" s="13">
        <v>0.98888888888888904</v>
      </c>
      <c r="V976" s="12">
        <v>90</v>
      </c>
      <c r="W976" s="13">
        <v>1</v>
      </c>
      <c r="X976" s="12">
        <v>90</v>
      </c>
      <c r="Y976" s="13">
        <v>1</v>
      </c>
      <c r="Z976" s="12">
        <v>88</v>
      </c>
      <c r="AA976" s="13">
        <v>0.97777777777777797</v>
      </c>
      <c r="AB976" s="12">
        <v>85</v>
      </c>
      <c r="AC976" s="13">
        <v>0.94444444444444398</v>
      </c>
      <c r="AD976" s="12">
        <v>89</v>
      </c>
      <c r="AE976" s="41">
        <v>0.98888888888888904</v>
      </c>
      <c r="AF976" s="19">
        <v>28.557328999999999</v>
      </c>
      <c r="AG976" s="10">
        <v>-81.491196000000002</v>
      </c>
    </row>
    <row r="977" spans="1:33" ht="12" customHeight="1" x14ac:dyDescent="0.2">
      <c r="A977" s="18">
        <v>2539</v>
      </c>
      <c r="B977" s="40" t="s">
        <v>23</v>
      </c>
      <c r="C977" s="7" t="s">
        <v>1203</v>
      </c>
      <c r="D977" s="7" t="s">
        <v>1716</v>
      </c>
      <c r="E977" s="7" t="s">
        <v>4</v>
      </c>
      <c r="F977" s="7" t="s">
        <v>2</v>
      </c>
      <c r="G977" s="7">
        <v>1</v>
      </c>
      <c r="H977" s="5"/>
      <c r="I977" s="6">
        <v>264</v>
      </c>
      <c r="J977" s="5"/>
      <c r="K977" s="5"/>
      <c r="L977" s="5"/>
      <c r="M977" s="5"/>
      <c r="N977" s="10">
        <v>264</v>
      </c>
      <c r="O977" s="10">
        <v>264</v>
      </c>
      <c r="P977" s="88">
        <v>0</v>
      </c>
      <c r="Q977" s="102">
        <f t="shared" si="42"/>
        <v>0.93560606060606055</v>
      </c>
      <c r="R977" s="96">
        <v>0.51136363636363635</v>
      </c>
      <c r="S977" s="16"/>
      <c r="T977" s="10">
        <v>246</v>
      </c>
      <c r="U977" s="13">
        <v>0.93181818181818199</v>
      </c>
      <c r="V977" s="12">
        <v>251</v>
      </c>
      <c r="W977" s="13">
        <v>0.95075757575757602</v>
      </c>
      <c r="X977" s="12">
        <v>247</v>
      </c>
      <c r="Y977" s="13">
        <v>0.935606060606061</v>
      </c>
      <c r="Z977" s="12">
        <v>239</v>
      </c>
      <c r="AA977" s="13">
        <v>0.90530303030303005</v>
      </c>
      <c r="AB977" s="12">
        <v>248</v>
      </c>
      <c r="AC977" s="13">
        <v>0.939393939393939</v>
      </c>
      <c r="AD977" s="12">
        <v>251</v>
      </c>
      <c r="AE977" s="41">
        <v>0.95075757575757602</v>
      </c>
      <c r="AF977" s="19">
        <v>28.583217000000001</v>
      </c>
      <c r="AG977" s="10">
        <v>-81.451575000000005</v>
      </c>
    </row>
    <row r="978" spans="1:33" ht="12" customHeight="1" x14ac:dyDescent="0.2">
      <c r="A978" s="18">
        <v>2540</v>
      </c>
      <c r="B978" s="40" t="s">
        <v>23</v>
      </c>
      <c r="C978" s="7" t="s">
        <v>1204</v>
      </c>
      <c r="D978" s="7" t="s">
        <v>1716</v>
      </c>
      <c r="E978" s="7" t="s">
        <v>4</v>
      </c>
      <c r="F978" s="7" t="s">
        <v>2</v>
      </c>
      <c r="G978" s="7">
        <v>1</v>
      </c>
      <c r="H978" s="5"/>
      <c r="I978" s="6">
        <v>160</v>
      </c>
      <c r="J978" s="5"/>
      <c r="K978" s="5"/>
      <c r="L978" s="5"/>
      <c r="M978" s="5"/>
      <c r="N978" s="10">
        <v>160</v>
      </c>
      <c r="O978" s="10">
        <v>160</v>
      </c>
      <c r="P978" s="88">
        <v>0</v>
      </c>
      <c r="Q978" s="102">
        <f t="shared" si="42"/>
        <v>0.99583333333333335</v>
      </c>
      <c r="R978" s="96">
        <v>0.99583333333333335</v>
      </c>
      <c r="S978" s="16"/>
      <c r="T978" s="10">
        <v>159</v>
      </c>
      <c r="U978" s="13">
        <v>0.99375000000000002</v>
      </c>
      <c r="V978" s="12">
        <v>159</v>
      </c>
      <c r="W978" s="13">
        <v>0.99375000000000002</v>
      </c>
      <c r="X978" s="12">
        <v>159</v>
      </c>
      <c r="Y978" s="13">
        <v>0.99375000000000002</v>
      </c>
      <c r="Z978" s="12">
        <v>160</v>
      </c>
      <c r="AA978" s="13">
        <v>1</v>
      </c>
      <c r="AB978" s="12">
        <v>159</v>
      </c>
      <c r="AC978" s="13">
        <v>0.99375000000000002</v>
      </c>
      <c r="AD978" s="12">
        <v>160</v>
      </c>
      <c r="AE978" s="41">
        <v>1</v>
      </c>
      <c r="AF978" s="19">
        <v>28.50939</v>
      </c>
      <c r="AG978" s="10">
        <v>-81.242416000000006</v>
      </c>
    </row>
    <row r="979" spans="1:33" ht="12" customHeight="1" x14ac:dyDescent="0.2">
      <c r="A979" s="18">
        <v>49</v>
      </c>
      <c r="B979" s="40" t="s">
        <v>23</v>
      </c>
      <c r="C979" s="7" t="s">
        <v>44</v>
      </c>
      <c r="D979" s="7" t="s">
        <v>1375</v>
      </c>
      <c r="E979" s="7" t="s">
        <v>1738</v>
      </c>
      <c r="F979" s="7" t="s">
        <v>2</v>
      </c>
      <c r="G979" s="7">
        <v>1</v>
      </c>
      <c r="H979" s="5"/>
      <c r="I979" s="6">
        <v>39</v>
      </c>
      <c r="J979" s="5"/>
      <c r="K979" s="5"/>
      <c r="L979" s="5"/>
      <c r="M979" s="5"/>
      <c r="N979" s="10">
        <v>96</v>
      </c>
      <c r="O979" s="10">
        <v>39</v>
      </c>
      <c r="P979" s="88">
        <v>57</v>
      </c>
      <c r="Q979" s="102">
        <f t="shared" si="42"/>
        <v>0.96180555555555558</v>
      </c>
      <c r="R979" s="96">
        <v>0.984375</v>
      </c>
      <c r="S979" s="16">
        <v>0.94965277777777779</v>
      </c>
      <c r="T979" s="10">
        <v>92</v>
      </c>
      <c r="U979" s="13">
        <v>0.95833333333333304</v>
      </c>
      <c r="V979" s="12">
        <v>93</v>
      </c>
      <c r="W979" s="13">
        <v>0.96875</v>
      </c>
      <c r="X979" s="12">
        <v>93</v>
      </c>
      <c r="Y979" s="13">
        <v>0.96875</v>
      </c>
      <c r="Z979" s="12">
        <v>94</v>
      </c>
      <c r="AA979" s="13">
        <v>0.97916666666666696</v>
      </c>
      <c r="AB979" s="12">
        <v>91</v>
      </c>
      <c r="AC979" s="13">
        <v>0.94791666666666696</v>
      </c>
      <c r="AD979" s="12">
        <v>91</v>
      </c>
      <c r="AE979" s="41">
        <v>0.94791666666666696</v>
      </c>
      <c r="AF979" s="19">
        <v>28.498899999999999</v>
      </c>
      <c r="AG979" s="10">
        <v>-81.294499999999999</v>
      </c>
    </row>
    <row r="980" spans="1:33" ht="12" customHeight="1" x14ac:dyDescent="0.2">
      <c r="A980" s="18">
        <v>109</v>
      </c>
      <c r="B980" s="40" t="s">
        <v>23</v>
      </c>
      <c r="C980" s="7" t="s">
        <v>85</v>
      </c>
      <c r="D980" s="7" t="s">
        <v>1436</v>
      </c>
      <c r="E980" s="7" t="s">
        <v>1738</v>
      </c>
      <c r="F980" s="7" t="s">
        <v>2</v>
      </c>
      <c r="G980" s="7">
        <v>1</v>
      </c>
      <c r="H980" s="5"/>
      <c r="I980" s="6">
        <v>492</v>
      </c>
      <c r="J980" s="5"/>
      <c r="K980" s="5"/>
      <c r="L980" s="6">
        <v>99</v>
      </c>
      <c r="M980" s="5"/>
      <c r="N980" s="10">
        <v>252</v>
      </c>
      <c r="O980" s="10">
        <v>105</v>
      </c>
      <c r="P980" s="88">
        <v>147</v>
      </c>
      <c r="Q980" s="102">
        <f t="shared" si="42"/>
        <v>0.94510582010582012</v>
      </c>
      <c r="R980" s="96">
        <v>0.90806878306878303</v>
      </c>
      <c r="S980" s="16">
        <v>0.70436507936507942</v>
      </c>
      <c r="T980" s="10">
        <v>239</v>
      </c>
      <c r="U980" s="13">
        <v>0.94841269841269804</v>
      </c>
      <c r="V980" s="12">
        <v>246</v>
      </c>
      <c r="W980" s="13">
        <v>0.97619047619047605</v>
      </c>
      <c r="X980" s="12">
        <v>245</v>
      </c>
      <c r="Y980" s="13">
        <v>0.97222222222222199</v>
      </c>
      <c r="Z980" s="12">
        <v>239</v>
      </c>
      <c r="AA980" s="13">
        <v>0.94841269841269804</v>
      </c>
      <c r="AB980" s="12">
        <v>241</v>
      </c>
      <c r="AC980" s="13">
        <v>0.95634920634920595</v>
      </c>
      <c r="AD980" s="12">
        <v>219</v>
      </c>
      <c r="AE980" s="41">
        <v>0.86904761904761896</v>
      </c>
      <c r="AF980" s="19">
        <v>28.606000000000002</v>
      </c>
      <c r="AG980" s="10">
        <v>-81.422399999999996</v>
      </c>
    </row>
    <row r="981" spans="1:33" ht="12" customHeight="1" x14ac:dyDescent="0.2">
      <c r="A981" s="18">
        <v>110</v>
      </c>
      <c r="B981" s="40" t="s">
        <v>23</v>
      </c>
      <c r="C981" s="7" t="s">
        <v>86</v>
      </c>
      <c r="D981" s="7" t="s">
        <v>1437</v>
      </c>
      <c r="E981" s="7" t="s">
        <v>1738</v>
      </c>
      <c r="F981" s="7" t="s">
        <v>2</v>
      </c>
      <c r="G981" s="7">
        <v>1</v>
      </c>
      <c r="H981" s="5"/>
      <c r="I981" s="6">
        <v>48</v>
      </c>
      <c r="J981" s="5"/>
      <c r="K981" s="5"/>
      <c r="L981" s="6">
        <v>24</v>
      </c>
      <c r="M981" s="5"/>
      <c r="N981" s="10">
        <v>240</v>
      </c>
      <c r="O981" s="10">
        <v>96</v>
      </c>
      <c r="P981" s="88">
        <v>144</v>
      </c>
      <c r="Q981" s="102">
        <f t="shared" si="42"/>
        <v>0.93263888888888891</v>
      </c>
      <c r="R981" s="96">
        <v>0.92013888888888884</v>
      </c>
      <c r="S981" s="16">
        <v>0.75555555555555554</v>
      </c>
      <c r="T981" s="10">
        <v>220</v>
      </c>
      <c r="U981" s="13">
        <v>0.91666666666666696</v>
      </c>
      <c r="V981" s="12">
        <v>231</v>
      </c>
      <c r="W981" s="13">
        <v>0.96250000000000002</v>
      </c>
      <c r="X981" s="12">
        <v>235</v>
      </c>
      <c r="Y981" s="13">
        <v>0.97916666666666696</v>
      </c>
      <c r="Z981" s="12">
        <v>226</v>
      </c>
      <c r="AA981" s="13">
        <v>0.94166666666666698</v>
      </c>
      <c r="AB981" s="12">
        <v>220</v>
      </c>
      <c r="AC981" s="13">
        <v>0.91666666666666696</v>
      </c>
      <c r="AD981" s="12">
        <v>211</v>
      </c>
      <c r="AE981" s="41">
        <v>0.87916666666666698</v>
      </c>
      <c r="AF981" s="19">
        <v>28.606000000000002</v>
      </c>
      <c r="AG981" s="10">
        <v>-81.422399999999996</v>
      </c>
    </row>
    <row r="982" spans="1:33" ht="12" customHeight="1" x14ac:dyDescent="0.2">
      <c r="A982" s="18">
        <v>300</v>
      </c>
      <c r="B982" s="40" t="s">
        <v>23</v>
      </c>
      <c r="C982" s="7" t="s">
        <v>212</v>
      </c>
      <c r="D982" s="7" t="s">
        <v>1471</v>
      </c>
      <c r="E982" s="7" t="s">
        <v>1738</v>
      </c>
      <c r="F982" s="7" t="s">
        <v>2</v>
      </c>
      <c r="G982" s="7">
        <v>1</v>
      </c>
      <c r="H982" s="5"/>
      <c r="I982" s="6">
        <v>70</v>
      </c>
      <c r="J982" s="5"/>
      <c r="K982" s="5"/>
      <c r="L982" s="5"/>
      <c r="M982" s="5"/>
      <c r="N982" s="10">
        <v>338</v>
      </c>
      <c r="O982" s="10">
        <v>70</v>
      </c>
      <c r="P982" s="88">
        <v>268</v>
      </c>
      <c r="Q982" s="102">
        <f t="shared" si="42"/>
        <v>0.96351084812623278</v>
      </c>
      <c r="R982" s="96">
        <v>0.95512820512820518</v>
      </c>
      <c r="S982" s="16">
        <v>0.96203155818540431</v>
      </c>
      <c r="T982" s="10">
        <v>329</v>
      </c>
      <c r="U982" s="13">
        <v>0.97337278106508895</v>
      </c>
      <c r="V982" s="12">
        <v>329</v>
      </c>
      <c r="W982" s="13">
        <v>0.97337278106508895</v>
      </c>
      <c r="X982" s="12">
        <v>326</v>
      </c>
      <c r="Y982" s="13">
        <v>0.96449704142011805</v>
      </c>
      <c r="Z982" s="12">
        <v>325</v>
      </c>
      <c r="AA982" s="13">
        <v>0.96153846153846201</v>
      </c>
      <c r="AB982" s="12">
        <v>325</v>
      </c>
      <c r="AC982" s="13">
        <v>0.96153846153846201</v>
      </c>
      <c r="AD982" s="12">
        <v>320</v>
      </c>
      <c r="AE982" s="41">
        <v>0.94674556213017702</v>
      </c>
      <c r="AF982" s="19">
        <v>28.472899999999999</v>
      </c>
      <c r="AG982" s="10">
        <v>-81.299700000000001</v>
      </c>
    </row>
    <row r="983" spans="1:33" ht="12" customHeight="1" x14ac:dyDescent="0.2">
      <c r="A983" s="18">
        <v>301</v>
      </c>
      <c r="B983" s="40" t="s">
        <v>23</v>
      </c>
      <c r="C983" s="7" t="s">
        <v>213</v>
      </c>
      <c r="D983" s="7" t="s">
        <v>1471</v>
      </c>
      <c r="E983" s="7" t="s">
        <v>1738</v>
      </c>
      <c r="F983" s="7" t="s">
        <v>2</v>
      </c>
      <c r="G983" s="7">
        <v>1</v>
      </c>
      <c r="H983" s="5"/>
      <c r="I983" s="6">
        <v>75</v>
      </c>
      <c r="J983" s="5"/>
      <c r="K983" s="5"/>
      <c r="L983" s="5"/>
      <c r="M983" s="5"/>
      <c r="N983" s="10">
        <v>364</v>
      </c>
      <c r="O983" s="10">
        <v>75</v>
      </c>
      <c r="P983" s="88">
        <v>289</v>
      </c>
      <c r="Q983" s="102">
        <f t="shared" si="42"/>
        <v>0.93131868131868134</v>
      </c>
      <c r="R983" s="96">
        <v>0.96291208791208793</v>
      </c>
      <c r="S983" s="16">
        <v>0.94835164835164831</v>
      </c>
      <c r="T983" s="10">
        <v>349</v>
      </c>
      <c r="U983" s="13">
        <v>0.95879120879120905</v>
      </c>
      <c r="V983" s="12">
        <v>343</v>
      </c>
      <c r="W983" s="13">
        <v>0.94230769230769196</v>
      </c>
      <c r="X983" s="12">
        <v>337</v>
      </c>
      <c r="Y983" s="13">
        <v>0.92582417582417598</v>
      </c>
      <c r="Z983" s="12">
        <v>331</v>
      </c>
      <c r="AA983" s="13">
        <v>0.909340659340659</v>
      </c>
      <c r="AB983" s="12">
        <v>335</v>
      </c>
      <c r="AC983" s="13">
        <v>0.92032967032966995</v>
      </c>
      <c r="AD983" s="12">
        <v>339</v>
      </c>
      <c r="AE983" s="41">
        <v>0.93131868131868101</v>
      </c>
      <c r="AF983" s="19">
        <v>28.6312</v>
      </c>
      <c r="AG983" s="10">
        <v>-81.403099999999995</v>
      </c>
    </row>
    <row r="984" spans="1:33" ht="12" customHeight="1" x14ac:dyDescent="0.2">
      <c r="A984" s="18">
        <v>395</v>
      </c>
      <c r="B984" s="40" t="s">
        <v>23</v>
      </c>
      <c r="C984" s="7" t="s">
        <v>276</v>
      </c>
      <c r="D984" s="7" t="s">
        <v>1334</v>
      </c>
      <c r="E984" s="7" t="s">
        <v>1738</v>
      </c>
      <c r="F984" s="7" t="s">
        <v>2</v>
      </c>
      <c r="G984" s="7">
        <v>1</v>
      </c>
      <c r="H984" s="5"/>
      <c r="I984" s="6">
        <v>10</v>
      </c>
      <c r="J984" s="5"/>
      <c r="K984" s="5"/>
      <c r="L984" s="5"/>
      <c r="M984" s="5"/>
      <c r="N984" s="10">
        <v>16</v>
      </c>
      <c r="O984" s="10">
        <v>10</v>
      </c>
      <c r="P984" s="88">
        <v>6</v>
      </c>
      <c r="Q984" s="102">
        <f t="shared" si="42"/>
        <v>0.9375</v>
      </c>
      <c r="R984" s="96">
        <v>0.89583333333333337</v>
      </c>
      <c r="S984" s="16"/>
      <c r="T984" s="10">
        <v>15</v>
      </c>
      <c r="U984" s="13">
        <v>0.9375</v>
      </c>
      <c r="V984" s="12">
        <v>15</v>
      </c>
      <c r="W984" s="13">
        <v>0.9375</v>
      </c>
      <c r="X984" s="12">
        <v>15</v>
      </c>
      <c r="Y984" s="13">
        <v>0.9375</v>
      </c>
      <c r="Z984" s="12">
        <v>15</v>
      </c>
      <c r="AA984" s="13">
        <v>0.9375</v>
      </c>
      <c r="AB984" s="12">
        <v>15</v>
      </c>
      <c r="AC984" s="13">
        <v>0.9375</v>
      </c>
      <c r="AD984" s="12">
        <v>15</v>
      </c>
      <c r="AE984" s="41">
        <v>0.9375</v>
      </c>
      <c r="AF984" s="19">
        <v>28.539300000000001</v>
      </c>
      <c r="AG984" s="10">
        <v>-81.385599999999997</v>
      </c>
    </row>
    <row r="985" spans="1:33" ht="12" customHeight="1" x14ac:dyDescent="0.2">
      <c r="A985" s="18">
        <v>511</v>
      </c>
      <c r="B985" s="40" t="s">
        <v>23</v>
      </c>
      <c r="C985" s="7" t="s">
        <v>348</v>
      </c>
      <c r="D985" s="7" t="s">
        <v>1501</v>
      </c>
      <c r="E985" s="7" t="s">
        <v>1738</v>
      </c>
      <c r="F985" s="7" t="s">
        <v>2</v>
      </c>
      <c r="G985" s="7">
        <v>1</v>
      </c>
      <c r="H985" s="5"/>
      <c r="I985" s="6">
        <v>224</v>
      </c>
      <c r="J985" s="5"/>
      <c r="K985" s="5"/>
      <c r="L985" s="5"/>
      <c r="M985" s="5"/>
      <c r="N985" s="10">
        <v>248</v>
      </c>
      <c r="O985" s="10">
        <v>224</v>
      </c>
      <c r="P985" s="88">
        <v>24</v>
      </c>
      <c r="Q985" s="102">
        <f t="shared" si="42"/>
        <v>0.9213709677419355</v>
      </c>
      <c r="R985" s="96">
        <v>0.907258064516129</v>
      </c>
      <c r="S985" s="16">
        <v>0.93548387096774188</v>
      </c>
      <c r="T985" s="10">
        <v>231</v>
      </c>
      <c r="U985" s="13">
        <v>0.93145161290322598</v>
      </c>
      <c r="V985" s="12">
        <v>228</v>
      </c>
      <c r="W985" s="13">
        <v>0.91935483870967705</v>
      </c>
      <c r="X985" s="12">
        <v>222</v>
      </c>
      <c r="Y985" s="13">
        <v>0.89516129032258096</v>
      </c>
      <c r="Z985" s="12">
        <v>225</v>
      </c>
      <c r="AA985" s="13">
        <v>0.907258064516129</v>
      </c>
      <c r="AB985" s="12">
        <v>230</v>
      </c>
      <c r="AC985" s="13">
        <v>0.92741935483870996</v>
      </c>
      <c r="AD985" s="12">
        <v>235</v>
      </c>
      <c r="AE985" s="41">
        <v>0.94758064516129004</v>
      </c>
      <c r="AF985" s="19">
        <v>28.531099999999999</v>
      </c>
      <c r="AG985" s="10">
        <v>-81.459100000000007</v>
      </c>
    </row>
    <row r="986" spans="1:33" ht="12" customHeight="1" x14ac:dyDescent="0.2">
      <c r="A986" s="18">
        <v>927</v>
      </c>
      <c r="B986" s="40" t="s">
        <v>23</v>
      </c>
      <c r="C986" s="7" t="s">
        <v>595</v>
      </c>
      <c r="D986" s="7" t="s">
        <v>1356</v>
      </c>
      <c r="E986" s="7" t="s">
        <v>1738</v>
      </c>
      <c r="F986" s="7" t="s">
        <v>2</v>
      </c>
      <c r="G986" s="7">
        <v>1</v>
      </c>
      <c r="H986" s="5"/>
      <c r="I986" s="6">
        <v>391</v>
      </c>
      <c r="J986" s="5"/>
      <c r="K986" s="5"/>
      <c r="L986" s="5"/>
      <c r="M986" s="5"/>
      <c r="N986" s="10">
        <v>460</v>
      </c>
      <c r="O986" s="10">
        <v>391</v>
      </c>
      <c r="P986" s="88">
        <v>69</v>
      </c>
      <c r="Q986" s="102">
        <f t="shared" si="42"/>
        <v>0.98840579710144927</v>
      </c>
      <c r="R986" s="96">
        <v>0.98043478260869565</v>
      </c>
      <c r="S986" s="16">
        <v>0.98913043478260865</v>
      </c>
      <c r="T986" s="10">
        <v>459</v>
      </c>
      <c r="U986" s="13">
        <v>0.99782608695652197</v>
      </c>
      <c r="V986" s="12">
        <v>455</v>
      </c>
      <c r="W986" s="13">
        <v>0.98913043478260898</v>
      </c>
      <c r="X986" s="12">
        <v>455</v>
      </c>
      <c r="Y986" s="13">
        <v>0.98913043478260898</v>
      </c>
      <c r="Z986" s="12">
        <v>453</v>
      </c>
      <c r="AA986" s="13">
        <v>0.98478260869565204</v>
      </c>
      <c r="AB986" s="12">
        <v>453</v>
      </c>
      <c r="AC986" s="13">
        <v>0.98478260869565204</v>
      </c>
      <c r="AD986" s="12">
        <v>453</v>
      </c>
      <c r="AE986" s="41">
        <v>0.98478260869565204</v>
      </c>
      <c r="AF986" s="19">
        <v>28.5504</v>
      </c>
      <c r="AG986" s="10">
        <v>-81.192099999999996</v>
      </c>
    </row>
    <row r="987" spans="1:33" ht="12" customHeight="1" x14ac:dyDescent="0.2">
      <c r="A987" s="18">
        <v>1076</v>
      </c>
      <c r="B987" s="40" t="s">
        <v>23</v>
      </c>
      <c r="C987" s="7" t="s">
        <v>692</v>
      </c>
      <c r="D987" s="7" t="s">
        <v>1449</v>
      </c>
      <c r="E987" s="7" t="s">
        <v>1738</v>
      </c>
      <c r="F987" s="7" t="s">
        <v>2</v>
      </c>
      <c r="G987" s="7">
        <v>1</v>
      </c>
      <c r="H987" s="5"/>
      <c r="I987" s="6">
        <v>173</v>
      </c>
      <c r="J987" s="5"/>
      <c r="K987" s="5"/>
      <c r="L987" s="5"/>
      <c r="M987" s="5"/>
      <c r="N987" s="10">
        <v>192</v>
      </c>
      <c r="O987" s="10">
        <v>173</v>
      </c>
      <c r="P987" s="88">
        <v>19</v>
      </c>
      <c r="Q987" s="102">
        <f t="shared" si="42"/>
        <v>0.96788194444444442</v>
      </c>
      <c r="R987" s="96">
        <v>0.97916666666666663</v>
      </c>
      <c r="S987" s="16">
        <v>0.953125</v>
      </c>
      <c r="T987" s="10">
        <v>184</v>
      </c>
      <c r="U987" s="13">
        <v>0.95833333333333304</v>
      </c>
      <c r="V987" s="12">
        <v>186</v>
      </c>
      <c r="W987" s="13">
        <v>0.96875</v>
      </c>
      <c r="X987" s="12">
        <v>186</v>
      </c>
      <c r="Y987" s="13">
        <v>0.96875</v>
      </c>
      <c r="Z987" s="12">
        <v>183</v>
      </c>
      <c r="AA987" s="13">
        <v>0.953125</v>
      </c>
      <c r="AB987" s="12">
        <v>188</v>
      </c>
      <c r="AC987" s="13">
        <v>0.97916666666666696</v>
      </c>
      <c r="AD987" s="12">
        <v>188</v>
      </c>
      <c r="AE987" s="41">
        <v>0.97916666666666696</v>
      </c>
      <c r="AF987" s="19">
        <v>28.4757</v>
      </c>
      <c r="AG987" s="10">
        <v>-81.442099999999996</v>
      </c>
    </row>
    <row r="988" spans="1:33" ht="12" customHeight="1" x14ac:dyDescent="0.2">
      <c r="A988" s="18">
        <v>1080</v>
      </c>
      <c r="B988" s="40" t="s">
        <v>23</v>
      </c>
      <c r="C988" s="7" t="s">
        <v>694</v>
      </c>
      <c r="D988" s="7" t="s">
        <v>1406</v>
      </c>
      <c r="E988" s="7" t="s">
        <v>1738</v>
      </c>
      <c r="F988" s="7" t="s">
        <v>2</v>
      </c>
      <c r="G988" s="7">
        <v>1</v>
      </c>
      <c r="H988" s="5"/>
      <c r="I988" s="6">
        <v>103</v>
      </c>
      <c r="J988" s="5"/>
      <c r="K988" s="5"/>
      <c r="L988" s="5"/>
      <c r="M988" s="5"/>
      <c r="N988" s="10">
        <v>128</v>
      </c>
      <c r="O988" s="10">
        <v>103</v>
      </c>
      <c r="P988" s="88">
        <v>25</v>
      </c>
      <c r="Q988" s="102">
        <f t="shared" si="42"/>
        <v>0.95703125</v>
      </c>
      <c r="R988" s="96">
        <v>0.96223958333333337</v>
      </c>
      <c r="S988" s="16">
        <v>0.94687500000000002</v>
      </c>
      <c r="T988" s="10">
        <v>125</v>
      </c>
      <c r="U988" s="13">
        <v>0.9765625</v>
      </c>
      <c r="V988" s="12">
        <v>122</v>
      </c>
      <c r="W988" s="13">
        <v>0.953125</v>
      </c>
      <c r="X988" s="12">
        <v>123</v>
      </c>
      <c r="Y988" s="13">
        <v>0.9609375</v>
      </c>
      <c r="Z988" s="12">
        <v>121</v>
      </c>
      <c r="AA988" s="13">
        <v>0.9453125</v>
      </c>
      <c r="AB988" s="12">
        <v>120</v>
      </c>
      <c r="AC988" s="13">
        <v>0.9375</v>
      </c>
      <c r="AD988" s="12">
        <v>124</v>
      </c>
      <c r="AE988" s="41">
        <v>0.96875</v>
      </c>
      <c r="AF988" s="19">
        <v>28.490200000000002</v>
      </c>
      <c r="AG988" s="10">
        <v>-81.400999999999996</v>
      </c>
    </row>
    <row r="989" spans="1:33" ht="12" customHeight="1" x14ac:dyDescent="0.2">
      <c r="A989" s="18">
        <v>1087</v>
      </c>
      <c r="B989" s="40" t="s">
        <v>23</v>
      </c>
      <c r="C989" s="7" t="s">
        <v>697</v>
      </c>
      <c r="D989" s="7" t="s">
        <v>1344</v>
      </c>
      <c r="E989" s="7" t="s">
        <v>1738</v>
      </c>
      <c r="F989" s="7" t="s">
        <v>2</v>
      </c>
      <c r="G989" s="7">
        <v>1</v>
      </c>
      <c r="H989" s="5"/>
      <c r="I989" s="6">
        <v>88</v>
      </c>
      <c r="J989" s="5"/>
      <c r="K989" s="5"/>
      <c r="L989" s="5"/>
      <c r="M989" s="5"/>
      <c r="N989" s="10">
        <v>88</v>
      </c>
      <c r="O989" s="10">
        <v>79</v>
      </c>
      <c r="P989" s="88">
        <v>9</v>
      </c>
      <c r="Q989" s="102">
        <f t="shared" si="42"/>
        <v>0.92803030303030298</v>
      </c>
      <c r="R989" s="96">
        <v>0.90340909090909094</v>
      </c>
      <c r="S989" s="16">
        <v>0.83901515151515149</v>
      </c>
      <c r="T989" s="10">
        <v>81</v>
      </c>
      <c r="U989" s="13">
        <v>0.92045454545454497</v>
      </c>
      <c r="V989" s="12">
        <v>85</v>
      </c>
      <c r="W989" s="13">
        <v>0.96590909090909105</v>
      </c>
      <c r="X989" s="12">
        <v>80</v>
      </c>
      <c r="Y989" s="13">
        <v>0.90909090909090895</v>
      </c>
      <c r="Z989" s="12">
        <v>81</v>
      </c>
      <c r="AA989" s="13">
        <v>0.92045454545454497</v>
      </c>
      <c r="AB989" s="12">
        <v>81</v>
      </c>
      <c r="AC989" s="13">
        <v>0.92045454545454497</v>
      </c>
      <c r="AD989" s="12">
        <v>82</v>
      </c>
      <c r="AE989" s="41">
        <v>0.93181818181818199</v>
      </c>
      <c r="AF989" s="19">
        <v>28.569199999999999</v>
      </c>
      <c r="AG989" s="10">
        <v>-81.430700000000002</v>
      </c>
    </row>
    <row r="990" spans="1:33" ht="12" customHeight="1" x14ac:dyDescent="0.2">
      <c r="A990" s="18">
        <v>1134</v>
      </c>
      <c r="B990" s="40" t="s">
        <v>23</v>
      </c>
      <c r="C990" s="7" t="s">
        <v>728</v>
      </c>
      <c r="D990" s="7" t="s">
        <v>1594</v>
      </c>
      <c r="E990" s="7" t="s">
        <v>1738</v>
      </c>
      <c r="F990" s="7" t="s">
        <v>2</v>
      </c>
      <c r="G990" s="7">
        <v>1</v>
      </c>
      <c r="H990" s="5"/>
      <c r="I990" s="6">
        <v>80</v>
      </c>
      <c r="J990" s="5"/>
      <c r="K990" s="5"/>
      <c r="L990" s="5"/>
      <c r="M990" s="5"/>
      <c r="N990" s="10">
        <v>396</v>
      </c>
      <c r="O990" s="10">
        <v>80</v>
      </c>
      <c r="P990" s="88">
        <v>316</v>
      </c>
      <c r="Q990" s="102">
        <f t="shared" si="42"/>
        <v>0.93139730639730645</v>
      </c>
      <c r="R990" s="96">
        <v>0.91329966329966328</v>
      </c>
      <c r="S990" s="16">
        <v>0.94107744107744107</v>
      </c>
      <c r="T990" s="10">
        <v>379</v>
      </c>
      <c r="U990" s="13">
        <v>0.95707070707070696</v>
      </c>
      <c r="V990" s="12">
        <v>379</v>
      </c>
      <c r="W990" s="13">
        <v>0.95707070707070696</v>
      </c>
      <c r="X990" s="12">
        <v>371</v>
      </c>
      <c r="Y990" s="13">
        <v>0.93686868686868696</v>
      </c>
      <c r="Z990" s="12">
        <v>362</v>
      </c>
      <c r="AA990" s="13">
        <v>0.91414141414141403</v>
      </c>
      <c r="AB990" s="12">
        <v>361</v>
      </c>
      <c r="AC990" s="13">
        <v>0.91161616161616199</v>
      </c>
      <c r="AD990" s="12">
        <v>361</v>
      </c>
      <c r="AE990" s="41">
        <v>0.91161616161616199</v>
      </c>
      <c r="AF990" s="19">
        <v>28.479900000000001</v>
      </c>
      <c r="AG990" s="10">
        <v>-81.442099999999996</v>
      </c>
    </row>
    <row r="991" spans="1:33" ht="12" customHeight="1" x14ac:dyDescent="0.2">
      <c r="A991" s="18">
        <v>1147</v>
      </c>
      <c r="B991" s="40" t="s">
        <v>23</v>
      </c>
      <c r="C991" s="7" t="s">
        <v>735</v>
      </c>
      <c r="D991" s="7" t="s">
        <v>1591</v>
      </c>
      <c r="E991" s="7" t="s">
        <v>1738</v>
      </c>
      <c r="F991" s="7" t="s">
        <v>2</v>
      </c>
      <c r="G991" s="7">
        <v>1</v>
      </c>
      <c r="H991" s="5"/>
      <c r="I991" s="6">
        <v>252</v>
      </c>
      <c r="J991" s="5"/>
      <c r="K991" s="5"/>
      <c r="L991" s="5"/>
      <c r="M991" s="5"/>
      <c r="N991" s="10">
        <v>336</v>
      </c>
      <c r="O991" s="10">
        <v>252</v>
      </c>
      <c r="P991" s="88">
        <v>84</v>
      </c>
      <c r="Q991" s="102">
        <f t="shared" si="42"/>
        <v>0.96329365079365081</v>
      </c>
      <c r="R991" s="96">
        <v>0.96478174603174605</v>
      </c>
      <c r="S991" s="16">
        <v>0.96974206349206349</v>
      </c>
      <c r="T991" s="10">
        <v>324</v>
      </c>
      <c r="U991" s="13">
        <v>0.96428571428571397</v>
      </c>
      <c r="V991" s="12">
        <v>323</v>
      </c>
      <c r="W991" s="13">
        <v>0.96130952380952395</v>
      </c>
      <c r="X991" s="12">
        <v>320</v>
      </c>
      <c r="Y991" s="13">
        <v>0.952380952380952</v>
      </c>
      <c r="Z991" s="12">
        <v>323</v>
      </c>
      <c r="AA991" s="13">
        <v>0.96130952380952395</v>
      </c>
      <c r="AB991" s="12">
        <v>328</v>
      </c>
      <c r="AC991" s="13">
        <v>0.97619047619047605</v>
      </c>
      <c r="AD991" s="12">
        <v>324</v>
      </c>
      <c r="AE991" s="41">
        <v>0.96428571428571397</v>
      </c>
      <c r="AF991" s="19">
        <v>28.477499999999999</v>
      </c>
      <c r="AG991" s="10">
        <v>-81.442099999999996</v>
      </c>
    </row>
    <row r="992" spans="1:33" ht="12" customHeight="1" x14ac:dyDescent="0.2">
      <c r="A992" s="18">
        <v>1313</v>
      </c>
      <c r="B992" s="40" t="s">
        <v>23</v>
      </c>
      <c r="C992" s="7" t="s">
        <v>814</v>
      </c>
      <c r="D992" s="7" t="s">
        <v>1360</v>
      </c>
      <c r="E992" s="7" t="s">
        <v>1738</v>
      </c>
      <c r="F992" s="7" t="s">
        <v>2</v>
      </c>
      <c r="G992" s="7">
        <v>1</v>
      </c>
      <c r="H992" s="5"/>
      <c r="I992" s="6">
        <v>252</v>
      </c>
      <c r="J992" s="5"/>
      <c r="K992" s="5"/>
      <c r="L992" s="5"/>
      <c r="M992" s="5"/>
      <c r="N992" s="10">
        <v>336</v>
      </c>
      <c r="O992" s="10">
        <v>252</v>
      </c>
      <c r="P992" s="88">
        <v>84</v>
      </c>
      <c r="Q992" s="102">
        <f t="shared" si="42"/>
        <v>0.99355158730158732</v>
      </c>
      <c r="R992" s="96">
        <v>0.98115079365079361</v>
      </c>
      <c r="S992" s="16">
        <v>0.98273809523809519</v>
      </c>
      <c r="T992" s="10">
        <v>334</v>
      </c>
      <c r="U992" s="13">
        <v>0.99404761904761896</v>
      </c>
      <c r="V992" s="12">
        <v>334</v>
      </c>
      <c r="W992" s="13">
        <v>0.99404761904761896</v>
      </c>
      <c r="X992" s="12">
        <v>333</v>
      </c>
      <c r="Y992" s="13">
        <v>0.99107142857142905</v>
      </c>
      <c r="Z992" s="12">
        <v>334</v>
      </c>
      <c r="AA992" s="13">
        <v>0.99404761904761896</v>
      </c>
      <c r="AB992" s="12">
        <v>334</v>
      </c>
      <c r="AC992" s="13">
        <v>0.99404761904761896</v>
      </c>
      <c r="AD992" s="12">
        <v>334</v>
      </c>
      <c r="AE992" s="41">
        <v>0.99404761904761896</v>
      </c>
      <c r="AF992" s="19">
        <v>28.473400000000002</v>
      </c>
      <c r="AG992" s="10">
        <v>-81.329700000000003</v>
      </c>
    </row>
    <row r="993" spans="1:33" ht="12" customHeight="1" x14ac:dyDescent="0.2">
      <c r="A993" s="18">
        <v>1409</v>
      </c>
      <c r="B993" s="40" t="s">
        <v>23</v>
      </c>
      <c r="C993" s="7" t="s">
        <v>851</v>
      </c>
      <c r="D993" s="7" t="s">
        <v>1394</v>
      </c>
      <c r="E993" s="7" t="s">
        <v>1738</v>
      </c>
      <c r="F993" s="7" t="s">
        <v>2</v>
      </c>
      <c r="G993" s="7">
        <v>1</v>
      </c>
      <c r="H993" s="5"/>
      <c r="I993" s="6">
        <v>126</v>
      </c>
      <c r="J993" s="5"/>
      <c r="K993" s="5"/>
      <c r="L993" s="5"/>
      <c r="M993" s="5"/>
      <c r="N993" s="10">
        <v>211</v>
      </c>
      <c r="O993" s="10">
        <v>126</v>
      </c>
      <c r="P993" s="88">
        <v>85</v>
      </c>
      <c r="Q993" s="102">
        <f t="shared" si="42"/>
        <v>0.93759873617693523</v>
      </c>
      <c r="R993" s="96">
        <v>0.9218009478672986</v>
      </c>
      <c r="S993" s="16">
        <v>0.93048973143759872</v>
      </c>
      <c r="T993" s="10">
        <v>201</v>
      </c>
      <c r="U993" s="13">
        <v>0.95260663507109</v>
      </c>
      <c r="V993" s="12">
        <v>200</v>
      </c>
      <c r="W993" s="13">
        <v>0.94786729857819896</v>
      </c>
      <c r="X993" s="12">
        <v>201</v>
      </c>
      <c r="Y993" s="13">
        <v>0.95260663507109</v>
      </c>
      <c r="Z993" s="12">
        <v>203</v>
      </c>
      <c r="AA993" s="13">
        <v>0.96208530805687198</v>
      </c>
      <c r="AB993" s="12">
        <v>189</v>
      </c>
      <c r="AC993" s="13">
        <v>0.89573459715639803</v>
      </c>
      <c r="AD993" s="12">
        <v>193</v>
      </c>
      <c r="AE993" s="41">
        <v>0.91469194312796198</v>
      </c>
      <c r="AF993" s="19">
        <v>28.479700000000001</v>
      </c>
      <c r="AG993" s="10">
        <v>-81.440399999999997</v>
      </c>
    </row>
    <row r="994" spans="1:33" ht="12" customHeight="1" x14ac:dyDescent="0.2">
      <c r="A994" s="18">
        <v>1803</v>
      </c>
      <c r="B994" s="40" t="s">
        <v>23</v>
      </c>
      <c r="C994" s="7" t="s">
        <v>991</v>
      </c>
      <c r="D994" s="7" t="s">
        <v>1363</v>
      </c>
      <c r="E994" s="7" t="s">
        <v>1738</v>
      </c>
      <c r="F994" s="7" t="s">
        <v>2</v>
      </c>
      <c r="G994" s="7">
        <v>1</v>
      </c>
      <c r="H994" s="5"/>
      <c r="I994" s="6">
        <v>145</v>
      </c>
      <c r="J994" s="5"/>
      <c r="K994" s="5"/>
      <c r="L994" s="5"/>
      <c r="M994" s="5"/>
      <c r="N994" s="10">
        <v>162</v>
      </c>
      <c r="O994" s="10">
        <v>145</v>
      </c>
      <c r="P994" s="88">
        <v>17</v>
      </c>
      <c r="Q994" s="102">
        <f t="shared" si="42"/>
        <v>0.97427983539094654</v>
      </c>
      <c r="R994" s="96">
        <v>0.98045267489711929</v>
      </c>
      <c r="S994" s="16">
        <v>0.98456790123456794</v>
      </c>
      <c r="T994" s="10">
        <v>156</v>
      </c>
      <c r="U994" s="13">
        <v>0.96296296296296302</v>
      </c>
      <c r="V994" s="12">
        <v>156</v>
      </c>
      <c r="W994" s="13">
        <v>0.96296296296296302</v>
      </c>
      <c r="X994" s="12">
        <v>160</v>
      </c>
      <c r="Y994" s="13">
        <v>0.98765432098765404</v>
      </c>
      <c r="Z994" s="12">
        <v>158</v>
      </c>
      <c r="AA994" s="13">
        <v>0.97530864197530898</v>
      </c>
      <c r="AB994" s="12">
        <v>158</v>
      </c>
      <c r="AC994" s="13">
        <v>0.97530864197530898</v>
      </c>
      <c r="AD994" s="12">
        <v>159</v>
      </c>
      <c r="AE994" s="41">
        <v>0.98148148148148195</v>
      </c>
      <c r="AF994" s="19">
        <v>28.472200000000001</v>
      </c>
      <c r="AG994" s="10">
        <v>-81.439599999999999</v>
      </c>
    </row>
    <row r="995" spans="1:33" ht="12" customHeight="1" x14ac:dyDescent="0.2">
      <c r="A995" s="18">
        <v>1941</v>
      </c>
      <c r="B995" s="40" t="s">
        <v>23</v>
      </c>
      <c r="C995" s="7" t="s">
        <v>1040</v>
      </c>
      <c r="D995" s="7" t="s">
        <v>1677</v>
      </c>
      <c r="E995" s="7" t="s">
        <v>1738</v>
      </c>
      <c r="F995" s="7" t="s">
        <v>2</v>
      </c>
      <c r="G995" s="7">
        <v>1</v>
      </c>
      <c r="H995" s="5"/>
      <c r="I995" s="6">
        <v>58</v>
      </c>
      <c r="J995" s="5"/>
      <c r="K995" s="5"/>
      <c r="L995" s="5"/>
      <c r="M995" s="5"/>
      <c r="N995" s="10">
        <v>82</v>
      </c>
      <c r="O995" s="10">
        <v>58</v>
      </c>
      <c r="P995" s="88">
        <v>24</v>
      </c>
      <c r="Q995" s="102">
        <f t="shared" si="42"/>
        <v>0.98780487804878048</v>
      </c>
      <c r="R995" s="96">
        <v>0.98577235772357719</v>
      </c>
      <c r="S995" s="16">
        <v>0.98983739837398377</v>
      </c>
      <c r="T995" s="10">
        <v>81</v>
      </c>
      <c r="U995" s="13">
        <v>0.98780487804878003</v>
      </c>
      <c r="V995" s="12">
        <v>80</v>
      </c>
      <c r="W995" s="13">
        <v>0.97560975609756095</v>
      </c>
      <c r="X995" s="12">
        <v>81</v>
      </c>
      <c r="Y995" s="13">
        <v>0.98780487804878003</v>
      </c>
      <c r="Z995" s="12">
        <v>81</v>
      </c>
      <c r="AA995" s="13">
        <v>0.98780487804878003</v>
      </c>
      <c r="AB995" s="12">
        <v>81</v>
      </c>
      <c r="AC995" s="13">
        <v>0.98780487804878003</v>
      </c>
      <c r="AD995" s="12">
        <v>82</v>
      </c>
      <c r="AE995" s="41">
        <v>1</v>
      </c>
      <c r="AF995" s="19">
        <v>28.472999999999999</v>
      </c>
      <c r="AG995" s="10">
        <v>-81.442300000000003</v>
      </c>
    </row>
    <row r="996" spans="1:33" ht="12" customHeight="1" x14ac:dyDescent="0.2">
      <c r="A996" s="18">
        <v>130</v>
      </c>
      <c r="B996" s="40" t="s">
        <v>23</v>
      </c>
      <c r="C996" s="7" t="s">
        <v>103</v>
      </c>
      <c r="D996" s="7" t="s">
        <v>14</v>
      </c>
      <c r="E996" s="7" t="s">
        <v>4</v>
      </c>
      <c r="F996" s="7" t="s">
        <v>1331</v>
      </c>
      <c r="G996" s="7">
        <v>1</v>
      </c>
      <c r="H996" s="5"/>
      <c r="I996" s="5"/>
      <c r="J996" s="5"/>
      <c r="K996" s="5"/>
      <c r="L996" s="5"/>
      <c r="M996" s="5"/>
      <c r="N996" s="5">
        <v>352</v>
      </c>
      <c r="O996" s="5"/>
      <c r="P996" s="89"/>
      <c r="Q996" s="102"/>
      <c r="R996" s="96">
        <v>0.91429924242424243</v>
      </c>
      <c r="S996" s="16">
        <v>0.92803030303030298</v>
      </c>
      <c r="T996" s="5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42"/>
      <c r="AF996" s="19">
        <v>28.4983</v>
      </c>
      <c r="AG996" s="10">
        <v>-81.440200000000004</v>
      </c>
    </row>
    <row r="997" spans="1:33" ht="12" customHeight="1" x14ac:dyDescent="0.2">
      <c r="A997" s="18">
        <v>2573</v>
      </c>
      <c r="B997" s="40" t="s">
        <v>23</v>
      </c>
      <c r="C997" s="7" t="s">
        <v>1232</v>
      </c>
      <c r="D997" s="7" t="s">
        <v>1368</v>
      </c>
      <c r="E997" s="7" t="s">
        <v>3</v>
      </c>
      <c r="F997" s="7" t="s">
        <v>1332</v>
      </c>
      <c r="G997" s="7">
        <v>1</v>
      </c>
      <c r="H997" s="6">
        <v>75</v>
      </c>
      <c r="I997" s="6">
        <v>18</v>
      </c>
      <c r="J997" s="5"/>
      <c r="K997" s="5"/>
      <c r="L997" s="6">
        <v>5</v>
      </c>
      <c r="M997" s="5"/>
      <c r="N997" s="10">
        <v>93</v>
      </c>
      <c r="O997" s="10">
        <v>93</v>
      </c>
      <c r="P997" s="88">
        <v>0</v>
      </c>
      <c r="Q997" s="102">
        <f>(T997+V997+X997+Z997+AB997+AD997)/(N997*COUNTA(T997,V997,X997,Z997,AB997,AD997))</f>
        <v>0.77204301075268822</v>
      </c>
      <c r="R997" s="96"/>
      <c r="S997" s="16"/>
      <c r="T997" s="10">
        <v>91</v>
      </c>
      <c r="U997" s="13">
        <v>0.978494623655914</v>
      </c>
      <c r="V997" s="12">
        <v>93</v>
      </c>
      <c r="W997" s="13">
        <v>1</v>
      </c>
      <c r="X997" s="12">
        <v>93</v>
      </c>
      <c r="Y997" s="13">
        <v>1</v>
      </c>
      <c r="Z997" s="12">
        <v>55</v>
      </c>
      <c r="AA997" s="13">
        <v>0.59139784946236595</v>
      </c>
      <c r="AB997" s="12">
        <v>27</v>
      </c>
      <c r="AC997" s="13">
        <v>0.29032258064516098</v>
      </c>
      <c r="AD997" s="11"/>
      <c r="AE997" s="42"/>
      <c r="AF997" s="19">
        <v>28.631360999999998</v>
      </c>
      <c r="AG997" s="10">
        <v>-81.362916999999996</v>
      </c>
    </row>
    <row r="998" spans="1:33" ht="12" customHeight="1" x14ac:dyDescent="0.2">
      <c r="A998" s="18">
        <v>2586</v>
      </c>
      <c r="B998" s="40" t="s">
        <v>23</v>
      </c>
      <c r="C998" s="7" t="s">
        <v>1245</v>
      </c>
      <c r="D998" s="7" t="s">
        <v>1368</v>
      </c>
      <c r="E998" s="7" t="s">
        <v>1739</v>
      </c>
      <c r="F998" s="7" t="s">
        <v>1332</v>
      </c>
      <c r="G998" s="7">
        <v>1</v>
      </c>
      <c r="H998" s="6">
        <v>84</v>
      </c>
      <c r="I998" s="6">
        <v>21</v>
      </c>
      <c r="J998" s="5"/>
      <c r="K998" s="5"/>
      <c r="L998" s="6">
        <v>6</v>
      </c>
      <c r="M998" s="5"/>
      <c r="N998" s="10">
        <v>105</v>
      </c>
      <c r="O998" s="10">
        <v>100</v>
      </c>
      <c r="P998" s="88">
        <v>5</v>
      </c>
      <c r="Q998" s="102">
        <f>(T998+V998+X998+Z998+AB998+AD998)/(N998*COUNTA(T998,V998,X998,Z998,AB998,AD998))</f>
        <v>0.80380952380952386</v>
      </c>
      <c r="R998" s="96"/>
      <c r="S998" s="16"/>
      <c r="T998" s="10">
        <v>100</v>
      </c>
      <c r="U998" s="13">
        <v>0.952380952380952</v>
      </c>
      <c r="V998" s="12">
        <v>101</v>
      </c>
      <c r="W998" s="13">
        <v>0.96190476190476204</v>
      </c>
      <c r="X998" s="12">
        <v>99</v>
      </c>
      <c r="Y998" s="13">
        <v>0.94285714285714295</v>
      </c>
      <c r="Z998" s="12">
        <v>80</v>
      </c>
      <c r="AA998" s="13">
        <v>0.76190476190476197</v>
      </c>
      <c r="AB998" s="12">
        <v>42</v>
      </c>
      <c r="AC998" s="13">
        <v>0.4</v>
      </c>
      <c r="AD998" s="11"/>
      <c r="AE998" s="42"/>
      <c r="AF998" s="19">
        <v>28.601027999999999</v>
      </c>
      <c r="AG998" s="10">
        <v>-81.360028</v>
      </c>
    </row>
    <row r="999" spans="1:33" ht="12" customHeight="1" x14ac:dyDescent="0.2">
      <c r="A999" s="18">
        <v>2634</v>
      </c>
      <c r="B999" s="40" t="s">
        <v>23</v>
      </c>
      <c r="C999" s="7" t="s">
        <v>1285</v>
      </c>
      <c r="D999" s="7" t="s">
        <v>1369</v>
      </c>
      <c r="E999" s="7" t="s">
        <v>4</v>
      </c>
      <c r="F999" s="7" t="s">
        <v>1333</v>
      </c>
      <c r="G999" s="7">
        <v>1</v>
      </c>
      <c r="H999" s="5"/>
      <c r="I999" s="6">
        <v>110</v>
      </c>
      <c r="J999" s="5"/>
      <c r="K999" s="5"/>
      <c r="L999" s="6">
        <v>6</v>
      </c>
      <c r="M999" s="5"/>
      <c r="N999" s="10">
        <v>110</v>
      </c>
      <c r="O999" s="10">
        <v>110</v>
      </c>
      <c r="P999" s="88">
        <v>0</v>
      </c>
      <c r="Q999" s="102"/>
      <c r="R999" s="96"/>
      <c r="S999" s="16"/>
      <c r="T999" s="5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42"/>
      <c r="AF999" s="19">
        <v>28.497693999999999</v>
      </c>
      <c r="AG999" s="10">
        <v>-81.296110999999996</v>
      </c>
    </row>
    <row r="1000" spans="1:33" ht="12" customHeight="1" thickBot="1" x14ac:dyDescent="0.25">
      <c r="A1000" s="18">
        <v>2631</v>
      </c>
      <c r="B1000" s="43" t="s">
        <v>23</v>
      </c>
      <c r="C1000" s="44" t="s">
        <v>1282</v>
      </c>
      <c r="D1000" s="44" t="s">
        <v>1369</v>
      </c>
      <c r="E1000" s="44" t="s">
        <v>1738</v>
      </c>
      <c r="F1000" s="44" t="s">
        <v>1333</v>
      </c>
      <c r="G1000" s="44">
        <v>1</v>
      </c>
      <c r="H1000" s="46"/>
      <c r="I1000" s="45">
        <v>104</v>
      </c>
      <c r="J1000" s="46"/>
      <c r="K1000" s="46"/>
      <c r="L1000" s="45">
        <v>6</v>
      </c>
      <c r="M1000" s="46"/>
      <c r="N1000" s="47">
        <v>104</v>
      </c>
      <c r="O1000" s="47">
        <v>97</v>
      </c>
      <c r="P1000" s="90">
        <v>7</v>
      </c>
      <c r="Q1000" s="103"/>
      <c r="R1000" s="97"/>
      <c r="S1000" s="48"/>
      <c r="T1000" s="46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50"/>
      <c r="AF1000" s="19">
        <v>28.551167</v>
      </c>
      <c r="AG1000" s="10">
        <v>-81.383360999999994</v>
      </c>
    </row>
    <row r="1001" spans="1:33" ht="6" customHeight="1" thickBot="1" x14ac:dyDescent="0.25">
      <c r="A1001" s="18"/>
      <c r="B1001" s="79"/>
      <c r="C1001" s="22"/>
      <c r="D1001" s="22"/>
      <c r="E1001" s="22"/>
      <c r="F1001" s="22"/>
      <c r="G1001" s="22"/>
      <c r="H1001" s="23"/>
      <c r="I1001" s="24"/>
      <c r="J1001" s="23"/>
      <c r="K1001" s="23"/>
      <c r="L1001" s="24"/>
      <c r="M1001" s="23"/>
      <c r="N1001" s="25"/>
      <c r="O1001" s="25"/>
      <c r="P1001" s="83"/>
      <c r="Q1001" s="104"/>
      <c r="R1001" s="98"/>
      <c r="S1001" s="26"/>
      <c r="T1001" s="23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80"/>
      <c r="AF1001" s="19"/>
      <c r="AG1001" s="10"/>
    </row>
    <row r="1002" spans="1:33" ht="12" customHeight="1" x14ac:dyDescent="0.2">
      <c r="A1002" s="18">
        <v>414</v>
      </c>
      <c r="B1002" s="31" t="s">
        <v>40</v>
      </c>
      <c r="C1002" s="32" t="s">
        <v>289</v>
      </c>
      <c r="D1002" s="32" t="s">
        <v>1356</v>
      </c>
      <c r="E1002" s="32" t="s">
        <v>3</v>
      </c>
      <c r="F1002" s="32" t="s">
        <v>2</v>
      </c>
      <c r="G1002" s="32">
        <v>1</v>
      </c>
      <c r="H1002" s="34">
        <v>11</v>
      </c>
      <c r="I1002" s="34">
        <v>59</v>
      </c>
      <c r="J1002" s="33"/>
      <c r="K1002" s="33"/>
      <c r="L1002" s="33"/>
      <c r="M1002" s="33"/>
      <c r="N1002" s="35">
        <v>70</v>
      </c>
      <c r="O1002" s="35">
        <v>70</v>
      </c>
      <c r="P1002" s="87">
        <v>0</v>
      </c>
      <c r="Q1002" s="101">
        <f t="shared" ref="Q1002:Q1009" si="43">(T1002+V1002+X1002+Z1002+AB1002+AD1002)/(N1002*COUNTA(T1002,V1002,X1002,Z1002,AB1002,AD1002))</f>
        <v>0.99761904761904763</v>
      </c>
      <c r="R1002" s="95">
        <v>0.98857142857142855</v>
      </c>
      <c r="S1002" s="36">
        <v>0.96785714285714286</v>
      </c>
      <c r="T1002" s="35">
        <v>70</v>
      </c>
      <c r="U1002" s="37">
        <v>1</v>
      </c>
      <c r="V1002" s="38">
        <v>70</v>
      </c>
      <c r="W1002" s="37">
        <v>1</v>
      </c>
      <c r="X1002" s="38">
        <v>69</v>
      </c>
      <c r="Y1002" s="37">
        <v>0.98571428571428599</v>
      </c>
      <c r="Z1002" s="38">
        <v>70</v>
      </c>
      <c r="AA1002" s="37">
        <v>1</v>
      </c>
      <c r="AB1002" s="38">
        <v>70</v>
      </c>
      <c r="AC1002" s="37">
        <v>1</v>
      </c>
      <c r="AD1002" s="38">
        <v>70</v>
      </c>
      <c r="AE1002" s="39">
        <v>1</v>
      </c>
      <c r="AF1002" s="19">
        <v>28.316299999999998</v>
      </c>
      <c r="AG1002" s="10">
        <v>-81.409000000000006</v>
      </c>
    </row>
    <row r="1003" spans="1:33" ht="12" customHeight="1" x14ac:dyDescent="0.2">
      <c r="A1003" s="18">
        <v>959</v>
      </c>
      <c r="B1003" s="40" t="s">
        <v>40</v>
      </c>
      <c r="C1003" s="7" t="s">
        <v>618</v>
      </c>
      <c r="D1003" s="7" t="s">
        <v>1518</v>
      </c>
      <c r="E1003" s="7" t="s">
        <v>3</v>
      </c>
      <c r="F1003" s="7" t="s">
        <v>2</v>
      </c>
      <c r="G1003" s="7">
        <v>1</v>
      </c>
      <c r="H1003" s="6">
        <v>128</v>
      </c>
      <c r="I1003" s="6">
        <v>32</v>
      </c>
      <c r="J1003" s="5"/>
      <c r="K1003" s="5"/>
      <c r="L1003" s="5"/>
      <c r="M1003" s="5"/>
      <c r="N1003" s="10">
        <v>160</v>
      </c>
      <c r="O1003" s="10">
        <v>158</v>
      </c>
      <c r="P1003" s="88">
        <v>2</v>
      </c>
      <c r="Q1003" s="102">
        <f t="shared" si="43"/>
        <v>0.99062499999999998</v>
      </c>
      <c r="R1003" s="96">
        <v>0.99479166666666663</v>
      </c>
      <c r="S1003" s="16">
        <v>0.97395833333333337</v>
      </c>
      <c r="T1003" s="10">
        <v>159</v>
      </c>
      <c r="U1003" s="13">
        <v>0.99375000000000002</v>
      </c>
      <c r="V1003" s="12">
        <v>158</v>
      </c>
      <c r="W1003" s="13">
        <v>0.98750000000000004</v>
      </c>
      <c r="X1003" s="12">
        <v>158</v>
      </c>
      <c r="Y1003" s="13">
        <v>0.98750000000000004</v>
      </c>
      <c r="Z1003" s="12">
        <v>159</v>
      </c>
      <c r="AA1003" s="13">
        <v>0.99375000000000002</v>
      </c>
      <c r="AB1003" s="12">
        <v>158</v>
      </c>
      <c r="AC1003" s="13">
        <v>0.98750000000000004</v>
      </c>
      <c r="AD1003" s="12">
        <v>159</v>
      </c>
      <c r="AE1003" s="41">
        <v>0.99375000000000002</v>
      </c>
      <c r="AF1003" s="19">
        <v>28.3064</v>
      </c>
      <c r="AG1003" s="10">
        <v>-81.355000000000004</v>
      </c>
    </row>
    <row r="1004" spans="1:33" ht="12" customHeight="1" x14ac:dyDescent="0.2">
      <c r="A1004" s="18">
        <v>46</v>
      </c>
      <c r="B1004" s="40" t="s">
        <v>40</v>
      </c>
      <c r="C1004" s="7" t="s">
        <v>41</v>
      </c>
      <c r="D1004" s="7" t="s">
        <v>1346</v>
      </c>
      <c r="E1004" s="7" t="s">
        <v>4</v>
      </c>
      <c r="F1004" s="7" t="s">
        <v>2</v>
      </c>
      <c r="G1004" s="7">
        <v>1</v>
      </c>
      <c r="H1004" s="5"/>
      <c r="I1004" s="6">
        <v>320</v>
      </c>
      <c r="J1004" s="5"/>
      <c r="K1004" s="5"/>
      <c r="L1004" s="5"/>
      <c r="M1004" s="5"/>
      <c r="N1004" s="10">
        <v>320</v>
      </c>
      <c r="O1004" s="10">
        <v>320</v>
      </c>
      <c r="P1004" s="88">
        <v>0</v>
      </c>
      <c r="Q1004" s="102">
        <f t="shared" si="43"/>
        <v>0.97968750000000004</v>
      </c>
      <c r="R1004" s="96">
        <v>0.96250000000000002</v>
      </c>
      <c r="S1004" s="16">
        <v>0.95572916666666663</v>
      </c>
      <c r="T1004" s="10">
        <v>314</v>
      </c>
      <c r="U1004" s="13">
        <v>0.98124999999999996</v>
      </c>
      <c r="V1004" s="12">
        <v>316</v>
      </c>
      <c r="W1004" s="13">
        <v>0.98750000000000004</v>
      </c>
      <c r="X1004" s="12">
        <v>316</v>
      </c>
      <c r="Y1004" s="13">
        <v>0.98750000000000004</v>
      </c>
      <c r="Z1004" s="12">
        <v>311</v>
      </c>
      <c r="AA1004" s="13">
        <v>0.97187500000000004</v>
      </c>
      <c r="AB1004" s="12">
        <v>314</v>
      </c>
      <c r="AC1004" s="13">
        <v>0.98124999999999996</v>
      </c>
      <c r="AD1004" s="12">
        <v>310</v>
      </c>
      <c r="AE1004" s="41">
        <v>0.96875</v>
      </c>
      <c r="AF1004" s="19">
        <v>28.314800000000002</v>
      </c>
      <c r="AG1004" s="10">
        <v>-81.446899999999999</v>
      </c>
    </row>
    <row r="1005" spans="1:33" ht="12" customHeight="1" x14ac:dyDescent="0.2">
      <c r="A1005" s="18">
        <v>179</v>
      </c>
      <c r="B1005" s="40" t="s">
        <v>40</v>
      </c>
      <c r="C1005" s="7" t="s">
        <v>134</v>
      </c>
      <c r="D1005" s="7" t="s">
        <v>1426</v>
      </c>
      <c r="E1005" s="7" t="s">
        <v>4</v>
      </c>
      <c r="F1005" s="7" t="s">
        <v>2</v>
      </c>
      <c r="G1005" s="7">
        <v>1</v>
      </c>
      <c r="H1005" s="5"/>
      <c r="I1005" s="6">
        <v>421</v>
      </c>
      <c r="J1005" s="5"/>
      <c r="K1005" s="5"/>
      <c r="L1005" s="5"/>
      <c r="M1005" s="5"/>
      <c r="N1005" s="10">
        <v>421</v>
      </c>
      <c r="O1005" s="10">
        <v>421</v>
      </c>
      <c r="P1005" s="88">
        <v>0</v>
      </c>
      <c r="Q1005" s="102">
        <f t="shared" si="43"/>
        <v>0.95288994457640541</v>
      </c>
      <c r="R1005" s="96">
        <v>0.94932699920823438</v>
      </c>
      <c r="S1005" s="16">
        <v>0.93269992082343622</v>
      </c>
      <c r="T1005" s="10">
        <v>414</v>
      </c>
      <c r="U1005" s="13">
        <v>0.98337292161520196</v>
      </c>
      <c r="V1005" s="12">
        <v>405</v>
      </c>
      <c r="W1005" s="13">
        <v>0.96199524940617598</v>
      </c>
      <c r="X1005" s="12">
        <v>389</v>
      </c>
      <c r="Y1005" s="13">
        <v>0.92399049881235196</v>
      </c>
      <c r="Z1005" s="12">
        <v>401</v>
      </c>
      <c r="AA1005" s="13">
        <v>0.95249406175772</v>
      </c>
      <c r="AB1005" s="12">
        <v>399</v>
      </c>
      <c r="AC1005" s="13">
        <v>0.94774346793349196</v>
      </c>
      <c r="AD1005" s="12">
        <v>399</v>
      </c>
      <c r="AE1005" s="41">
        <v>0.94774346793349196</v>
      </c>
      <c r="AF1005" s="19">
        <v>28.278400000000001</v>
      </c>
      <c r="AG1005" s="10">
        <v>-81.346500000000006</v>
      </c>
    </row>
    <row r="1006" spans="1:33" ht="12" customHeight="1" x14ac:dyDescent="0.2">
      <c r="A1006" s="18">
        <v>206</v>
      </c>
      <c r="B1006" s="40" t="s">
        <v>40</v>
      </c>
      <c r="C1006" s="7" t="s">
        <v>153</v>
      </c>
      <c r="D1006" s="7" t="s">
        <v>1414</v>
      </c>
      <c r="E1006" s="7" t="s">
        <v>4</v>
      </c>
      <c r="F1006" s="7" t="s">
        <v>2</v>
      </c>
      <c r="G1006" s="7">
        <v>1</v>
      </c>
      <c r="H1006" s="5"/>
      <c r="I1006" s="6">
        <v>14</v>
      </c>
      <c r="J1006" s="5"/>
      <c r="K1006" s="5"/>
      <c r="L1006" s="5"/>
      <c r="M1006" s="5"/>
      <c r="N1006" s="10">
        <v>14</v>
      </c>
      <c r="O1006" s="10">
        <v>14</v>
      </c>
      <c r="P1006" s="88">
        <v>0</v>
      </c>
      <c r="Q1006" s="102">
        <f t="shared" si="43"/>
        <v>0.97619047619047616</v>
      </c>
      <c r="R1006" s="96"/>
      <c r="S1006" s="16">
        <v>1</v>
      </c>
      <c r="T1006" s="10">
        <v>14</v>
      </c>
      <c r="U1006" s="13">
        <v>1</v>
      </c>
      <c r="V1006" s="12">
        <v>13</v>
      </c>
      <c r="W1006" s="13">
        <v>0.92857142857142905</v>
      </c>
      <c r="X1006" s="12">
        <v>13</v>
      </c>
      <c r="Y1006" s="13">
        <v>0.92857142857142905</v>
      </c>
      <c r="Z1006" s="12">
        <v>14</v>
      </c>
      <c r="AA1006" s="13">
        <v>1</v>
      </c>
      <c r="AB1006" s="12">
        <v>14</v>
      </c>
      <c r="AC1006" s="13">
        <v>1</v>
      </c>
      <c r="AD1006" s="12">
        <v>14</v>
      </c>
      <c r="AE1006" s="41">
        <v>1</v>
      </c>
      <c r="AF1006" s="19">
        <v>28.238800000000001</v>
      </c>
      <c r="AG1006" s="10">
        <v>-81.261300000000006</v>
      </c>
    </row>
    <row r="1007" spans="1:33" ht="12" customHeight="1" x14ac:dyDescent="0.2">
      <c r="A1007" s="18">
        <v>209</v>
      </c>
      <c r="B1007" s="40" t="s">
        <v>40</v>
      </c>
      <c r="C1007" s="7" t="s">
        <v>154</v>
      </c>
      <c r="D1007" s="7" t="s">
        <v>1451</v>
      </c>
      <c r="E1007" s="7" t="s">
        <v>4</v>
      </c>
      <c r="F1007" s="7" t="s">
        <v>2</v>
      </c>
      <c r="G1007" s="7">
        <v>1</v>
      </c>
      <c r="H1007" s="5"/>
      <c r="I1007" s="6">
        <v>216</v>
      </c>
      <c r="J1007" s="5"/>
      <c r="K1007" s="5"/>
      <c r="L1007" s="5"/>
      <c r="M1007" s="5"/>
      <c r="N1007" s="10">
        <v>216</v>
      </c>
      <c r="O1007" s="10">
        <v>216</v>
      </c>
      <c r="P1007" s="88">
        <v>0</v>
      </c>
      <c r="Q1007" s="102">
        <f t="shared" si="43"/>
        <v>0.9853395061728395</v>
      </c>
      <c r="R1007" s="96">
        <v>0.98996913580246915</v>
      </c>
      <c r="S1007" s="16">
        <v>0.97839506172839508</v>
      </c>
      <c r="T1007" s="10">
        <v>210</v>
      </c>
      <c r="U1007" s="13">
        <v>0.97222222222222199</v>
      </c>
      <c r="V1007" s="12">
        <v>216</v>
      </c>
      <c r="W1007" s="13">
        <v>1</v>
      </c>
      <c r="X1007" s="12">
        <v>215</v>
      </c>
      <c r="Y1007" s="13">
        <v>0.99537037037037002</v>
      </c>
      <c r="Z1007" s="12">
        <v>212</v>
      </c>
      <c r="AA1007" s="13">
        <v>0.98148148148148195</v>
      </c>
      <c r="AB1007" s="12">
        <v>213</v>
      </c>
      <c r="AC1007" s="13">
        <v>0.98611111111111105</v>
      </c>
      <c r="AD1007" s="12">
        <v>211</v>
      </c>
      <c r="AE1007" s="41">
        <v>0.97685185185185197</v>
      </c>
      <c r="AF1007" s="19">
        <v>28.2303</v>
      </c>
      <c r="AG1007" s="10">
        <v>-81.3142</v>
      </c>
    </row>
    <row r="1008" spans="1:33" ht="12" customHeight="1" x14ac:dyDescent="0.2">
      <c r="A1008" s="18">
        <v>354</v>
      </c>
      <c r="B1008" s="40" t="s">
        <v>40</v>
      </c>
      <c r="C1008" s="7" t="s">
        <v>250</v>
      </c>
      <c r="D1008" s="7" t="s">
        <v>1356</v>
      </c>
      <c r="E1008" s="7" t="s">
        <v>4</v>
      </c>
      <c r="F1008" s="7" t="s">
        <v>2</v>
      </c>
      <c r="G1008" s="7">
        <v>1</v>
      </c>
      <c r="H1008" s="5"/>
      <c r="I1008" s="6">
        <v>34</v>
      </c>
      <c r="J1008" s="5"/>
      <c r="K1008" s="5"/>
      <c r="L1008" s="5"/>
      <c r="M1008" s="5"/>
      <c r="N1008" s="10">
        <v>34</v>
      </c>
      <c r="O1008" s="10">
        <v>34</v>
      </c>
      <c r="P1008" s="88">
        <v>0</v>
      </c>
      <c r="Q1008" s="102">
        <f t="shared" si="43"/>
        <v>0.98039215686274506</v>
      </c>
      <c r="R1008" s="96">
        <v>0.98529411764705888</v>
      </c>
      <c r="S1008" s="16">
        <v>0.94607843137254899</v>
      </c>
      <c r="T1008" s="10">
        <v>34</v>
      </c>
      <c r="U1008" s="13">
        <v>1</v>
      </c>
      <c r="V1008" s="12">
        <v>33</v>
      </c>
      <c r="W1008" s="13">
        <v>0.97058823529411797</v>
      </c>
      <c r="X1008" s="12">
        <v>33</v>
      </c>
      <c r="Y1008" s="13">
        <v>0.97058823529411797</v>
      </c>
      <c r="Z1008" s="12">
        <v>34</v>
      </c>
      <c r="AA1008" s="13">
        <v>1</v>
      </c>
      <c r="AB1008" s="12">
        <v>32</v>
      </c>
      <c r="AC1008" s="13">
        <v>0.94117647058823495</v>
      </c>
      <c r="AD1008" s="12">
        <v>34</v>
      </c>
      <c r="AE1008" s="41">
        <v>1</v>
      </c>
      <c r="AF1008" s="19">
        <v>28.2409</v>
      </c>
      <c r="AG1008" s="10">
        <v>-81.259200000000007</v>
      </c>
    </row>
    <row r="1009" spans="1:33" ht="12" customHeight="1" x14ac:dyDescent="0.2">
      <c r="A1009" s="18">
        <v>409</v>
      </c>
      <c r="B1009" s="40" t="s">
        <v>40</v>
      </c>
      <c r="C1009" s="7" t="s">
        <v>285</v>
      </c>
      <c r="D1009" s="7" t="s">
        <v>1346</v>
      </c>
      <c r="E1009" s="7" t="s">
        <v>4</v>
      </c>
      <c r="F1009" s="7" t="s">
        <v>2</v>
      </c>
      <c r="G1009" s="7">
        <v>1</v>
      </c>
      <c r="H1009" s="5"/>
      <c r="I1009" s="6">
        <v>289</v>
      </c>
      <c r="J1009" s="5"/>
      <c r="K1009" s="5"/>
      <c r="L1009" s="5"/>
      <c r="M1009" s="5"/>
      <c r="N1009" s="10">
        <v>289</v>
      </c>
      <c r="O1009" s="10">
        <v>289</v>
      </c>
      <c r="P1009" s="88">
        <v>0</v>
      </c>
      <c r="Q1009" s="102">
        <f t="shared" si="43"/>
        <v>0.98731257208765855</v>
      </c>
      <c r="R1009" s="96">
        <v>0.96078431372549022</v>
      </c>
      <c r="S1009" s="16">
        <v>0.94948096885813149</v>
      </c>
      <c r="T1009" s="10">
        <v>286</v>
      </c>
      <c r="U1009" s="13">
        <v>0.98961937716263004</v>
      </c>
      <c r="V1009" s="12">
        <v>287</v>
      </c>
      <c r="W1009" s="13">
        <v>0.99307958477508695</v>
      </c>
      <c r="X1009" s="12">
        <v>286</v>
      </c>
      <c r="Y1009" s="13">
        <v>0.98961937716263004</v>
      </c>
      <c r="Z1009" s="12">
        <v>285</v>
      </c>
      <c r="AA1009" s="13">
        <v>0.98615916955017302</v>
      </c>
      <c r="AB1009" s="12">
        <v>283</v>
      </c>
      <c r="AC1009" s="13">
        <v>0.97923875432525997</v>
      </c>
      <c r="AD1009" s="12">
        <v>285</v>
      </c>
      <c r="AE1009" s="41">
        <v>0.98615916955017302</v>
      </c>
      <c r="AF1009" s="19">
        <v>28.323599999999999</v>
      </c>
      <c r="AG1009" s="10">
        <v>-81.421899999999994</v>
      </c>
    </row>
    <row r="1010" spans="1:33" ht="12" customHeight="1" x14ac:dyDescent="0.2">
      <c r="A1010" s="18">
        <v>585</v>
      </c>
      <c r="B1010" s="40" t="s">
        <v>40</v>
      </c>
      <c r="C1010" s="7" t="s">
        <v>399</v>
      </c>
      <c r="D1010" s="7" t="s">
        <v>1463</v>
      </c>
      <c r="E1010" s="7" t="s">
        <v>4</v>
      </c>
      <c r="F1010" s="7" t="s">
        <v>2</v>
      </c>
      <c r="G1010" s="7">
        <v>1</v>
      </c>
      <c r="H1010" s="5"/>
      <c r="I1010" s="6">
        <v>192</v>
      </c>
      <c r="J1010" s="5"/>
      <c r="K1010" s="5"/>
      <c r="L1010" s="5"/>
      <c r="M1010" s="5"/>
      <c r="N1010" s="10">
        <v>192</v>
      </c>
      <c r="O1010" s="10">
        <v>192</v>
      </c>
      <c r="P1010" s="88">
        <v>0</v>
      </c>
      <c r="Q1010" s="102"/>
      <c r="R1010" s="96"/>
      <c r="S1010" s="16">
        <v>0.84895833333333337</v>
      </c>
      <c r="T1010" s="5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42"/>
      <c r="AF1010" s="19">
        <v>28.293600000000001</v>
      </c>
      <c r="AG1010" s="10">
        <v>-81.421300000000002</v>
      </c>
    </row>
    <row r="1011" spans="1:33" ht="12" customHeight="1" x14ac:dyDescent="0.2">
      <c r="A1011" s="18">
        <v>618</v>
      </c>
      <c r="B1011" s="40" t="s">
        <v>40</v>
      </c>
      <c r="C1011" s="7" t="s">
        <v>416</v>
      </c>
      <c r="D1011" s="7" t="s">
        <v>1413</v>
      </c>
      <c r="E1011" s="7" t="s">
        <v>4</v>
      </c>
      <c r="F1011" s="7" t="s">
        <v>2</v>
      </c>
      <c r="G1011" s="7">
        <v>1</v>
      </c>
      <c r="H1011" s="5"/>
      <c r="I1011" s="6">
        <v>72</v>
      </c>
      <c r="J1011" s="5"/>
      <c r="K1011" s="5"/>
      <c r="L1011" s="5"/>
      <c r="M1011" s="5"/>
      <c r="N1011" s="10">
        <v>72</v>
      </c>
      <c r="O1011" s="10">
        <v>72</v>
      </c>
      <c r="P1011" s="88">
        <v>0</v>
      </c>
      <c r="Q1011" s="102">
        <f t="shared" ref="Q1011:Q1024" si="44">(T1011+V1011+X1011+Z1011+AB1011+AD1011)/(N1011*COUNTA(T1011,V1011,X1011,Z1011,AB1011,AD1011))</f>
        <v>0.97453703703703709</v>
      </c>
      <c r="R1011" s="96">
        <v>0.95833333333333337</v>
      </c>
      <c r="S1011" s="16">
        <v>0.84953703703703709</v>
      </c>
      <c r="T1011" s="10">
        <v>71</v>
      </c>
      <c r="U1011" s="13">
        <v>0.98611111111111105</v>
      </c>
      <c r="V1011" s="12">
        <v>72</v>
      </c>
      <c r="W1011" s="13">
        <v>1</v>
      </c>
      <c r="X1011" s="12">
        <v>71</v>
      </c>
      <c r="Y1011" s="13">
        <v>0.98611111111111105</v>
      </c>
      <c r="Z1011" s="12">
        <v>69</v>
      </c>
      <c r="AA1011" s="13">
        <v>0.95833333333333304</v>
      </c>
      <c r="AB1011" s="12">
        <v>67</v>
      </c>
      <c r="AC1011" s="13">
        <v>0.94366197183098599</v>
      </c>
      <c r="AD1011" s="12">
        <v>71</v>
      </c>
      <c r="AE1011" s="41">
        <v>0.98611111111111105</v>
      </c>
      <c r="AF1011" s="19">
        <v>28.309144</v>
      </c>
      <c r="AG1011" s="10">
        <v>-81.390511000000004</v>
      </c>
    </row>
    <row r="1012" spans="1:33" ht="12" customHeight="1" x14ac:dyDescent="0.2">
      <c r="A1012" s="18">
        <v>667</v>
      </c>
      <c r="B1012" s="40" t="s">
        <v>40</v>
      </c>
      <c r="C1012" s="7" t="s">
        <v>446</v>
      </c>
      <c r="D1012" s="7" t="s">
        <v>1350</v>
      </c>
      <c r="E1012" s="7" t="s">
        <v>4</v>
      </c>
      <c r="F1012" s="7" t="s">
        <v>2</v>
      </c>
      <c r="G1012" s="7">
        <v>1</v>
      </c>
      <c r="H1012" s="5"/>
      <c r="I1012" s="6">
        <v>185</v>
      </c>
      <c r="J1012" s="5"/>
      <c r="K1012" s="5"/>
      <c r="L1012" s="5"/>
      <c r="M1012" s="5"/>
      <c r="N1012" s="10">
        <v>185</v>
      </c>
      <c r="O1012" s="10">
        <v>185</v>
      </c>
      <c r="P1012" s="88">
        <v>0</v>
      </c>
      <c r="Q1012" s="102">
        <f t="shared" si="44"/>
        <v>0.9882882882882883</v>
      </c>
      <c r="R1012" s="96">
        <v>0.96216216216216222</v>
      </c>
      <c r="S1012" s="16">
        <v>0.92522522522522521</v>
      </c>
      <c r="T1012" s="10">
        <v>181</v>
      </c>
      <c r="U1012" s="13">
        <v>0.97837837837837804</v>
      </c>
      <c r="V1012" s="12">
        <v>183</v>
      </c>
      <c r="W1012" s="13">
        <v>0.98918918918918897</v>
      </c>
      <c r="X1012" s="12">
        <v>182</v>
      </c>
      <c r="Y1012" s="13">
        <v>0.98378378378378395</v>
      </c>
      <c r="Z1012" s="12">
        <v>183</v>
      </c>
      <c r="AA1012" s="13">
        <v>0.98918918918918897</v>
      </c>
      <c r="AB1012" s="12">
        <v>183</v>
      </c>
      <c r="AC1012" s="13">
        <v>0.98918918918918897</v>
      </c>
      <c r="AD1012" s="12">
        <v>185</v>
      </c>
      <c r="AE1012" s="41">
        <v>1</v>
      </c>
      <c r="AF1012" s="19">
        <v>28.332699999999999</v>
      </c>
      <c r="AG1012" s="10">
        <v>-81.417000000000002</v>
      </c>
    </row>
    <row r="1013" spans="1:33" ht="12" customHeight="1" x14ac:dyDescent="0.2">
      <c r="A1013" s="18">
        <v>670</v>
      </c>
      <c r="B1013" s="40" t="s">
        <v>40</v>
      </c>
      <c r="C1013" s="7" t="s">
        <v>449</v>
      </c>
      <c r="D1013" s="7" t="s">
        <v>1524</v>
      </c>
      <c r="E1013" s="7" t="s">
        <v>4</v>
      </c>
      <c r="F1013" s="7" t="s">
        <v>2</v>
      </c>
      <c r="G1013" s="7">
        <v>1</v>
      </c>
      <c r="H1013" s="5"/>
      <c r="I1013" s="6">
        <v>560</v>
      </c>
      <c r="J1013" s="5"/>
      <c r="K1013" s="5"/>
      <c r="L1013" s="5"/>
      <c r="M1013" s="5"/>
      <c r="N1013" s="10">
        <v>280</v>
      </c>
      <c r="O1013" s="10">
        <v>280</v>
      </c>
      <c r="P1013" s="88">
        <v>0</v>
      </c>
      <c r="Q1013" s="102">
        <f t="shared" si="44"/>
        <v>0.94523809523809521</v>
      </c>
      <c r="R1013" s="96">
        <v>0.95357142857142863</v>
      </c>
      <c r="S1013" s="16">
        <v>0.9196428571428571</v>
      </c>
      <c r="T1013" s="10">
        <v>255</v>
      </c>
      <c r="U1013" s="13">
        <v>0.91071428571428603</v>
      </c>
      <c r="V1013" s="12">
        <v>258</v>
      </c>
      <c r="W1013" s="13">
        <v>0.92142857142857104</v>
      </c>
      <c r="X1013" s="12">
        <v>262</v>
      </c>
      <c r="Y1013" s="13">
        <v>0.93571428571428605</v>
      </c>
      <c r="Z1013" s="12">
        <v>267</v>
      </c>
      <c r="AA1013" s="13">
        <v>0.95357142857142896</v>
      </c>
      <c r="AB1013" s="12">
        <v>273</v>
      </c>
      <c r="AC1013" s="13">
        <v>0.97499999999999998</v>
      </c>
      <c r="AD1013" s="12">
        <v>273</v>
      </c>
      <c r="AE1013" s="41">
        <v>0.97499999999999998</v>
      </c>
      <c r="AF1013" s="19">
        <v>28.3094</v>
      </c>
      <c r="AG1013" s="10">
        <v>-81.422700000000006</v>
      </c>
    </row>
    <row r="1014" spans="1:33" ht="12" customHeight="1" x14ac:dyDescent="0.2">
      <c r="A1014" s="18">
        <v>671</v>
      </c>
      <c r="B1014" s="40" t="s">
        <v>40</v>
      </c>
      <c r="C1014" s="7" t="s">
        <v>450</v>
      </c>
      <c r="D1014" s="7" t="s">
        <v>1349</v>
      </c>
      <c r="E1014" s="7" t="s">
        <v>4</v>
      </c>
      <c r="F1014" s="7" t="s">
        <v>2</v>
      </c>
      <c r="G1014" s="7">
        <v>1</v>
      </c>
      <c r="H1014" s="5"/>
      <c r="I1014" s="6">
        <v>280</v>
      </c>
      <c r="J1014" s="5"/>
      <c r="K1014" s="5"/>
      <c r="L1014" s="5"/>
      <c r="M1014" s="5"/>
      <c r="N1014" s="10">
        <v>280</v>
      </c>
      <c r="O1014" s="10">
        <v>280</v>
      </c>
      <c r="P1014" s="88">
        <v>0</v>
      </c>
      <c r="Q1014" s="102">
        <f t="shared" si="44"/>
        <v>0.9196428571428571</v>
      </c>
      <c r="R1014" s="96">
        <v>0.94761904761904758</v>
      </c>
      <c r="S1014" s="16">
        <v>0.9107142857142857</v>
      </c>
      <c r="T1014" s="10">
        <v>240</v>
      </c>
      <c r="U1014" s="13">
        <v>0.85714285714285698</v>
      </c>
      <c r="V1014" s="12">
        <v>248</v>
      </c>
      <c r="W1014" s="13">
        <v>0.88571428571428601</v>
      </c>
      <c r="X1014" s="12">
        <v>255</v>
      </c>
      <c r="Y1014" s="13">
        <v>0.91071428571428603</v>
      </c>
      <c r="Z1014" s="12">
        <v>253</v>
      </c>
      <c r="AA1014" s="13">
        <v>0.90357142857142903</v>
      </c>
      <c r="AB1014" s="12">
        <v>275</v>
      </c>
      <c r="AC1014" s="13">
        <v>0.98214285714285698</v>
      </c>
      <c r="AD1014" s="12">
        <v>274</v>
      </c>
      <c r="AE1014" s="41">
        <v>0.97857142857142898</v>
      </c>
      <c r="AF1014" s="19">
        <v>28.3094</v>
      </c>
      <c r="AG1014" s="10">
        <v>-81.422700000000006</v>
      </c>
    </row>
    <row r="1015" spans="1:33" ht="12" customHeight="1" x14ac:dyDescent="0.2">
      <c r="A1015" s="18">
        <v>734</v>
      </c>
      <c r="B1015" s="40" t="s">
        <v>40</v>
      </c>
      <c r="C1015" s="7" t="s">
        <v>488</v>
      </c>
      <c r="D1015" s="7" t="s">
        <v>1533</v>
      </c>
      <c r="E1015" s="7" t="s">
        <v>4</v>
      </c>
      <c r="F1015" s="7" t="s">
        <v>2</v>
      </c>
      <c r="G1015" s="7">
        <v>1</v>
      </c>
      <c r="H1015" s="5"/>
      <c r="I1015" s="6">
        <v>208</v>
      </c>
      <c r="J1015" s="5"/>
      <c r="K1015" s="5"/>
      <c r="L1015" s="5"/>
      <c r="M1015" s="5"/>
      <c r="N1015" s="10">
        <v>208</v>
      </c>
      <c r="O1015" s="10">
        <v>208</v>
      </c>
      <c r="P1015" s="88">
        <v>0</v>
      </c>
      <c r="Q1015" s="102">
        <f t="shared" si="44"/>
        <v>0.99198717948717952</v>
      </c>
      <c r="R1015" s="96">
        <v>0.9538461538461539</v>
      </c>
      <c r="S1015" s="16">
        <v>0.76442307692307687</v>
      </c>
      <c r="T1015" s="10">
        <v>205</v>
      </c>
      <c r="U1015" s="13">
        <v>0.98557692307692302</v>
      </c>
      <c r="V1015" s="12">
        <v>205</v>
      </c>
      <c r="W1015" s="13">
        <v>0.98557692307692302</v>
      </c>
      <c r="X1015" s="12">
        <v>205</v>
      </c>
      <c r="Y1015" s="13">
        <v>0.98557692307692302</v>
      </c>
      <c r="Z1015" s="12">
        <v>208</v>
      </c>
      <c r="AA1015" s="13">
        <v>1</v>
      </c>
      <c r="AB1015" s="12">
        <v>208</v>
      </c>
      <c r="AC1015" s="13">
        <v>1</v>
      </c>
      <c r="AD1015" s="12">
        <v>207</v>
      </c>
      <c r="AE1015" s="41">
        <v>0.99519230769230804</v>
      </c>
      <c r="AF1015" s="19">
        <v>28.257999999999999</v>
      </c>
      <c r="AG1015" s="10">
        <v>-81.323099999999997</v>
      </c>
    </row>
    <row r="1016" spans="1:33" ht="12" customHeight="1" x14ac:dyDescent="0.2">
      <c r="A1016" s="18">
        <v>757</v>
      </c>
      <c r="B1016" s="40" t="s">
        <v>40</v>
      </c>
      <c r="C1016" s="7" t="s">
        <v>503</v>
      </c>
      <c r="D1016" s="7" t="s">
        <v>1355</v>
      </c>
      <c r="E1016" s="7" t="s">
        <v>4</v>
      </c>
      <c r="F1016" s="7" t="s">
        <v>2</v>
      </c>
      <c r="G1016" s="7">
        <v>1</v>
      </c>
      <c r="H1016" s="5"/>
      <c r="I1016" s="6">
        <v>192</v>
      </c>
      <c r="J1016" s="5"/>
      <c r="K1016" s="5"/>
      <c r="L1016" s="5"/>
      <c r="M1016" s="5"/>
      <c r="N1016" s="10">
        <v>192</v>
      </c>
      <c r="O1016" s="10">
        <v>192</v>
      </c>
      <c r="P1016" s="88">
        <v>0</v>
      </c>
      <c r="Q1016" s="102">
        <f t="shared" si="44"/>
        <v>0.94357638888888884</v>
      </c>
      <c r="R1016" s="96">
        <v>0.96440972222222221</v>
      </c>
      <c r="S1016" s="16">
        <v>0.94895833333333335</v>
      </c>
      <c r="T1016" s="10">
        <v>186</v>
      </c>
      <c r="U1016" s="13">
        <v>0.96875</v>
      </c>
      <c r="V1016" s="12">
        <v>187</v>
      </c>
      <c r="W1016" s="13">
        <v>0.97395833333333304</v>
      </c>
      <c r="X1016" s="12">
        <v>180</v>
      </c>
      <c r="Y1016" s="13">
        <v>0.9375</v>
      </c>
      <c r="Z1016" s="12">
        <v>174</v>
      </c>
      <c r="AA1016" s="13">
        <v>0.90625</v>
      </c>
      <c r="AB1016" s="12">
        <v>179</v>
      </c>
      <c r="AC1016" s="13">
        <v>0.93229166666666696</v>
      </c>
      <c r="AD1016" s="12">
        <v>181</v>
      </c>
      <c r="AE1016" s="41">
        <v>0.94270833333333304</v>
      </c>
      <c r="AF1016" s="19">
        <v>28.226600000000001</v>
      </c>
      <c r="AG1016" s="10">
        <v>-81.317300000000003</v>
      </c>
    </row>
    <row r="1017" spans="1:33" ht="12" customHeight="1" x14ac:dyDescent="0.2">
      <c r="A1017" s="18">
        <v>849</v>
      </c>
      <c r="B1017" s="40" t="s">
        <v>40</v>
      </c>
      <c r="C1017" s="7" t="s">
        <v>552</v>
      </c>
      <c r="D1017" s="7" t="s">
        <v>1341</v>
      </c>
      <c r="E1017" s="7" t="s">
        <v>4</v>
      </c>
      <c r="F1017" s="7" t="s">
        <v>2</v>
      </c>
      <c r="G1017" s="7">
        <v>1</v>
      </c>
      <c r="H1017" s="5"/>
      <c r="I1017" s="6">
        <v>152</v>
      </c>
      <c r="J1017" s="5"/>
      <c r="K1017" s="5"/>
      <c r="L1017" s="5"/>
      <c r="M1017" s="5"/>
      <c r="N1017" s="10">
        <v>152</v>
      </c>
      <c r="O1017" s="10">
        <v>152</v>
      </c>
      <c r="P1017" s="88">
        <v>0</v>
      </c>
      <c r="Q1017" s="102">
        <f t="shared" si="44"/>
        <v>0.96052631578947367</v>
      </c>
      <c r="R1017" s="96">
        <v>0.89473684210526316</v>
      </c>
      <c r="S1017" s="16">
        <v>0.89473684210526316</v>
      </c>
      <c r="T1017" s="10">
        <v>150</v>
      </c>
      <c r="U1017" s="13">
        <v>0.98684210526315796</v>
      </c>
      <c r="V1017" s="12">
        <v>144</v>
      </c>
      <c r="W1017" s="13">
        <v>0.94736842105263197</v>
      </c>
      <c r="X1017" s="12">
        <v>147</v>
      </c>
      <c r="Y1017" s="13">
        <v>0.96710526315789502</v>
      </c>
      <c r="Z1017" s="12">
        <v>145</v>
      </c>
      <c r="AA1017" s="13">
        <v>0.95394736842105299</v>
      </c>
      <c r="AB1017" s="12">
        <v>145</v>
      </c>
      <c r="AC1017" s="13">
        <v>0.95394736842105299</v>
      </c>
      <c r="AD1017" s="12">
        <v>145</v>
      </c>
      <c r="AE1017" s="41">
        <v>0.95394736842105299</v>
      </c>
      <c r="AF1017" s="19">
        <v>28.345800000000001</v>
      </c>
      <c r="AG1017" s="10">
        <v>-81.638400000000004</v>
      </c>
    </row>
    <row r="1018" spans="1:33" ht="12" customHeight="1" x14ac:dyDescent="0.2">
      <c r="A1018" s="18">
        <v>854</v>
      </c>
      <c r="B1018" s="40" t="s">
        <v>40</v>
      </c>
      <c r="C1018" s="7" t="s">
        <v>557</v>
      </c>
      <c r="D1018" s="7" t="s">
        <v>1462</v>
      </c>
      <c r="E1018" s="7" t="s">
        <v>4</v>
      </c>
      <c r="F1018" s="7" t="s">
        <v>2</v>
      </c>
      <c r="G1018" s="7">
        <v>1</v>
      </c>
      <c r="H1018" s="5"/>
      <c r="I1018" s="6">
        <v>192</v>
      </c>
      <c r="J1018" s="5"/>
      <c r="K1018" s="5"/>
      <c r="L1018" s="5"/>
      <c r="M1018" s="5"/>
      <c r="N1018" s="10">
        <v>192</v>
      </c>
      <c r="O1018" s="10">
        <v>192</v>
      </c>
      <c r="P1018" s="88">
        <v>0</v>
      </c>
      <c r="Q1018" s="102">
        <f t="shared" si="44"/>
        <v>0.98524305555555558</v>
      </c>
      <c r="R1018" s="96">
        <v>0.9916666666666667</v>
      </c>
      <c r="S1018" s="16">
        <v>0.97916666666666663</v>
      </c>
      <c r="T1018" s="10">
        <v>189</v>
      </c>
      <c r="U1018" s="13">
        <v>0.984375</v>
      </c>
      <c r="V1018" s="12">
        <v>189</v>
      </c>
      <c r="W1018" s="13">
        <v>0.984375</v>
      </c>
      <c r="X1018" s="12">
        <v>189</v>
      </c>
      <c r="Y1018" s="13">
        <v>0.984375</v>
      </c>
      <c r="Z1018" s="12">
        <v>190</v>
      </c>
      <c r="AA1018" s="13">
        <v>0.98958333333333304</v>
      </c>
      <c r="AB1018" s="12">
        <v>189</v>
      </c>
      <c r="AC1018" s="13">
        <v>0.984375</v>
      </c>
      <c r="AD1018" s="12">
        <v>189</v>
      </c>
      <c r="AE1018" s="41">
        <v>0.984375</v>
      </c>
      <c r="AF1018" s="19">
        <v>28.258900000000001</v>
      </c>
      <c r="AG1018" s="10">
        <v>-81.311400000000006</v>
      </c>
    </row>
    <row r="1019" spans="1:33" ht="12" customHeight="1" x14ac:dyDescent="0.2">
      <c r="A1019" s="18">
        <v>936</v>
      </c>
      <c r="B1019" s="40" t="s">
        <v>40</v>
      </c>
      <c r="C1019" s="7" t="s">
        <v>601</v>
      </c>
      <c r="D1019" s="7" t="s">
        <v>1528</v>
      </c>
      <c r="E1019" s="7" t="s">
        <v>4</v>
      </c>
      <c r="F1019" s="7" t="s">
        <v>2</v>
      </c>
      <c r="G1019" s="7">
        <v>1</v>
      </c>
      <c r="H1019" s="5"/>
      <c r="I1019" s="6">
        <v>360</v>
      </c>
      <c r="J1019" s="5"/>
      <c r="K1019" s="5"/>
      <c r="L1019" s="5"/>
      <c r="M1019" s="5"/>
      <c r="N1019" s="10">
        <v>360</v>
      </c>
      <c r="O1019" s="10">
        <v>360</v>
      </c>
      <c r="P1019" s="88">
        <v>0</v>
      </c>
      <c r="Q1019" s="102">
        <f t="shared" si="44"/>
        <v>0.9912037037037037</v>
      </c>
      <c r="R1019" s="96">
        <v>0.97546296296296298</v>
      </c>
      <c r="S1019" s="16">
        <v>0.96250000000000002</v>
      </c>
      <c r="T1019" s="10">
        <v>357</v>
      </c>
      <c r="U1019" s="13">
        <v>0.99166666666666703</v>
      </c>
      <c r="V1019" s="12">
        <v>358</v>
      </c>
      <c r="W1019" s="13">
        <v>0.99444444444444402</v>
      </c>
      <c r="X1019" s="12">
        <v>356</v>
      </c>
      <c r="Y1019" s="13">
        <v>0.98888888888888904</v>
      </c>
      <c r="Z1019" s="12">
        <v>357</v>
      </c>
      <c r="AA1019" s="13">
        <v>0.99166666666666703</v>
      </c>
      <c r="AB1019" s="12">
        <v>356</v>
      </c>
      <c r="AC1019" s="13">
        <v>0.98888888888888904</v>
      </c>
      <c r="AD1019" s="12">
        <v>357</v>
      </c>
      <c r="AE1019" s="41">
        <v>0.99166666666666703</v>
      </c>
      <c r="AF1019" s="19">
        <v>28.3169</v>
      </c>
      <c r="AG1019" s="10">
        <v>-81.4465</v>
      </c>
    </row>
    <row r="1020" spans="1:33" ht="12" customHeight="1" x14ac:dyDescent="0.2">
      <c r="A1020" s="18">
        <v>1033</v>
      </c>
      <c r="B1020" s="40" t="s">
        <v>40</v>
      </c>
      <c r="C1020" s="7" t="s">
        <v>669</v>
      </c>
      <c r="D1020" s="7" t="s">
        <v>1493</v>
      </c>
      <c r="E1020" s="7" t="s">
        <v>4</v>
      </c>
      <c r="F1020" s="7" t="s">
        <v>2</v>
      </c>
      <c r="G1020" s="7">
        <v>1</v>
      </c>
      <c r="H1020" s="5"/>
      <c r="I1020" s="6">
        <v>394</v>
      </c>
      <c r="J1020" s="5"/>
      <c r="K1020" s="5"/>
      <c r="L1020" s="5"/>
      <c r="M1020" s="5"/>
      <c r="N1020" s="10">
        <v>394</v>
      </c>
      <c r="O1020" s="10">
        <v>394</v>
      </c>
      <c r="P1020" s="88">
        <v>0</v>
      </c>
      <c r="Q1020" s="102">
        <f t="shared" si="44"/>
        <v>0.98477157360406087</v>
      </c>
      <c r="R1020" s="96">
        <v>0.97927241962774958</v>
      </c>
      <c r="S1020" s="16">
        <v>0.96023688663282569</v>
      </c>
      <c r="T1020" s="10">
        <v>388</v>
      </c>
      <c r="U1020" s="13">
        <v>0.98477157360406098</v>
      </c>
      <c r="V1020" s="12">
        <v>387</v>
      </c>
      <c r="W1020" s="13">
        <v>0.98223350253807096</v>
      </c>
      <c r="X1020" s="12">
        <v>388</v>
      </c>
      <c r="Y1020" s="13">
        <v>0.98477157360406098</v>
      </c>
      <c r="Z1020" s="12">
        <v>387</v>
      </c>
      <c r="AA1020" s="13">
        <v>0.98223350253807096</v>
      </c>
      <c r="AB1020" s="12">
        <v>388</v>
      </c>
      <c r="AC1020" s="13">
        <v>0.98477157360406098</v>
      </c>
      <c r="AD1020" s="12">
        <v>390</v>
      </c>
      <c r="AE1020" s="41">
        <v>0.98984771573604102</v>
      </c>
      <c r="AF1020" s="19">
        <v>28.304300000000001</v>
      </c>
      <c r="AG1020" s="10">
        <v>-81.359700000000004</v>
      </c>
    </row>
    <row r="1021" spans="1:33" ht="12" customHeight="1" x14ac:dyDescent="0.2">
      <c r="A1021" s="18">
        <v>1034</v>
      </c>
      <c r="B1021" s="40" t="s">
        <v>40</v>
      </c>
      <c r="C1021" s="7" t="s">
        <v>670</v>
      </c>
      <c r="D1021" s="7" t="s">
        <v>1345</v>
      </c>
      <c r="E1021" s="7" t="s">
        <v>4</v>
      </c>
      <c r="F1021" s="7" t="s">
        <v>2</v>
      </c>
      <c r="G1021" s="7">
        <v>1</v>
      </c>
      <c r="H1021" s="5"/>
      <c r="I1021" s="6">
        <v>344</v>
      </c>
      <c r="J1021" s="5"/>
      <c r="K1021" s="5"/>
      <c r="L1021" s="5"/>
      <c r="M1021" s="5"/>
      <c r="N1021" s="10">
        <v>344</v>
      </c>
      <c r="O1021" s="10">
        <v>344</v>
      </c>
      <c r="P1021" s="88">
        <v>0</v>
      </c>
      <c r="Q1021" s="102">
        <f t="shared" si="44"/>
        <v>0.97916666666666663</v>
      </c>
      <c r="R1021" s="96">
        <v>0.98158914728682167</v>
      </c>
      <c r="S1021" s="16">
        <v>0.97616279069767442</v>
      </c>
      <c r="T1021" s="10">
        <v>336</v>
      </c>
      <c r="U1021" s="13">
        <v>0.97674418604651203</v>
      </c>
      <c r="V1021" s="12">
        <v>339</v>
      </c>
      <c r="W1021" s="13">
        <v>0.98546511627906996</v>
      </c>
      <c r="X1021" s="12">
        <v>337</v>
      </c>
      <c r="Y1021" s="13">
        <v>0.97965116279069797</v>
      </c>
      <c r="Z1021" s="12">
        <v>338</v>
      </c>
      <c r="AA1021" s="13">
        <v>0.98255813953488402</v>
      </c>
      <c r="AB1021" s="12">
        <v>338</v>
      </c>
      <c r="AC1021" s="13">
        <v>0.98255813953488402</v>
      </c>
      <c r="AD1021" s="12">
        <v>333</v>
      </c>
      <c r="AE1021" s="41">
        <v>0.96802325581395399</v>
      </c>
      <c r="AF1021" s="19">
        <v>28.3322</v>
      </c>
      <c r="AG1021" s="10">
        <v>-81.413799999999995</v>
      </c>
    </row>
    <row r="1022" spans="1:33" ht="12" customHeight="1" x14ac:dyDescent="0.2">
      <c r="A1022" s="18">
        <v>1035</v>
      </c>
      <c r="B1022" s="40" t="s">
        <v>40</v>
      </c>
      <c r="C1022" s="7" t="s">
        <v>671</v>
      </c>
      <c r="D1022" s="7" t="s">
        <v>1577</v>
      </c>
      <c r="E1022" s="7" t="s">
        <v>4</v>
      </c>
      <c r="F1022" s="7" t="s">
        <v>2</v>
      </c>
      <c r="G1022" s="7">
        <v>1</v>
      </c>
      <c r="H1022" s="5"/>
      <c r="I1022" s="6">
        <v>300</v>
      </c>
      <c r="J1022" s="5"/>
      <c r="K1022" s="5"/>
      <c r="L1022" s="6">
        <v>4</v>
      </c>
      <c r="M1022" s="5"/>
      <c r="N1022" s="10">
        <v>300</v>
      </c>
      <c r="O1022" s="10">
        <v>300</v>
      </c>
      <c r="P1022" s="88">
        <v>0</v>
      </c>
      <c r="Q1022" s="102">
        <f t="shared" si="44"/>
        <v>0.99944444444444447</v>
      </c>
      <c r="R1022" s="96">
        <v>1</v>
      </c>
      <c r="S1022" s="16">
        <v>0.98222222222222222</v>
      </c>
      <c r="T1022" s="10">
        <v>299</v>
      </c>
      <c r="U1022" s="13">
        <v>0.99666666666666703</v>
      </c>
      <c r="V1022" s="12">
        <v>300</v>
      </c>
      <c r="W1022" s="13">
        <v>1</v>
      </c>
      <c r="X1022" s="12">
        <v>300</v>
      </c>
      <c r="Y1022" s="13">
        <v>1</v>
      </c>
      <c r="Z1022" s="12">
        <v>300</v>
      </c>
      <c r="AA1022" s="13">
        <v>1</v>
      </c>
      <c r="AB1022" s="12">
        <v>300</v>
      </c>
      <c r="AC1022" s="13">
        <v>1</v>
      </c>
      <c r="AD1022" s="12">
        <v>300</v>
      </c>
      <c r="AE1022" s="41">
        <v>1</v>
      </c>
      <c r="AF1022" s="19">
        <v>28.2807</v>
      </c>
      <c r="AG1022" s="10">
        <v>-81.357200000000006</v>
      </c>
    </row>
    <row r="1023" spans="1:33" ht="12" customHeight="1" x14ac:dyDescent="0.2">
      <c r="A1023" s="18">
        <v>2474</v>
      </c>
      <c r="B1023" s="40" t="s">
        <v>40</v>
      </c>
      <c r="C1023" s="7" t="s">
        <v>1161</v>
      </c>
      <c r="D1023" s="7" t="s">
        <v>1644</v>
      </c>
      <c r="E1023" s="7" t="s">
        <v>1738</v>
      </c>
      <c r="F1023" s="7" t="s">
        <v>2</v>
      </c>
      <c r="G1023" s="7">
        <v>1</v>
      </c>
      <c r="H1023" s="5"/>
      <c r="I1023" s="6">
        <v>91</v>
      </c>
      <c r="J1023" s="5"/>
      <c r="K1023" s="5"/>
      <c r="L1023" s="6">
        <v>7</v>
      </c>
      <c r="M1023" s="5"/>
      <c r="N1023" s="10">
        <v>130</v>
      </c>
      <c r="O1023" s="10">
        <v>91</v>
      </c>
      <c r="P1023" s="88">
        <v>39</v>
      </c>
      <c r="Q1023" s="102">
        <f t="shared" si="44"/>
        <v>0.97538461538461541</v>
      </c>
      <c r="R1023" s="96">
        <v>0.95128205128205123</v>
      </c>
      <c r="S1023" s="16">
        <v>0.98461538461538467</v>
      </c>
      <c r="T1023" s="5"/>
      <c r="U1023" s="11"/>
      <c r="V1023" s="12">
        <v>127</v>
      </c>
      <c r="W1023" s="13">
        <v>0.97692307692307701</v>
      </c>
      <c r="X1023" s="12">
        <v>129</v>
      </c>
      <c r="Y1023" s="13">
        <v>0.992307692307692</v>
      </c>
      <c r="Z1023" s="12">
        <v>128</v>
      </c>
      <c r="AA1023" s="13">
        <v>0.984615384615385</v>
      </c>
      <c r="AB1023" s="12">
        <v>125</v>
      </c>
      <c r="AC1023" s="13">
        <v>0.96153846153846201</v>
      </c>
      <c r="AD1023" s="12">
        <v>125</v>
      </c>
      <c r="AE1023" s="41">
        <v>0.96153846153846201</v>
      </c>
      <c r="AF1023" s="19">
        <v>28.150524999999998</v>
      </c>
      <c r="AG1023" s="10">
        <v>-81.453731000000005</v>
      </c>
    </row>
    <row r="1024" spans="1:33" ht="12" customHeight="1" x14ac:dyDescent="0.2">
      <c r="A1024" s="18">
        <v>2614</v>
      </c>
      <c r="B1024" s="40" t="s">
        <v>40</v>
      </c>
      <c r="C1024" s="7" t="s">
        <v>1266</v>
      </c>
      <c r="D1024" s="7" t="s">
        <v>1533</v>
      </c>
      <c r="E1024" s="7" t="s">
        <v>4</v>
      </c>
      <c r="F1024" s="7" t="s">
        <v>1332</v>
      </c>
      <c r="G1024" s="7">
        <v>1</v>
      </c>
      <c r="H1024" s="5"/>
      <c r="I1024" s="6">
        <v>48</v>
      </c>
      <c r="J1024" s="5"/>
      <c r="K1024" s="5"/>
      <c r="L1024" s="5"/>
      <c r="M1024" s="5"/>
      <c r="N1024" s="10">
        <v>48</v>
      </c>
      <c r="O1024" s="10">
        <v>48</v>
      </c>
      <c r="P1024" s="88">
        <v>0</v>
      </c>
      <c r="Q1024" s="102">
        <f t="shared" si="44"/>
        <v>0.98611111111111116</v>
      </c>
      <c r="R1024" s="96"/>
      <c r="S1024" s="16"/>
      <c r="T1024" s="10">
        <v>48</v>
      </c>
      <c r="U1024" s="13">
        <v>1</v>
      </c>
      <c r="V1024" s="12">
        <v>48</v>
      </c>
      <c r="W1024" s="13">
        <v>1</v>
      </c>
      <c r="X1024" s="12">
        <v>44</v>
      </c>
      <c r="Y1024" s="13">
        <v>0.91666666666666696</v>
      </c>
      <c r="Z1024" s="12">
        <v>48</v>
      </c>
      <c r="AA1024" s="13">
        <v>1</v>
      </c>
      <c r="AB1024" s="12">
        <v>48</v>
      </c>
      <c r="AC1024" s="13">
        <v>1</v>
      </c>
      <c r="AD1024" s="12">
        <v>48</v>
      </c>
      <c r="AE1024" s="41">
        <v>1</v>
      </c>
      <c r="AF1024" s="71"/>
      <c r="AG1024" s="5"/>
    </row>
    <row r="1025" spans="1:33" ht="12" customHeight="1" x14ac:dyDescent="0.2">
      <c r="A1025" s="18">
        <v>2585</v>
      </c>
      <c r="B1025" s="40" t="s">
        <v>40</v>
      </c>
      <c r="C1025" s="7" t="s">
        <v>1244</v>
      </c>
      <c r="D1025" s="7" t="s">
        <v>1368</v>
      </c>
      <c r="E1025" s="7" t="s">
        <v>3</v>
      </c>
      <c r="F1025" s="7" t="s">
        <v>1333</v>
      </c>
      <c r="G1025" s="7">
        <v>1</v>
      </c>
      <c r="H1025" s="6">
        <v>60</v>
      </c>
      <c r="I1025" s="6">
        <v>14</v>
      </c>
      <c r="J1025" s="5"/>
      <c r="K1025" s="5"/>
      <c r="L1025" s="6">
        <v>8</v>
      </c>
      <c r="M1025" s="5"/>
      <c r="N1025" s="10">
        <v>74</v>
      </c>
      <c r="O1025" s="10">
        <v>74</v>
      </c>
      <c r="P1025" s="88">
        <v>0</v>
      </c>
      <c r="Q1025" s="102"/>
      <c r="R1025" s="96"/>
      <c r="S1025" s="16"/>
      <c r="T1025" s="5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42"/>
      <c r="AF1025" s="19">
        <v>28.148028</v>
      </c>
      <c r="AG1025" s="10">
        <v>-81.455194000000006</v>
      </c>
    </row>
    <row r="1026" spans="1:33" ht="12" customHeight="1" x14ac:dyDescent="0.2">
      <c r="A1026" s="18">
        <v>2611</v>
      </c>
      <c r="B1026" s="40" t="s">
        <v>40</v>
      </c>
      <c r="C1026" s="7" t="s">
        <v>1264</v>
      </c>
      <c r="D1026" s="7" t="s">
        <v>1369</v>
      </c>
      <c r="E1026" s="7" t="s">
        <v>3</v>
      </c>
      <c r="F1026" s="7" t="s">
        <v>1333</v>
      </c>
      <c r="G1026" s="7">
        <v>1</v>
      </c>
      <c r="H1026" s="6">
        <v>60</v>
      </c>
      <c r="I1026" s="6">
        <v>14</v>
      </c>
      <c r="J1026" s="5"/>
      <c r="K1026" s="5"/>
      <c r="L1026" s="6">
        <v>8</v>
      </c>
      <c r="M1026" s="5"/>
      <c r="N1026" s="10">
        <v>74</v>
      </c>
      <c r="O1026" s="10">
        <v>74</v>
      </c>
      <c r="P1026" s="88">
        <v>0</v>
      </c>
      <c r="Q1026" s="102"/>
      <c r="R1026" s="96"/>
      <c r="S1026" s="16"/>
      <c r="T1026" s="5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42"/>
      <c r="AF1026" s="19">
        <v>28.144444</v>
      </c>
      <c r="AG1026" s="10">
        <v>-81.443860999999998</v>
      </c>
    </row>
    <row r="1027" spans="1:33" ht="12" customHeight="1" x14ac:dyDescent="0.2">
      <c r="A1027" s="18">
        <v>2625</v>
      </c>
      <c r="B1027" s="40" t="s">
        <v>40</v>
      </c>
      <c r="C1027" s="7" t="s">
        <v>1276</v>
      </c>
      <c r="D1027" s="7" t="s">
        <v>1369</v>
      </c>
      <c r="E1027" s="7" t="s">
        <v>3</v>
      </c>
      <c r="F1027" s="7" t="s">
        <v>1333</v>
      </c>
      <c r="G1027" s="7">
        <v>1</v>
      </c>
      <c r="H1027" s="6">
        <v>69</v>
      </c>
      <c r="I1027" s="6">
        <v>17</v>
      </c>
      <c r="J1027" s="5"/>
      <c r="K1027" s="5"/>
      <c r="L1027" s="6">
        <v>9</v>
      </c>
      <c r="M1027" s="5"/>
      <c r="N1027" s="10">
        <v>86</v>
      </c>
      <c r="O1027" s="10">
        <v>86</v>
      </c>
      <c r="P1027" s="88">
        <v>0</v>
      </c>
      <c r="Q1027" s="102"/>
      <c r="R1027" s="96"/>
      <c r="S1027" s="16"/>
      <c r="T1027" s="5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42"/>
      <c r="AF1027" s="19">
        <v>28.282944000000001</v>
      </c>
      <c r="AG1027" s="10">
        <v>-81.348777999999996</v>
      </c>
    </row>
    <row r="1028" spans="1:33" ht="12" customHeight="1" thickBot="1" x14ac:dyDescent="0.25">
      <c r="A1028" s="18">
        <v>2664</v>
      </c>
      <c r="B1028" s="43" t="s">
        <v>40</v>
      </c>
      <c r="C1028" s="44" t="s">
        <v>1299</v>
      </c>
      <c r="D1028" s="44" t="s">
        <v>1412</v>
      </c>
      <c r="E1028" s="44" t="s">
        <v>1738</v>
      </c>
      <c r="F1028" s="44" t="s">
        <v>1333</v>
      </c>
      <c r="G1028" s="44">
        <v>1</v>
      </c>
      <c r="H1028" s="46"/>
      <c r="I1028" s="45">
        <v>238</v>
      </c>
      <c r="J1028" s="46"/>
      <c r="K1028" s="46"/>
      <c r="L1028" s="46"/>
      <c r="M1028" s="46"/>
      <c r="N1028" s="47">
        <v>238</v>
      </c>
      <c r="O1028" s="47">
        <v>122</v>
      </c>
      <c r="P1028" s="90">
        <v>116</v>
      </c>
      <c r="Q1028" s="103"/>
      <c r="R1028" s="97"/>
      <c r="S1028" s="48"/>
      <c r="T1028" s="46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50"/>
      <c r="AF1028" s="71"/>
      <c r="AG1028" s="5"/>
    </row>
    <row r="1029" spans="1:33" ht="6" customHeight="1" thickBot="1" x14ac:dyDescent="0.25">
      <c r="A1029" s="18"/>
      <c r="B1029" s="79"/>
      <c r="C1029" s="22"/>
      <c r="D1029" s="22"/>
      <c r="E1029" s="22"/>
      <c r="F1029" s="22"/>
      <c r="G1029" s="22"/>
      <c r="H1029" s="23"/>
      <c r="I1029" s="24"/>
      <c r="J1029" s="23"/>
      <c r="K1029" s="23"/>
      <c r="L1029" s="23"/>
      <c r="M1029" s="23"/>
      <c r="N1029" s="25"/>
      <c r="O1029" s="25"/>
      <c r="P1029" s="83"/>
      <c r="Q1029" s="104"/>
      <c r="R1029" s="98"/>
      <c r="S1029" s="26"/>
      <c r="T1029" s="23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80"/>
      <c r="AF1029" s="71"/>
      <c r="AG1029" s="5"/>
    </row>
    <row r="1030" spans="1:33" ht="12" customHeight="1" x14ac:dyDescent="0.2">
      <c r="A1030" s="18">
        <v>318</v>
      </c>
      <c r="B1030" s="31" t="s">
        <v>43</v>
      </c>
      <c r="C1030" s="32" t="s">
        <v>227</v>
      </c>
      <c r="D1030" s="32" t="s">
        <v>1473</v>
      </c>
      <c r="E1030" s="32" t="s">
        <v>3</v>
      </c>
      <c r="F1030" s="32" t="s">
        <v>2</v>
      </c>
      <c r="G1030" s="32">
        <v>1</v>
      </c>
      <c r="H1030" s="34">
        <v>119</v>
      </c>
      <c r="I1030" s="34">
        <v>39</v>
      </c>
      <c r="J1030" s="33"/>
      <c r="K1030" s="33"/>
      <c r="L1030" s="33"/>
      <c r="M1030" s="33"/>
      <c r="N1030" s="35">
        <v>158</v>
      </c>
      <c r="O1030" s="35">
        <v>158</v>
      </c>
      <c r="P1030" s="87">
        <v>0</v>
      </c>
      <c r="Q1030" s="101">
        <f t="shared" ref="Q1030:Q1061" si="45">(T1030+V1030+X1030+Z1030+AB1030+AD1030)/(N1030*COUNTA(T1030,V1030,X1030,Z1030,AB1030,AD1030))</f>
        <v>0.96518987341772156</v>
      </c>
      <c r="R1030" s="95">
        <v>0.83016877637130804</v>
      </c>
      <c r="S1030" s="36">
        <v>0.85759493670886078</v>
      </c>
      <c r="T1030" s="35">
        <v>154</v>
      </c>
      <c r="U1030" s="37">
        <v>0.974683544303797</v>
      </c>
      <c r="V1030" s="38">
        <v>152</v>
      </c>
      <c r="W1030" s="37">
        <v>0.962025316455696</v>
      </c>
      <c r="X1030" s="38">
        <v>154</v>
      </c>
      <c r="Y1030" s="37">
        <v>0.974683544303797</v>
      </c>
      <c r="Z1030" s="38">
        <v>147</v>
      </c>
      <c r="AA1030" s="37">
        <v>0.930379746835443</v>
      </c>
      <c r="AB1030" s="38">
        <v>151</v>
      </c>
      <c r="AC1030" s="37">
        <v>0.955696202531646</v>
      </c>
      <c r="AD1030" s="38">
        <v>157</v>
      </c>
      <c r="AE1030" s="39">
        <v>0.993670886075949</v>
      </c>
      <c r="AF1030" s="19">
        <v>26.443794</v>
      </c>
      <c r="AG1030" s="10">
        <v>-80.081705999999997</v>
      </c>
    </row>
    <row r="1031" spans="1:33" ht="12" customHeight="1" x14ac:dyDescent="0.2">
      <c r="A1031" s="18">
        <v>640</v>
      </c>
      <c r="B1031" s="40" t="s">
        <v>43</v>
      </c>
      <c r="C1031" s="7" t="s">
        <v>427</v>
      </c>
      <c r="D1031" s="7" t="s">
        <v>1449</v>
      </c>
      <c r="E1031" s="7" t="s">
        <v>3</v>
      </c>
      <c r="F1031" s="7" t="s">
        <v>2</v>
      </c>
      <c r="G1031" s="7">
        <v>1</v>
      </c>
      <c r="H1031" s="6">
        <v>122</v>
      </c>
      <c r="I1031" s="6">
        <v>30</v>
      </c>
      <c r="J1031" s="5"/>
      <c r="K1031" s="5"/>
      <c r="L1031" s="5"/>
      <c r="M1031" s="5"/>
      <c r="N1031" s="10">
        <v>152</v>
      </c>
      <c r="O1031" s="10">
        <v>152</v>
      </c>
      <c r="P1031" s="88">
        <v>0</v>
      </c>
      <c r="Q1031" s="102">
        <f t="shared" si="45"/>
        <v>0.93201754385964908</v>
      </c>
      <c r="R1031" s="96">
        <v>0.92872807017543857</v>
      </c>
      <c r="S1031" s="16">
        <v>0.91118421052631582</v>
      </c>
      <c r="T1031" s="10">
        <v>146</v>
      </c>
      <c r="U1031" s="13">
        <v>0.96052631578947401</v>
      </c>
      <c r="V1031" s="12">
        <v>147</v>
      </c>
      <c r="W1031" s="13">
        <v>0.96710526315789502</v>
      </c>
      <c r="X1031" s="12">
        <v>146</v>
      </c>
      <c r="Y1031" s="13">
        <v>0.96052631578947401</v>
      </c>
      <c r="Z1031" s="12">
        <v>139</v>
      </c>
      <c r="AA1031" s="13">
        <v>0.91447368421052599</v>
      </c>
      <c r="AB1031" s="12">
        <v>137</v>
      </c>
      <c r="AC1031" s="13">
        <v>0.90131578947368396</v>
      </c>
      <c r="AD1031" s="12">
        <v>135</v>
      </c>
      <c r="AE1031" s="41">
        <v>0.88815789473684204</v>
      </c>
      <c r="AF1031" s="19">
        <v>26.710899999999999</v>
      </c>
      <c r="AG1031" s="10">
        <v>-80.076499999999996</v>
      </c>
    </row>
    <row r="1032" spans="1:33" ht="12" customHeight="1" x14ac:dyDescent="0.2">
      <c r="A1032" s="18">
        <v>707</v>
      </c>
      <c r="B1032" s="40" t="s">
        <v>43</v>
      </c>
      <c r="C1032" s="7" t="s">
        <v>468</v>
      </c>
      <c r="D1032" s="7" t="s">
        <v>1460</v>
      </c>
      <c r="E1032" s="7" t="s">
        <v>3</v>
      </c>
      <c r="F1032" s="7" t="s">
        <v>2</v>
      </c>
      <c r="G1032" s="7">
        <v>1</v>
      </c>
      <c r="H1032" s="6">
        <v>160</v>
      </c>
      <c r="I1032" s="5"/>
      <c r="J1032" s="5"/>
      <c r="K1032" s="5"/>
      <c r="L1032" s="5"/>
      <c r="M1032" s="5"/>
      <c r="N1032" s="10">
        <v>160</v>
      </c>
      <c r="O1032" s="10">
        <v>160</v>
      </c>
      <c r="P1032" s="88">
        <v>0</v>
      </c>
      <c r="Q1032" s="102">
        <f t="shared" si="45"/>
        <v>0.84166666666666667</v>
      </c>
      <c r="R1032" s="96">
        <v>0.88437500000000002</v>
      </c>
      <c r="S1032" s="16">
        <v>0.9</v>
      </c>
      <c r="T1032" s="10">
        <v>127</v>
      </c>
      <c r="U1032" s="13">
        <v>0.79374999999999996</v>
      </c>
      <c r="V1032" s="12">
        <v>128</v>
      </c>
      <c r="W1032" s="13">
        <v>0.8</v>
      </c>
      <c r="X1032" s="12">
        <v>134</v>
      </c>
      <c r="Y1032" s="13">
        <v>0.83750000000000002</v>
      </c>
      <c r="Z1032" s="12">
        <v>135</v>
      </c>
      <c r="AA1032" s="13">
        <v>0.84375</v>
      </c>
      <c r="AB1032" s="12">
        <v>142</v>
      </c>
      <c r="AC1032" s="13">
        <v>0.88749999999999996</v>
      </c>
      <c r="AD1032" s="12">
        <v>142</v>
      </c>
      <c r="AE1032" s="41">
        <v>0.88749999999999996</v>
      </c>
      <c r="AF1032" s="19">
        <v>26.6173</v>
      </c>
      <c r="AG1032" s="10">
        <v>-80.082499999999996</v>
      </c>
    </row>
    <row r="1033" spans="1:33" ht="12" customHeight="1" x14ac:dyDescent="0.2">
      <c r="A1033" s="18">
        <v>721</v>
      </c>
      <c r="B1033" s="40" t="s">
        <v>43</v>
      </c>
      <c r="C1033" s="7" t="s">
        <v>480</v>
      </c>
      <c r="D1033" s="7" t="s">
        <v>1472</v>
      </c>
      <c r="E1033" s="7" t="s">
        <v>3</v>
      </c>
      <c r="F1033" s="7" t="s">
        <v>2</v>
      </c>
      <c r="G1033" s="7">
        <v>1</v>
      </c>
      <c r="H1033" s="6">
        <v>17</v>
      </c>
      <c r="I1033" s="6">
        <v>25</v>
      </c>
      <c r="J1033" s="5"/>
      <c r="K1033" s="5"/>
      <c r="L1033" s="5"/>
      <c r="M1033" s="5"/>
      <c r="N1033" s="10">
        <v>42</v>
      </c>
      <c r="O1033" s="10">
        <v>42</v>
      </c>
      <c r="P1033" s="88">
        <v>0</v>
      </c>
      <c r="Q1033" s="102">
        <f t="shared" si="45"/>
        <v>0.95238095238095233</v>
      </c>
      <c r="R1033" s="96">
        <v>0.98809523809523814</v>
      </c>
      <c r="S1033" s="16">
        <v>0.919047619047619</v>
      </c>
      <c r="T1033" s="10">
        <v>38</v>
      </c>
      <c r="U1033" s="13">
        <v>0.90476190476190499</v>
      </c>
      <c r="V1033" s="12">
        <v>38</v>
      </c>
      <c r="W1033" s="13">
        <v>0.90476190476190499</v>
      </c>
      <c r="X1033" s="12">
        <v>41</v>
      </c>
      <c r="Y1033" s="13">
        <v>0.97619047619047605</v>
      </c>
      <c r="Z1033" s="12">
        <v>40</v>
      </c>
      <c r="AA1033" s="13">
        <v>0.952380952380952</v>
      </c>
      <c r="AB1033" s="12">
        <v>41</v>
      </c>
      <c r="AC1033" s="13">
        <v>0.97619047619047605</v>
      </c>
      <c r="AD1033" s="12">
        <v>42</v>
      </c>
      <c r="AE1033" s="41">
        <v>1</v>
      </c>
      <c r="AF1033" s="19">
        <v>26.834199999999999</v>
      </c>
      <c r="AG1033" s="10">
        <v>-80.650300000000001</v>
      </c>
    </row>
    <row r="1034" spans="1:33" ht="12" customHeight="1" x14ac:dyDescent="0.2">
      <c r="A1034" s="18">
        <v>983</v>
      </c>
      <c r="B1034" s="40" t="s">
        <v>43</v>
      </c>
      <c r="C1034" s="7" t="s">
        <v>634</v>
      </c>
      <c r="D1034" s="7" t="s">
        <v>1560</v>
      </c>
      <c r="E1034" s="7" t="s">
        <v>1739</v>
      </c>
      <c r="F1034" s="7" t="s">
        <v>2</v>
      </c>
      <c r="G1034" s="7">
        <v>1</v>
      </c>
      <c r="H1034" s="6">
        <v>240</v>
      </c>
      <c r="I1034" s="5"/>
      <c r="J1034" s="5"/>
      <c r="K1034" s="5"/>
      <c r="L1034" s="6">
        <v>3</v>
      </c>
      <c r="M1034" s="5"/>
      <c r="N1034" s="10">
        <v>240</v>
      </c>
      <c r="O1034" s="10">
        <v>210</v>
      </c>
      <c r="P1034" s="88">
        <v>30</v>
      </c>
      <c r="Q1034" s="102">
        <f t="shared" si="45"/>
        <v>0.97777777777777775</v>
      </c>
      <c r="R1034" s="96">
        <v>0.98124999999999996</v>
      </c>
      <c r="S1034" s="16">
        <v>0.97750000000000004</v>
      </c>
      <c r="T1034" s="10">
        <v>233</v>
      </c>
      <c r="U1034" s="13">
        <v>0.97083333333333299</v>
      </c>
      <c r="V1034" s="12">
        <v>236</v>
      </c>
      <c r="W1034" s="13">
        <v>0.98333333333333295</v>
      </c>
      <c r="X1034" s="12">
        <v>233</v>
      </c>
      <c r="Y1034" s="13">
        <v>0.97083333333333299</v>
      </c>
      <c r="Z1034" s="12">
        <v>235</v>
      </c>
      <c r="AA1034" s="13">
        <v>0.97916666666666696</v>
      </c>
      <c r="AB1034" s="12">
        <v>236</v>
      </c>
      <c r="AC1034" s="13">
        <v>0.98333333333333295</v>
      </c>
      <c r="AD1034" s="12">
        <v>235</v>
      </c>
      <c r="AE1034" s="41">
        <v>0.97916666666666696</v>
      </c>
      <c r="AF1034" s="19">
        <v>26.658100000000001</v>
      </c>
      <c r="AG1034" s="10">
        <v>-80.122399999999999</v>
      </c>
    </row>
    <row r="1035" spans="1:33" ht="12" customHeight="1" x14ac:dyDescent="0.2">
      <c r="A1035" s="18">
        <v>52</v>
      </c>
      <c r="B1035" s="40" t="s">
        <v>43</v>
      </c>
      <c r="C1035" s="7" t="s">
        <v>49</v>
      </c>
      <c r="D1035" s="7" t="s">
        <v>1378</v>
      </c>
      <c r="E1035" s="7" t="s">
        <v>4</v>
      </c>
      <c r="F1035" s="7" t="s">
        <v>2</v>
      </c>
      <c r="G1035" s="7">
        <v>1</v>
      </c>
      <c r="H1035" s="5"/>
      <c r="I1035" s="6">
        <v>152</v>
      </c>
      <c r="J1035" s="5"/>
      <c r="K1035" s="5"/>
      <c r="L1035" s="5"/>
      <c r="M1035" s="5"/>
      <c r="N1035" s="10">
        <v>152</v>
      </c>
      <c r="O1035" s="10">
        <v>152</v>
      </c>
      <c r="P1035" s="88">
        <v>0</v>
      </c>
      <c r="Q1035" s="102">
        <f t="shared" si="45"/>
        <v>0.98245614035087714</v>
      </c>
      <c r="R1035" s="96">
        <v>0.95175438596491224</v>
      </c>
      <c r="S1035" s="16">
        <v>0.97916666666666663</v>
      </c>
      <c r="T1035" s="10">
        <v>152</v>
      </c>
      <c r="U1035" s="13">
        <v>1</v>
      </c>
      <c r="V1035" s="12">
        <v>152</v>
      </c>
      <c r="W1035" s="13">
        <v>1</v>
      </c>
      <c r="X1035" s="12">
        <v>149</v>
      </c>
      <c r="Y1035" s="13">
        <v>0.98026315789473695</v>
      </c>
      <c r="Z1035" s="12">
        <v>147</v>
      </c>
      <c r="AA1035" s="13">
        <v>0.96710526315789502</v>
      </c>
      <c r="AB1035" s="12">
        <v>148</v>
      </c>
      <c r="AC1035" s="13">
        <v>0.97368421052631604</v>
      </c>
      <c r="AD1035" s="12">
        <v>148</v>
      </c>
      <c r="AE1035" s="41">
        <v>0.97368421052631604</v>
      </c>
      <c r="AF1035" s="19">
        <v>26.451516999999999</v>
      </c>
      <c r="AG1035" s="10">
        <v>-80.081705999999997</v>
      </c>
    </row>
    <row r="1036" spans="1:33" ht="12" customHeight="1" x14ac:dyDescent="0.2">
      <c r="A1036" s="18">
        <v>55</v>
      </c>
      <c r="B1036" s="40" t="s">
        <v>43</v>
      </c>
      <c r="C1036" s="7" t="s">
        <v>51</v>
      </c>
      <c r="D1036" s="7" t="s">
        <v>1428</v>
      </c>
      <c r="E1036" s="7" t="s">
        <v>4</v>
      </c>
      <c r="F1036" s="7" t="s">
        <v>2</v>
      </c>
      <c r="G1036" s="7">
        <v>1</v>
      </c>
      <c r="H1036" s="5"/>
      <c r="I1036" s="6">
        <v>150</v>
      </c>
      <c r="J1036" s="5"/>
      <c r="K1036" s="5"/>
      <c r="L1036" s="5"/>
      <c r="M1036" s="5"/>
      <c r="N1036" s="10">
        <v>150</v>
      </c>
      <c r="O1036" s="10">
        <v>150</v>
      </c>
      <c r="P1036" s="88">
        <v>0</v>
      </c>
      <c r="Q1036" s="102">
        <f t="shared" si="45"/>
        <v>0.99111111111111116</v>
      </c>
      <c r="R1036" s="96">
        <v>0.98133333333333328</v>
      </c>
      <c r="S1036" s="16">
        <v>0.96799999999999997</v>
      </c>
      <c r="T1036" s="10">
        <v>149</v>
      </c>
      <c r="U1036" s="13">
        <v>0.99333333333333296</v>
      </c>
      <c r="V1036" s="12">
        <v>148</v>
      </c>
      <c r="W1036" s="13">
        <v>0.98666666666666702</v>
      </c>
      <c r="X1036" s="12">
        <v>149</v>
      </c>
      <c r="Y1036" s="13">
        <v>0.99333333333333296</v>
      </c>
      <c r="Z1036" s="12">
        <v>149</v>
      </c>
      <c r="AA1036" s="13">
        <v>0.99333333333333296</v>
      </c>
      <c r="AB1036" s="12">
        <v>150</v>
      </c>
      <c r="AC1036" s="13">
        <v>1</v>
      </c>
      <c r="AD1036" s="12">
        <v>147</v>
      </c>
      <c r="AE1036" s="41">
        <v>0.98</v>
      </c>
      <c r="AF1036" s="19">
        <v>26.732099999999999</v>
      </c>
      <c r="AG1036" s="10">
        <v>-80.066000000000003</v>
      </c>
    </row>
    <row r="1037" spans="1:33" ht="12" customHeight="1" x14ac:dyDescent="0.2">
      <c r="A1037" s="18">
        <v>59</v>
      </c>
      <c r="B1037" s="40" t="s">
        <v>43</v>
      </c>
      <c r="C1037" s="7" t="s">
        <v>56</v>
      </c>
      <c r="D1037" s="7" t="s">
        <v>1429</v>
      </c>
      <c r="E1037" s="7" t="s">
        <v>4</v>
      </c>
      <c r="F1037" s="7" t="s">
        <v>2</v>
      </c>
      <c r="G1037" s="7">
        <v>1</v>
      </c>
      <c r="H1037" s="5"/>
      <c r="I1037" s="6">
        <v>49</v>
      </c>
      <c r="J1037" s="5"/>
      <c r="K1037" s="5"/>
      <c r="L1037" s="5"/>
      <c r="M1037" s="5"/>
      <c r="N1037" s="10">
        <v>49</v>
      </c>
      <c r="O1037" s="10">
        <v>49</v>
      </c>
      <c r="P1037" s="88">
        <v>0</v>
      </c>
      <c r="Q1037" s="102">
        <f t="shared" si="45"/>
        <v>0.97619047619047616</v>
      </c>
      <c r="R1037" s="96">
        <v>0.97959183673469385</v>
      </c>
      <c r="S1037" s="16">
        <v>0.9625850340136054</v>
      </c>
      <c r="T1037" s="10">
        <v>49</v>
      </c>
      <c r="U1037" s="13">
        <v>1</v>
      </c>
      <c r="V1037" s="12">
        <v>49</v>
      </c>
      <c r="W1037" s="13">
        <v>1</v>
      </c>
      <c r="X1037" s="12">
        <v>49</v>
      </c>
      <c r="Y1037" s="13">
        <v>1</v>
      </c>
      <c r="Z1037" s="12">
        <v>48</v>
      </c>
      <c r="AA1037" s="13">
        <v>0.97959183673469397</v>
      </c>
      <c r="AB1037" s="12">
        <v>46</v>
      </c>
      <c r="AC1037" s="13">
        <v>0.93877551020408201</v>
      </c>
      <c r="AD1037" s="12">
        <v>46</v>
      </c>
      <c r="AE1037" s="41">
        <v>0.93877551020408201</v>
      </c>
      <c r="AF1037" s="19">
        <v>26.710100000000001</v>
      </c>
      <c r="AG1037" s="10">
        <v>-80.057100000000005</v>
      </c>
    </row>
    <row r="1038" spans="1:33" ht="12" customHeight="1" x14ac:dyDescent="0.2">
      <c r="A1038" s="18">
        <v>60</v>
      </c>
      <c r="B1038" s="40" t="s">
        <v>43</v>
      </c>
      <c r="C1038" s="7" t="s">
        <v>57</v>
      </c>
      <c r="D1038" s="7" t="s">
        <v>1414</v>
      </c>
      <c r="E1038" s="7" t="s">
        <v>4</v>
      </c>
      <c r="F1038" s="7" t="s">
        <v>2</v>
      </c>
      <c r="G1038" s="7">
        <v>1</v>
      </c>
      <c r="H1038" s="5"/>
      <c r="I1038" s="6">
        <v>17</v>
      </c>
      <c r="J1038" s="5"/>
      <c r="K1038" s="5"/>
      <c r="L1038" s="5"/>
      <c r="M1038" s="5"/>
      <c r="N1038" s="10">
        <v>17</v>
      </c>
      <c r="O1038" s="10">
        <v>17</v>
      </c>
      <c r="P1038" s="88">
        <v>0</v>
      </c>
      <c r="Q1038" s="102">
        <f t="shared" si="45"/>
        <v>0.92156862745098034</v>
      </c>
      <c r="R1038" s="96">
        <v>1</v>
      </c>
      <c r="S1038" s="16">
        <v>0.98039215686274506</v>
      </c>
      <c r="T1038" s="10">
        <v>14</v>
      </c>
      <c r="U1038" s="13">
        <v>0.82352941176470595</v>
      </c>
      <c r="V1038" s="12">
        <v>16</v>
      </c>
      <c r="W1038" s="13">
        <v>0.94117647058823495</v>
      </c>
      <c r="X1038" s="12">
        <v>17</v>
      </c>
      <c r="Y1038" s="13">
        <v>1</v>
      </c>
      <c r="Z1038" s="12">
        <v>16</v>
      </c>
      <c r="AA1038" s="13">
        <v>0.94117647058823495</v>
      </c>
      <c r="AB1038" s="12">
        <v>15</v>
      </c>
      <c r="AC1038" s="13">
        <v>0.88235294117647101</v>
      </c>
      <c r="AD1038" s="12">
        <v>16</v>
      </c>
      <c r="AE1038" s="41">
        <v>0.94117647058823495</v>
      </c>
      <c r="AF1038" s="19">
        <v>26.7104</v>
      </c>
      <c r="AG1038" s="10">
        <v>-80.057000000000002</v>
      </c>
    </row>
    <row r="1039" spans="1:33" ht="12" customHeight="1" x14ac:dyDescent="0.2">
      <c r="A1039" s="18">
        <v>92</v>
      </c>
      <c r="B1039" s="40" t="s">
        <v>43</v>
      </c>
      <c r="C1039" s="7" t="s">
        <v>75</v>
      </c>
      <c r="D1039" s="7" t="s">
        <v>1435</v>
      </c>
      <c r="E1039" s="7" t="s">
        <v>4</v>
      </c>
      <c r="F1039" s="7" t="s">
        <v>2</v>
      </c>
      <c r="G1039" s="7">
        <v>1</v>
      </c>
      <c r="H1039" s="5"/>
      <c r="I1039" s="6">
        <v>96</v>
      </c>
      <c r="J1039" s="5"/>
      <c r="K1039" s="5"/>
      <c r="L1039" s="5"/>
      <c r="M1039" s="5"/>
      <c r="N1039" s="10">
        <v>240</v>
      </c>
      <c r="O1039" s="10">
        <v>240</v>
      </c>
      <c r="P1039" s="88">
        <v>0</v>
      </c>
      <c r="Q1039" s="102">
        <f t="shared" si="45"/>
        <v>0.97291666666666665</v>
      </c>
      <c r="R1039" s="96">
        <v>0.93833333333333335</v>
      </c>
      <c r="S1039" s="16">
        <v>0.93472222222222223</v>
      </c>
      <c r="T1039" s="10">
        <v>229</v>
      </c>
      <c r="U1039" s="13">
        <v>0.95416666666666705</v>
      </c>
      <c r="V1039" s="12">
        <v>230</v>
      </c>
      <c r="W1039" s="13">
        <v>0.95833333333333304</v>
      </c>
      <c r="X1039" s="12">
        <v>234</v>
      </c>
      <c r="Y1039" s="13">
        <v>0.97499999999999998</v>
      </c>
      <c r="Z1039" s="12">
        <v>237</v>
      </c>
      <c r="AA1039" s="13">
        <v>0.98750000000000004</v>
      </c>
      <c r="AB1039" s="12">
        <v>237</v>
      </c>
      <c r="AC1039" s="13">
        <v>0.98750000000000004</v>
      </c>
      <c r="AD1039" s="12">
        <v>234</v>
      </c>
      <c r="AE1039" s="41">
        <v>0.97499999999999998</v>
      </c>
      <c r="AF1039" s="19">
        <v>26.545400000000001</v>
      </c>
      <c r="AG1039" s="10">
        <v>-80.058599999999998</v>
      </c>
    </row>
    <row r="1040" spans="1:33" ht="12" customHeight="1" x14ac:dyDescent="0.2">
      <c r="A1040" s="18">
        <v>190</v>
      </c>
      <c r="B1040" s="40" t="s">
        <v>43</v>
      </c>
      <c r="C1040" s="7" t="s">
        <v>141</v>
      </c>
      <c r="D1040" s="7" t="s">
        <v>1350</v>
      </c>
      <c r="E1040" s="7" t="s">
        <v>4</v>
      </c>
      <c r="F1040" s="7" t="s">
        <v>2</v>
      </c>
      <c r="G1040" s="7">
        <v>1</v>
      </c>
      <c r="H1040" s="5"/>
      <c r="I1040" s="6">
        <v>288</v>
      </c>
      <c r="J1040" s="5"/>
      <c r="K1040" s="5"/>
      <c r="L1040" s="5"/>
      <c r="M1040" s="5"/>
      <c r="N1040" s="10">
        <v>288</v>
      </c>
      <c r="O1040" s="10">
        <v>288</v>
      </c>
      <c r="P1040" s="88">
        <v>0</v>
      </c>
      <c r="Q1040" s="102">
        <f t="shared" si="45"/>
        <v>0.98321759259259256</v>
      </c>
      <c r="R1040" s="96">
        <v>0.9594907407407407</v>
      </c>
      <c r="S1040" s="16">
        <v>0.93981481481481477</v>
      </c>
      <c r="T1040" s="10">
        <v>285</v>
      </c>
      <c r="U1040" s="13">
        <v>0.98958333333333304</v>
      </c>
      <c r="V1040" s="12">
        <v>283</v>
      </c>
      <c r="W1040" s="13">
        <v>0.98263888888888895</v>
      </c>
      <c r="X1040" s="12">
        <v>280</v>
      </c>
      <c r="Y1040" s="13">
        <v>0.97222222222222199</v>
      </c>
      <c r="Z1040" s="12">
        <v>281</v>
      </c>
      <c r="AA1040" s="13">
        <v>0.97569444444444398</v>
      </c>
      <c r="AB1040" s="12">
        <v>285</v>
      </c>
      <c r="AC1040" s="13">
        <v>0.98958333333333304</v>
      </c>
      <c r="AD1040" s="12">
        <v>285</v>
      </c>
      <c r="AE1040" s="41">
        <v>0.98958333333333304</v>
      </c>
      <c r="AF1040" s="19">
        <v>26.607800000000001</v>
      </c>
      <c r="AG1040" s="10">
        <v>-80.093900000000005</v>
      </c>
    </row>
    <row r="1041" spans="1:33" ht="12" customHeight="1" x14ac:dyDescent="0.2">
      <c r="A1041" s="18">
        <v>327</v>
      </c>
      <c r="B1041" s="40" t="s">
        <v>43</v>
      </c>
      <c r="C1041" s="7" t="s">
        <v>232</v>
      </c>
      <c r="D1041" s="7" t="s">
        <v>1475</v>
      </c>
      <c r="E1041" s="7" t="s">
        <v>4</v>
      </c>
      <c r="F1041" s="7" t="s">
        <v>2</v>
      </c>
      <c r="G1041" s="7">
        <v>1</v>
      </c>
      <c r="H1041" s="5"/>
      <c r="I1041" s="6">
        <v>288</v>
      </c>
      <c r="J1041" s="5"/>
      <c r="K1041" s="5"/>
      <c r="L1041" s="5"/>
      <c r="M1041" s="5"/>
      <c r="N1041" s="10">
        <v>288</v>
      </c>
      <c r="O1041" s="10">
        <v>288</v>
      </c>
      <c r="P1041" s="88">
        <v>0</v>
      </c>
      <c r="Q1041" s="102">
        <f t="shared" si="45"/>
        <v>0.9467592592592593</v>
      </c>
      <c r="R1041" s="96">
        <v>0.83958333333333335</v>
      </c>
      <c r="S1041" s="16">
        <v>0.6967592592592593</v>
      </c>
      <c r="T1041" s="10">
        <v>273</v>
      </c>
      <c r="U1041" s="13">
        <v>0.94791666666666696</v>
      </c>
      <c r="V1041" s="12">
        <v>275</v>
      </c>
      <c r="W1041" s="13">
        <v>0.95486111111111105</v>
      </c>
      <c r="X1041" s="12">
        <v>278</v>
      </c>
      <c r="Y1041" s="13">
        <v>0.96527777777777801</v>
      </c>
      <c r="Z1041" s="12">
        <v>276</v>
      </c>
      <c r="AA1041" s="13">
        <v>0.95833333333333304</v>
      </c>
      <c r="AB1041" s="12">
        <v>265</v>
      </c>
      <c r="AC1041" s="13">
        <v>0.92013888888888895</v>
      </c>
      <c r="AD1041" s="12">
        <v>269</v>
      </c>
      <c r="AE1041" s="41">
        <v>0.93402777777777801</v>
      </c>
      <c r="AF1041" s="19">
        <v>26.756408</v>
      </c>
      <c r="AG1041" s="10">
        <v>-80.074764000000002</v>
      </c>
    </row>
    <row r="1042" spans="1:33" ht="12" customHeight="1" x14ac:dyDescent="0.2">
      <c r="A1042" s="18">
        <v>332</v>
      </c>
      <c r="B1042" s="40" t="s">
        <v>43</v>
      </c>
      <c r="C1042" s="7" t="s">
        <v>234</v>
      </c>
      <c r="D1042" s="7" t="s">
        <v>1350</v>
      </c>
      <c r="E1042" s="7" t="s">
        <v>4</v>
      </c>
      <c r="F1042" s="7" t="s">
        <v>2</v>
      </c>
      <c r="G1042" s="7">
        <v>1</v>
      </c>
      <c r="H1042" s="5"/>
      <c r="I1042" s="6">
        <v>38</v>
      </c>
      <c r="J1042" s="5"/>
      <c r="K1042" s="5"/>
      <c r="L1042" s="5"/>
      <c r="M1042" s="5"/>
      <c r="N1042" s="10">
        <v>38</v>
      </c>
      <c r="O1042" s="10">
        <v>38</v>
      </c>
      <c r="P1042" s="88">
        <v>0</v>
      </c>
      <c r="Q1042" s="102">
        <f t="shared" si="45"/>
        <v>0.96491228070175439</v>
      </c>
      <c r="R1042" s="96">
        <v>0.97807017543859653</v>
      </c>
      <c r="S1042" s="16">
        <v>0.96052631578947367</v>
      </c>
      <c r="T1042" s="10">
        <v>36</v>
      </c>
      <c r="U1042" s="13">
        <v>0.94736842105263197</v>
      </c>
      <c r="V1042" s="12">
        <v>37</v>
      </c>
      <c r="W1042" s="13">
        <v>0.97368421052631604</v>
      </c>
      <c r="X1042" s="12">
        <v>38</v>
      </c>
      <c r="Y1042" s="13">
        <v>1</v>
      </c>
      <c r="Z1042" s="12">
        <v>36</v>
      </c>
      <c r="AA1042" s="13">
        <v>0.94736842105263197</v>
      </c>
      <c r="AB1042" s="12">
        <v>37</v>
      </c>
      <c r="AC1042" s="13">
        <v>0.97368421052631604</v>
      </c>
      <c r="AD1042" s="12">
        <v>36</v>
      </c>
      <c r="AE1042" s="41">
        <v>0.94736842105263197</v>
      </c>
      <c r="AF1042" s="19">
        <v>26.713200000000001</v>
      </c>
      <c r="AG1042" s="10">
        <v>-80.051400000000001</v>
      </c>
    </row>
    <row r="1043" spans="1:33" ht="12" customHeight="1" x14ac:dyDescent="0.2">
      <c r="A1043" s="18">
        <v>429</v>
      </c>
      <c r="B1043" s="40" t="s">
        <v>43</v>
      </c>
      <c r="C1043" s="7" t="s">
        <v>295</v>
      </c>
      <c r="D1043" s="7" t="s">
        <v>1342</v>
      </c>
      <c r="E1043" s="7" t="s">
        <v>4</v>
      </c>
      <c r="F1043" s="7" t="s">
        <v>2</v>
      </c>
      <c r="G1043" s="7">
        <v>1</v>
      </c>
      <c r="H1043" s="5"/>
      <c r="I1043" s="6">
        <v>404</v>
      </c>
      <c r="J1043" s="5"/>
      <c r="K1043" s="5"/>
      <c r="L1043" s="5"/>
      <c r="M1043" s="5"/>
      <c r="N1043" s="10">
        <v>404</v>
      </c>
      <c r="O1043" s="10">
        <v>404</v>
      </c>
      <c r="P1043" s="88">
        <v>0</v>
      </c>
      <c r="Q1043" s="102">
        <f t="shared" si="45"/>
        <v>0.95544554455445541</v>
      </c>
      <c r="R1043" s="96">
        <v>0.97937293729372932</v>
      </c>
      <c r="S1043" s="16">
        <v>0.94265676567656764</v>
      </c>
      <c r="T1043" s="10">
        <v>385</v>
      </c>
      <c r="U1043" s="13">
        <v>0.95297029702970304</v>
      </c>
      <c r="V1043" s="12">
        <v>382</v>
      </c>
      <c r="W1043" s="13">
        <v>0.94554455445544605</v>
      </c>
      <c r="X1043" s="12">
        <v>385</v>
      </c>
      <c r="Y1043" s="13">
        <v>0.95297029702970304</v>
      </c>
      <c r="Z1043" s="12">
        <v>389</v>
      </c>
      <c r="AA1043" s="13">
        <v>0.96287128712871295</v>
      </c>
      <c r="AB1043" s="12">
        <v>390</v>
      </c>
      <c r="AC1043" s="13">
        <v>0.96534653465346498</v>
      </c>
      <c r="AD1043" s="12">
        <v>385</v>
      </c>
      <c r="AE1043" s="41">
        <v>0.95297029702970304</v>
      </c>
      <c r="AF1043" s="19">
        <v>26.429600000000001</v>
      </c>
      <c r="AG1043" s="10">
        <v>-80.0822</v>
      </c>
    </row>
    <row r="1044" spans="1:33" ht="12" customHeight="1" x14ac:dyDescent="0.2">
      <c r="A1044" s="18">
        <v>458</v>
      </c>
      <c r="B1044" s="40" t="s">
        <v>43</v>
      </c>
      <c r="C1044" s="7" t="s">
        <v>312</v>
      </c>
      <c r="D1044" s="7" t="s">
        <v>1489</v>
      </c>
      <c r="E1044" s="7" t="s">
        <v>4</v>
      </c>
      <c r="F1044" s="7" t="s">
        <v>2</v>
      </c>
      <c r="G1044" s="7">
        <v>1</v>
      </c>
      <c r="H1044" s="5"/>
      <c r="I1044" s="6">
        <v>94</v>
      </c>
      <c r="J1044" s="5"/>
      <c r="K1044" s="5"/>
      <c r="L1044" s="5"/>
      <c r="M1044" s="5"/>
      <c r="N1044" s="10">
        <v>94</v>
      </c>
      <c r="O1044" s="10">
        <v>94</v>
      </c>
      <c r="P1044" s="88">
        <v>0</v>
      </c>
      <c r="Q1044" s="102">
        <f t="shared" si="45"/>
        <v>0.98581560283687941</v>
      </c>
      <c r="R1044" s="96">
        <v>0.95957446808510638</v>
      </c>
      <c r="S1044" s="16">
        <v>0.9263157894736842</v>
      </c>
      <c r="T1044" s="10">
        <v>94</v>
      </c>
      <c r="U1044" s="13">
        <v>1</v>
      </c>
      <c r="V1044" s="12">
        <v>94</v>
      </c>
      <c r="W1044" s="13">
        <v>1</v>
      </c>
      <c r="X1044" s="12">
        <v>91</v>
      </c>
      <c r="Y1044" s="13">
        <v>0.96808510638297895</v>
      </c>
      <c r="Z1044" s="12">
        <v>94</v>
      </c>
      <c r="AA1044" s="13">
        <v>1</v>
      </c>
      <c r="AB1044" s="12">
        <v>92</v>
      </c>
      <c r="AC1044" s="13">
        <v>0.97872340425531901</v>
      </c>
      <c r="AD1044" s="12">
        <v>91</v>
      </c>
      <c r="AE1044" s="41">
        <v>0.96808510638297895</v>
      </c>
      <c r="AF1044" s="19">
        <v>26.587800000000001</v>
      </c>
      <c r="AG1044" s="10">
        <v>-80.084999999999994</v>
      </c>
    </row>
    <row r="1045" spans="1:33" ht="12" customHeight="1" x14ac:dyDescent="0.2">
      <c r="A1045" s="18">
        <v>481</v>
      </c>
      <c r="B1045" s="40" t="s">
        <v>43</v>
      </c>
      <c r="C1045" s="7" t="s">
        <v>325</v>
      </c>
      <c r="D1045" s="7" t="s">
        <v>1429</v>
      </c>
      <c r="E1045" s="7" t="s">
        <v>4</v>
      </c>
      <c r="F1045" s="7" t="s">
        <v>2</v>
      </c>
      <c r="G1045" s="7">
        <v>1</v>
      </c>
      <c r="H1045" s="5"/>
      <c r="I1045" s="6">
        <v>218</v>
      </c>
      <c r="J1045" s="5"/>
      <c r="K1045" s="5"/>
      <c r="L1045" s="5"/>
      <c r="M1045" s="5"/>
      <c r="N1045" s="10">
        <v>218</v>
      </c>
      <c r="O1045" s="10">
        <v>218</v>
      </c>
      <c r="P1045" s="88">
        <v>0</v>
      </c>
      <c r="Q1045" s="102">
        <f t="shared" si="45"/>
        <v>0.84480122324159024</v>
      </c>
      <c r="R1045" s="96">
        <v>0.89357798165137614</v>
      </c>
      <c r="S1045" s="16">
        <v>0.76697247706422023</v>
      </c>
      <c r="T1045" s="10">
        <v>183</v>
      </c>
      <c r="U1045" s="13">
        <v>0.83944954128440397</v>
      </c>
      <c r="V1045" s="12">
        <v>181</v>
      </c>
      <c r="W1045" s="13">
        <v>0.83027522935779796</v>
      </c>
      <c r="X1045" s="12">
        <v>189</v>
      </c>
      <c r="Y1045" s="13">
        <v>0.86697247706421998</v>
      </c>
      <c r="Z1045" s="12">
        <v>191</v>
      </c>
      <c r="AA1045" s="13">
        <v>0.87614678899082599</v>
      </c>
      <c r="AB1045" s="12">
        <v>184</v>
      </c>
      <c r="AC1045" s="13">
        <v>0.84403669724770602</v>
      </c>
      <c r="AD1045" s="12">
        <v>177</v>
      </c>
      <c r="AE1045" s="41">
        <v>0.81192660550458695</v>
      </c>
      <c r="AF1045" s="19">
        <v>26.701000000000001</v>
      </c>
      <c r="AG1045" s="10">
        <v>-80.105599999999995</v>
      </c>
    </row>
    <row r="1046" spans="1:33" ht="12" customHeight="1" x14ac:dyDescent="0.2">
      <c r="A1046" s="18">
        <v>505</v>
      </c>
      <c r="B1046" s="40" t="s">
        <v>43</v>
      </c>
      <c r="C1046" s="7" t="s">
        <v>343</v>
      </c>
      <c r="D1046" s="7" t="s">
        <v>1426</v>
      </c>
      <c r="E1046" s="7" t="s">
        <v>4</v>
      </c>
      <c r="F1046" s="7" t="s">
        <v>2</v>
      </c>
      <c r="G1046" s="7">
        <v>1</v>
      </c>
      <c r="H1046" s="5"/>
      <c r="I1046" s="6">
        <v>192</v>
      </c>
      <c r="J1046" s="5"/>
      <c r="K1046" s="5"/>
      <c r="L1046" s="5"/>
      <c r="M1046" s="5"/>
      <c r="N1046" s="10">
        <v>192</v>
      </c>
      <c r="O1046" s="10">
        <v>192</v>
      </c>
      <c r="P1046" s="88">
        <v>0</v>
      </c>
      <c r="Q1046" s="102">
        <f t="shared" si="45"/>
        <v>0.98541666666666672</v>
      </c>
      <c r="R1046" s="96">
        <v>0.97135416666666663</v>
      </c>
      <c r="S1046" s="16">
        <v>0.96701388888888884</v>
      </c>
      <c r="T1046" s="10">
        <v>187</v>
      </c>
      <c r="U1046" s="13">
        <v>0.97395833333333304</v>
      </c>
      <c r="V1046" s="11"/>
      <c r="W1046" s="11"/>
      <c r="X1046" s="12">
        <v>192</v>
      </c>
      <c r="Y1046" s="13">
        <v>1</v>
      </c>
      <c r="Z1046" s="12">
        <v>190</v>
      </c>
      <c r="AA1046" s="13">
        <v>0.98958333333333304</v>
      </c>
      <c r="AB1046" s="12">
        <v>188</v>
      </c>
      <c r="AC1046" s="13">
        <v>0.97916666666666696</v>
      </c>
      <c r="AD1046" s="12">
        <v>189</v>
      </c>
      <c r="AE1046" s="41">
        <v>0.984375</v>
      </c>
      <c r="AF1046" s="19">
        <v>26.586500000000001</v>
      </c>
      <c r="AG1046" s="10">
        <v>-80.083500000000001</v>
      </c>
    </row>
    <row r="1047" spans="1:33" ht="12" customHeight="1" x14ac:dyDescent="0.2">
      <c r="A1047" s="18">
        <v>531</v>
      </c>
      <c r="B1047" s="40" t="s">
        <v>43</v>
      </c>
      <c r="C1047" s="7" t="s">
        <v>362</v>
      </c>
      <c r="D1047" s="7" t="s">
        <v>1489</v>
      </c>
      <c r="E1047" s="7" t="s">
        <v>4</v>
      </c>
      <c r="F1047" s="7" t="s">
        <v>2</v>
      </c>
      <c r="G1047" s="7">
        <v>1</v>
      </c>
      <c r="H1047" s="5"/>
      <c r="I1047" s="6">
        <v>71</v>
      </c>
      <c r="J1047" s="5"/>
      <c r="K1047" s="5"/>
      <c r="L1047" s="5"/>
      <c r="M1047" s="5"/>
      <c r="N1047" s="10">
        <v>71</v>
      </c>
      <c r="O1047" s="10">
        <v>71</v>
      </c>
      <c r="P1047" s="88">
        <v>0</v>
      </c>
      <c r="Q1047" s="102">
        <f t="shared" si="45"/>
        <v>0.93661971830985913</v>
      </c>
      <c r="R1047" s="96">
        <v>0.971830985915493</v>
      </c>
      <c r="S1047" s="16">
        <v>0.94084507042253518</v>
      </c>
      <c r="T1047" s="10">
        <v>70</v>
      </c>
      <c r="U1047" s="13">
        <v>0.98591549295774705</v>
      </c>
      <c r="V1047" s="12">
        <v>68</v>
      </c>
      <c r="W1047" s="13">
        <v>0.95774647887323905</v>
      </c>
      <c r="X1047" s="12">
        <v>67</v>
      </c>
      <c r="Y1047" s="13">
        <v>0.94366197183098599</v>
      </c>
      <c r="Z1047" s="12">
        <v>66</v>
      </c>
      <c r="AA1047" s="13">
        <v>0.92957746478873204</v>
      </c>
      <c r="AB1047" s="12">
        <v>65</v>
      </c>
      <c r="AC1047" s="13">
        <v>0.91549295774647899</v>
      </c>
      <c r="AD1047" s="12">
        <v>63</v>
      </c>
      <c r="AE1047" s="41">
        <v>0.88732394366197198</v>
      </c>
      <c r="AF1047" s="19">
        <v>26.792400000000001</v>
      </c>
      <c r="AG1047" s="10">
        <v>-80.102900000000005</v>
      </c>
    </row>
    <row r="1048" spans="1:33" ht="12" customHeight="1" x14ac:dyDescent="0.2">
      <c r="A1048" s="18">
        <v>532</v>
      </c>
      <c r="B1048" s="40" t="s">
        <v>43</v>
      </c>
      <c r="C1048" s="7" t="s">
        <v>363</v>
      </c>
      <c r="D1048" s="7" t="s">
        <v>1340</v>
      </c>
      <c r="E1048" s="7" t="s">
        <v>4</v>
      </c>
      <c r="F1048" s="7" t="s">
        <v>2</v>
      </c>
      <c r="G1048" s="7">
        <v>1</v>
      </c>
      <c r="H1048" s="5"/>
      <c r="I1048" s="6">
        <v>92</v>
      </c>
      <c r="J1048" s="5"/>
      <c r="K1048" s="5"/>
      <c r="L1048" s="5"/>
      <c r="M1048" s="5"/>
      <c r="N1048" s="10">
        <v>92</v>
      </c>
      <c r="O1048" s="10">
        <v>92</v>
      </c>
      <c r="P1048" s="88">
        <v>0</v>
      </c>
      <c r="Q1048" s="102">
        <f t="shared" si="45"/>
        <v>0.96739130434782605</v>
      </c>
      <c r="R1048" s="96">
        <v>0.94927536231884058</v>
      </c>
      <c r="S1048" s="16">
        <v>0.89855072463768115</v>
      </c>
      <c r="T1048" s="10">
        <v>92</v>
      </c>
      <c r="U1048" s="13">
        <v>1</v>
      </c>
      <c r="V1048" s="12">
        <v>90</v>
      </c>
      <c r="W1048" s="13">
        <v>0.97826086956521696</v>
      </c>
      <c r="X1048" s="12">
        <v>89</v>
      </c>
      <c r="Y1048" s="13">
        <v>0.96739130434782605</v>
      </c>
      <c r="Z1048" s="12">
        <v>90</v>
      </c>
      <c r="AA1048" s="13">
        <v>0.97826086956521696</v>
      </c>
      <c r="AB1048" s="12">
        <v>89</v>
      </c>
      <c r="AC1048" s="13">
        <v>0.96739130434782605</v>
      </c>
      <c r="AD1048" s="12">
        <v>84</v>
      </c>
      <c r="AE1048" s="41">
        <v>0.91304347826086996</v>
      </c>
      <c r="AF1048" s="19">
        <v>26.792400000000001</v>
      </c>
      <c r="AG1048" s="10">
        <v>-80.102900000000005</v>
      </c>
    </row>
    <row r="1049" spans="1:33" ht="12" customHeight="1" x14ac:dyDescent="0.2">
      <c r="A1049" s="18">
        <v>660</v>
      </c>
      <c r="B1049" s="40" t="s">
        <v>43</v>
      </c>
      <c r="C1049" s="7" t="s">
        <v>440</v>
      </c>
      <c r="D1049" s="7" t="s">
        <v>1353</v>
      </c>
      <c r="E1049" s="7" t="s">
        <v>4</v>
      </c>
      <c r="F1049" s="7" t="s">
        <v>2</v>
      </c>
      <c r="G1049" s="7">
        <v>1</v>
      </c>
      <c r="H1049" s="5"/>
      <c r="I1049" s="6">
        <v>72</v>
      </c>
      <c r="J1049" s="5"/>
      <c r="K1049" s="5"/>
      <c r="L1049" s="5"/>
      <c r="M1049" s="5"/>
      <c r="N1049" s="10">
        <v>72</v>
      </c>
      <c r="O1049" s="10">
        <v>72</v>
      </c>
      <c r="P1049" s="88">
        <v>0</v>
      </c>
      <c r="Q1049" s="102">
        <f t="shared" si="45"/>
        <v>0.84490740740740744</v>
      </c>
      <c r="R1049" s="96">
        <v>0.90509259259259256</v>
      </c>
      <c r="S1049" s="16">
        <v>0.59490740740740744</v>
      </c>
      <c r="T1049" s="10">
        <v>57</v>
      </c>
      <c r="U1049" s="13">
        <v>0.79166666666666696</v>
      </c>
      <c r="V1049" s="12">
        <v>62</v>
      </c>
      <c r="W1049" s="13">
        <v>0.86111111111111105</v>
      </c>
      <c r="X1049" s="12">
        <v>62</v>
      </c>
      <c r="Y1049" s="13">
        <v>0.86111111111111105</v>
      </c>
      <c r="Z1049" s="12">
        <v>60</v>
      </c>
      <c r="AA1049" s="13">
        <v>0.83333333333333304</v>
      </c>
      <c r="AB1049" s="12">
        <v>59</v>
      </c>
      <c r="AC1049" s="13">
        <v>0.81944444444444398</v>
      </c>
      <c r="AD1049" s="12">
        <v>65</v>
      </c>
      <c r="AE1049" s="41">
        <v>0.90277777777777801</v>
      </c>
      <c r="AF1049" s="19">
        <v>26.701799999999999</v>
      </c>
      <c r="AG1049" s="10">
        <v>-80.105000000000004</v>
      </c>
    </row>
    <row r="1050" spans="1:33" ht="12" customHeight="1" x14ac:dyDescent="0.2">
      <c r="A1050" s="18">
        <v>715</v>
      </c>
      <c r="B1050" s="40" t="s">
        <v>43</v>
      </c>
      <c r="C1050" s="7" t="s">
        <v>474</v>
      </c>
      <c r="D1050" s="7" t="s">
        <v>1355</v>
      </c>
      <c r="E1050" s="7" t="s">
        <v>4</v>
      </c>
      <c r="F1050" s="7" t="s">
        <v>2</v>
      </c>
      <c r="G1050" s="7">
        <v>1</v>
      </c>
      <c r="H1050" s="5"/>
      <c r="I1050" s="6">
        <v>53</v>
      </c>
      <c r="J1050" s="5"/>
      <c r="K1050" s="5"/>
      <c r="L1050" s="5"/>
      <c r="M1050" s="5"/>
      <c r="N1050" s="10">
        <v>53</v>
      </c>
      <c r="O1050" s="10">
        <v>53</v>
      </c>
      <c r="P1050" s="88">
        <v>0</v>
      </c>
      <c r="Q1050" s="102">
        <f t="shared" si="45"/>
        <v>0.98427672955974843</v>
      </c>
      <c r="R1050" s="96">
        <v>0.96226415094339623</v>
      </c>
      <c r="S1050" s="16">
        <v>0.97484276729559749</v>
      </c>
      <c r="T1050" s="10">
        <v>51</v>
      </c>
      <c r="U1050" s="13">
        <v>0.96226415094339601</v>
      </c>
      <c r="V1050" s="12">
        <v>53</v>
      </c>
      <c r="W1050" s="13">
        <v>1</v>
      </c>
      <c r="X1050" s="12">
        <v>53</v>
      </c>
      <c r="Y1050" s="13">
        <v>1</v>
      </c>
      <c r="Z1050" s="12">
        <v>52</v>
      </c>
      <c r="AA1050" s="13">
        <v>0.98113207547169801</v>
      </c>
      <c r="AB1050" s="12">
        <v>51</v>
      </c>
      <c r="AC1050" s="13">
        <v>0.96226415094339601</v>
      </c>
      <c r="AD1050" s="12">
        <v>53</v>
      </c>
      <c r="AE1050" s="41">
        <v>1</v>
      </c>
      <c r="AF1050" s="19">
        <v>26.720700000000001</v>
      </c>
      <c r="AG1050" s="10">
        <v>-80.058899999999994</v>
      </c>
    </row>
    <row r="1051" spans="1:33" ht="12" customHeight="1" x14ac:dyDescent="0.2">
      <c r="A1051" s="18">
        <v>730</v>
      </c>
      <c r="B1051" s="40" t="s">
        <v>43</v>
      </c>
      <c r="C1051" s="7" t="s">
        <v>485</v>
      </c>
      <c r="D1051" s="7" t="s">
        <v>1354</v>
      </c>
      <c r="E1051" s="7" t="s">
        <v>4</v>
      </c>
      <c r="F1051" s="7" t="s">
        <v>2</v>
      </c>
      <c r="G1051" s="7">
        <v>1</v>
      </c>
      <c r="H1051" s="5"/>
      <c r="I1051" s="6">
        <v>192</v>
      </c>
      <c r="J1051" s="5"/>
      <c r="K1051" s="5"/>
      <c r="L1051" s="5"/>
      <c r="M1051" s="5"/>
      <c r="N1051" s="10">
        <v>192</v>
      </c>
      <c r="O1051" s="10">
        <v>192</v>
      </c>
      <c r="P1051" s="88">
        <v>0</v>
      </c>
      <c r="Q1051" s="102">
        <f t="shared" si="45"/>
        <v>0.93663194444444442</v>
      </c>
      <c r="R1051" s="96">
        <v>0.93055555555555558</v>
      </c>
      <c r="S1051" s="16">
        <v>0.88854166666666667</v>
      </c>
      <c r="T1051" s="10">
        <v>182</v>
      </c>
      <c r="U1051" s="13">
        <v>0.94791666666666696</v>
      </c>
      <c r="V1051" s="12">
        <v>180</v>
      </c>
      <c r="W1051" s="13">
        <v>0.9375</v>
      </c>
      <c r="X1051" s="12">
        <v>181</v>
      </c>
      <c r="Y1051" s="13">
        <v>0.94270833333333304</v>
      </c>
      <c r="Z1051" s="12">
        <v>177</v>
      </c>
      <c r="AA1051" s="13">
        <v>0.921875</v>
      </c>
      <c r="AB1051" s="12">
        <v>182</v>
      </c>
      <c r="AC1051" s="13">
        <v>0.94791666666666696</v>
      </c>
      <c r="AD1051" s="12">
        <v>177</v>
      </c>
      <c r="AE1051" s="41">
        <v>0.921875</v>
      </c>
      <c r="AF1051" s="19">
        <v>26.7637</v>
      </c>
      <c r="AG1051" s="10">
        <v>-80.116</v>
      </c>
    </row>
    <row r="1052" spans="1:33" ht="12" customHeight="1" x14ac:dyDescent="0.2">
      <c r="A1052" s="18">
        <v>731</v>
      </c>
      <c r="B1052" s="40" t="s">
        <v>43</v>
      </c>
      <c r="C1052" s="7" t="s">
        <v>486</v>
      </c>
      <c r="D1052" s="7" t="s">
        <v>1443</v>
      </c>
      <c r="E1052" s="7" t="s">
        <v>4</v>
      </c>
      <c r="F1052" s="7" t="s">
        <v>2</v>
      </c>
      <c r="G1052" s="7">
        <v>1</v>
      </c>
      <c r="H1052" s="5"/>
      <c r="I1052" s="6">
        <v>230</v>
      </c>
      <c r="J1052" s="5"/>
      <c r="K1052" s="5"/>
      <c r="L1052" s="5"/>
      <c r="M1052" s="5"/>
      <c r="N1052" s="10">
        <v>230</v>
      </c>
      <c r="O1052" s="10">
        <v>230</v>
      </c>
      <c r="P1052" s="88">
        <v>0</v>
      </c>
      <c r="Q1052" s="102">
        <f t="shared" si="45"/>
        <v>0.96739130434782605</v>
      </c>
      <c r="R1052" s="96">
        <v>0.95</v>
      </c>
      <c r="S1052" s="16">
        <v>0.90869565217391302</v>
      </c>
      <c r="T1052" s="10">
        <v>222</v>
      </c>
      <c r="U1052" s="13">
        <v>0.96521739130434803</v>
      </c>
      <c r="V1052" s="12">
        <v>222</v>
      </c>
      <c r="W1052" s="13">
        <v>0.96521739130434803</v>
      </c>
      <c r="X1052" s="12">
        <v>221</v>
      </c>
      <c r="Y1052" s="13">
        <v>0.96086956521739098</v>
      </c>
      <c r="Z1052" s="12">
        <v>223</v>
      </c>
      <c r="AA1052" s="13">
        <v>0.96956521739130397</v>
      </c>
      <c r="AB1052" s="12">
        <v>226</v>
      </c>
      <c r="AC1052" s="13">
        <v>0.98260869565217401</v>
      </c>
      <c r="AD1052" s="12">
        <v>221</v>
      </c>
      <c r="AE1052" s="41">
        <v>0.96086956521739098</v>
      </c>
      <c r="AF1052" s="19">
        <v>26.6922</v>
      </c>
      <c r="AG1052" s="10">
        <v>-80.1768</v>
      </c>
    </row>
    <row r="1053" spans="1:33" ht="12" customHeight="1" x14ac:dyDescent="0.2">
      <c r="A1053" s="18">
        <v>799</v>
      </c>
      <c r="B1053" s="40" t="s">
        <v>43</v>
      </c>
      <c r="C1053" s="7" t="s">
        <v>522</v>
      </c>
      <c r="D1053" s="7" t="s">
        <v>1507</v>
      </c>
      <c r="E1053" s="7" t="s">
        <v>4</v>
      </c>
      <c r="F1053" s="7" t="s">
        <v>2</v>
      </c>
      <c r="G1053" s="7">
        <v>1</v>
      </c>
      <c r="H1053" s="5"/>
      <c r="I1053" s="6">
        <v>144</v>
      </c>
      <c r="J1053" s="5"/>
      <c r="K1053" s="5"/>
      <c r="L1053" s="5"/>
      <c r="M1053" s="5"/>
      <c r="N1053" s="10">
        <v>144</v>
      </c>
      <c r="O1053" s="10">
        <v>144</v>
      </c>
      <c r="P1053" s="88">
        <v>0</v>
      </c>
      <c r="Q1053" s="102">
        <f t="shared" si="45"/>
        <v>0.59837962962962965</v>
      </c>
      <c r="R1053" s="96">
        <v>0.58796296296296291</v>
      </c>
      <c r="S1053" s="16">
        <v>0.92129629629629628</v>
      </c>
      <c r="T1053" s="10">
        <v>87</v>
      </c>
      <c r="U1053" s="13">
        <v>0.60416666666666696</v>
      </c>
      <c r="V1053" s="12">
        <v>85</v>
      </c>
      <c r="W1053" s="13">
        <v>0.59027777777777801</v>
      </c>
      <c r="X1053" s="12">
        <v>89</v>
      </c>
      <c r="Y1053" s="13">
        <v>0.61805555555555602</v>
      </c>
      <c r="Z1053" s="12">
        <v>88</v>
      </c>
      <c r="AA1053" s="13">
        <v>0.61111111111111105</v>
      </c>
      <c r="AB1053" s="12">
        <v>85</v>
      </c>
      <c r="AC1053" s="13">
        <v>0.59027777777777801</v>
      </c>
      <c r="AD1053" s="12">
        <v>83</v>
      </c>
      <c r="AE1053" s="41">
        <v>0.57638888888888895</v>
      </c>
      <c r="AF1053" s="19">
        <v>26.76</v>
      </c>
      <c r="AG1053" s="10">
        <v>-80.116699999999994</v>
      </c>
    </row>
    <row r="1054" spans="1:33" ht="12" customHeight="1" x14ac:dyDescent="0.2">
      <c r="A1054" s="18">
        <v>906</v>
      </c>
      <c r="B1054" s="40" t="s">
        <v>43</v>
      </c>
      <c r="C1054" s="7" t="s">
        <v>581</v>
      </c>
      <c r="D1054" s="7" t="s">
        <v>1472</v>
      </c>
      <c r="E1054" s="7" t="s">
        <v>4</v>
      </c>
      <c r="F1054" s="7" t="s">
        <v>2</v>
      </c>
      <c r="G1054" s="7">
        <v>1</v>
      </c>
      <c r="H1054" s="5"/>
      <c r="I1054" s="6">
        <v>58</v>
      </c>
      <c r="J1054" s="5"/>
      <c r="K1054" s="5"/>
      <c r="L1054" s="5"/>
      <c r="M1054" s="5"/>
      <c r="N1054" s="10">
        <v>58</v>
      </c>
      <c r="O1054" s="10">
        <v>58</v>
      </c>
      <c r="P1054" s="88">
        <v>0</v>
      </c>
      <c r="Q1054" s="102">
        <f t="shared" si="45"/>
        <v>0.92816091954022983</v>
      </c>
      <c r="R1054" s="96">
        <v>0.95977011494252873</v>
      </c>
      <c r="S1054" s="16">
        <v>0.90804597701149425</v>
      </c>
      <c r="T1054" s="10">
        <v>57</v>
      </c>
      <c r="U1054" s="13">
        <v>0.98275862068965503</v>
      </c>
      <c r="V1054" s="12">
        <v>55</v>
      </c>
      <c r="W1054" s="13">
        <v>0.94827586206896597</v>
      </c>
      <c r="X1054" s="12">
        <v>56</v>
      </c>
      <c r="Y1054" s="13">
        <v>0.96551724137931005</v>
      </c>
      <c r="Z1054" s="12">
        <v>53</v>
      </c>
      <c r="AA1054" s="13">
        <v>0.91379310344827602</v>
      </c>
      <c r="AB1054" s="12">
        <v>52</v>
      </c>
      <c r="AC1054" s="13">
        <v>0.89655172413793105</v>
      </c>
      <c r="AD1054" s="12">
        <v>50</v>
      </c>
      <c r="AE1054" s="41">
        <v>0.86206896551724099</v>
      </c>
      <c r="AF1054" s="19">
        <v>26.728200000000001</v>
      </c>
      <c r="AG1054" s="10">
        <v>-80.050399999999996</v>
      </c>
    </row>
    <row r="1055" spans="1:33" ht="12" customHeight="1" x14ac:dyDescent="0.2">
      <c r="A1055" s="18">
        <v>929</v>
      </c>
      <c r="B1055" s="40" t="s">
        <v>43</v>
      </c>
      <c r="C1055" s="7" t="s">
        <v>597</v>
      </c>
      <c r="D1055" s="7" t="s">
        <v>1555</v>
      </c>
      <c r="E1055" s="7" t="s">
        <v>4</v>
      </c>
      <c r="F1055" s="7" t="s">
        <v>2</v>
      </c>
      <c r="G1055" s="7">
        <v>1</v>
      </c>
      <c r="H1055" s="5"/>
      <c r="I1055" s="6">
        <v>260</v>
      </c>
      <c r="J1055" s="5"/>
      <c r="K1055" s="5"/>
      <c r="L1055" s="6">
        <v>17</v>
      </c>
      <c r="M1055" s="5"/>
      <c r="N1055" s="10">
        <v>260</v>
      </c>
      <c r="O1055" s="10">
        <v>260</v>
      </c>
      <c r="P1055" s="88">
        <v>0</v>
      </c>
      <c r="Q1055" s="102">
        <f t="shared" si="45"/>
        <v>0.9653846153846154</v>
      </c>
      <c r="R1055" s="96">
        <v>0.96089743589743593</v>
      </c>
      <c r="S1055" s="16">
        <v>0.96474358974358976</v>
      </c>
      <c r="T1055" s="10">
        <v>253</v>
      </c>
      <c r="U1055" s="13">
        <v>0.97307692307692295</v>
      </c>
      <c r="V1055" s="12">
        <v>253</v>
      </c>
      <c r="W1055" s="13">
        <v>0.97307692307692295</v>
      </c>
      <c r="X1055" s="12">
        <v>253</v>
      </c>
      <c r="Y1055" s="13">
        <v>0.97307692307692295</v>
      </c>
      <c r="Z1055" s="12">
        <v>250</v>
      </c>
      <c r="AA1055" s="13">
        <v>0.96153846153846201</v>
      </c>
      <c r="AB1055" s="12">
        <v>247</v>
      </c>
      <c r="AC1055" s="13">
        <v>0.95</v>
      </c>
      <c r="AD1055" s="12">
        <v>250</v>
      </c>
      <c r="AE1055" s="41">
        <v>0.96153846153846201</v>
      </c>
      <c r="AF1055" s="19">
        <v>26.658100000000001</v>
      </c>
      <c r="AG1055" s="10">
        <v>-80.122</v>
      </c>
    </row>
    <row r="1056" spans="1:33" ht="12" customHeight="1" x14ac:dyDescent="0.2">
      <c r="A1056" s="18">
        <v>990</v>
      </c>
      <c r="B1056" s="40" t="s">
        <v>43</v>
      </c>
      <c r="C1056" s="7" t="s">
        <v>636</v>
      </c>
      <c r="D1056" s="7" t="s">
        <v>1564</v>
      </c>
      <c r="E1056" s="7" t="s">
        <v>4</v>
      </c>
      <c r="F1056" s="7" t="s">
        <v>2</v>
      </c>
      <c r="G1056" s="7">
        <v>1</v>
      </c>
      <c r="H1056" s="5"/>
      <c r="I1056" s="6">
        <v>224</v>
      </c>
      <c r="J1056" s="5"/>
      <c r="K1056" s="5"/>
      <c r="L1056" s="5"/>
      <c r="M1056" s="5"/>
      <c r="N1056" s="10">
        <v>224</v>
      </c>
      <c r="O1056" s="10">
        <v>224</v>
      </c>
      <c r="P1056" s="88">
        <v>0</v>
      </c>
      <c r="Q1056" s="102">
        <f t="shared" si="45"/>
        <v>0.9553571428571429</v>
      </c>
      <c r="R1056" s="96">
        <v>0.89583333333333337</v>
      </c>
      <c r="S1056" s="16">
        <v>0.93005952380952384</v>
      </c>
      <c r="T1056" s="10">
        <v>216</v>
      </c>
      <c r="U1056" s="13">
        <v>0.96428571428571397</v>
      </c>
      <c r="V1056" s="12">
        <v>216</v>
      </c>
      <c r="W1056" s="13">
        <v>0.96428571428571397</v>
      </c>
      <c r="X1056" s="12">
        <v>212</v>
      </c>
      <c r="Y1056" s="13">
        <v>0.94642857142857095</v>
      </c>
      <c r="Z1056" s="12">
        <v>217</v>
      </c>
      <c r="AA1056" s="13">
        <v>0.96875</v>
      </c>
      <c r="AB1056" s="12">
        <v>215</v>
      </c>
      <c r="AC1056" s="13">
        <v>0.95982142857142905</v>
      </c>
      <c r="AD1056" s="12">
        <v>208</v>
      </c>
      <c r="AE1056" s="41">
        <v>0.92857142857142905</v>
      </c>
      <c r="AF1056" s="19">
        <v>26.650400000000001</v>
      </c>
      <c r="AG1056" s="10">
        <v>-80.145499999999998</v>
      </c>
    </row>
    <row r="1057" spans="1:33" ht="12" customHeight="1" x14ac:dyDescent="0.2">
      <c r="A1057" s="18">
        <v>1007</v>
      </c>
      <c r="B1057" s="40" t="s">
        <v>43</v>
      </c>
      <c r="C1057" s="7" t="s">
        <v>650</v>
      </c>
      <c r="D1057" s="7" t="s">
        <v>1568</v>
      </c>
      <c r="E1057" s="7" t="s">
        <v>4</v>
      </c>
      <c r="F1057" s="7" t="s">
        <v>2</v>
      </c>
      <c r="G1057" s="7">
        <v>1</v>
      </c>
      <c r="H1057" s="5"/>
      <c r="I1057" s="6">
        <v>300</v>
      </c>
      <c r="J1057" s="5"/>
      <c r="K1057" s="5"/>
      <c r="L1057" s="5"/>
      <c r="M1057" s="5"/>
      <c r="N1057" s="10">
        <v>300</v>
      </c>
      <c r="O1057" s="10">
        <v>300</v>
      </c>
      <c r="P1057" s="88">
        <v>0</v>
      </c>
      <c r="Q1057" s="102">
        <f t="shared" si="45"/>
        <v>0.97166666666666668</v>
      </c>
      <c r="R1057" s="96">
        <v>0.94499999999999995</v>
      </c>
      <c r="S1057" s="16">
        <v>0.93944444444444442</v>
      </c>
      <c r="T1057" s="10">
        <v>300</v>
      </c>
      <c r="U1057" s="13">
        <v>1</v>
      </c>
      <c r="V1057" s="12">
        <v>296</v>
      </c>
      <c r="W1057" s="13">
        <v>0.98666666666666702</v>
      </c>
      <c r="X1057" s="12">
        <v>290</v>
      </c>
      <c r="Y1057" s="13">
        <v>0.96666666666666701</v>
      </c>
      <c r="Z1057" s="12">
        <v>288</v>
      </c>
      <c r="AA1057" s="13">
        <v>0.96</v>
      </c>
      <c r="AB1057" s="12">
        <v>288</v>
      </c>
      <c r="AC1057" s="13">
        <v>0.96</v>
      </c>
      <c r="AD1057" s="12">
        <v>287</v>
      </c>
      <c r="AE1057" s="41">
        <v>0.956666666666667</v>
      </c>
      <c r="AF1057" s="19">
        <v>26.5824</v>
      </c>
      <c r="AG1057" s="10">
        <v>-80.110200000000006</v>
      </c>
    </row>
    <row r="1058" spans="1:33" ht="12" customHeight="1" x14ac:dyDescent="0.2">
      <c r="A1058" s="18">
        <v>1036</v>
      </c>
      <c r="B1058" s="40" t="s">
        <v>43</v>
      </c>
      <c r="C1058" s="7" t="s">
        <v>672</v>
      </c>
      <c r="D1058" s="7" t="s">
        <v>1578</v>
      </c>
      <c r="E1058" s="7" t="s">
        <v>4</v>
      </c>
      <c r="F1058" s="7" t="s">
        <v>2</v>
      </c>
      <c r="G1058" s="7">
        <v>1</v>
      </c>
      <c r="H1058" s="5"/>
      <c r="I1058" s="6">
        <v>288</v>
      </c>
      <c r="J1058" s="5"/>
      <c r="K1058" s="5"/>
      <c r="L1058" s="5"/>
      <c r="M1058" s="5"/>
      <c r="N1058" s="10">
        <v>288</v>
      </c>
      <c r="O1058" s="10">
        <v>288</v>
      </c>
      <c r="P1058" s="88">
        <v>0</v>
      </c>
      <c r="Q1058" s="102">
        <f t="shared" si="45"/>
        <v>0.92129629629629628</v>
      </c>
      <c r="R1058" s="96">
        <v>0.91145833333333337</v>
      </c>
      <c r="S1058" s="16">
        <v>0.92708333333333337</v>
      </c>
      <c r="T1058" s="10">
        <v>268</v>
      </c>
      <c r="U1058" s="13">
        <v>0.93055555555555602</v>
      </c>
      <c r="V1058" s="12">
        <v>271</v>
      </c>
      <c r="W1058" s="13">
        <v>0.94097222222222199</v>
      </c>
      <c r="X1058" s="12">
        <v>266</v>
      </c>
      <c r="Y1058" s="13">
        <v>0.92361111111111105</v>
      </c>
      <c r="Z1058" s="12">
        <v>259</v>
      </c>
      <c r="AA1058" s="13">
        <v>0.89930555555555602</v>
      </c>
      <c r="AB1058" s="12">
        <v>263</v>
      </c>
      <c r="AC1058" s="13">
        <v>0.91319444444444398</v>
      </c>
      <c r="AD1058" s="12">
        <v>265</v>
      </c>
      <c r="AE1058" s="41">
        <v>0.92013888888888895</v>
      </c>
      <c r="AF1058" s="19">
        <v>26.799600000000002</v>
      </c>
      <c r="AG1058" s="10">
        <v>-80.086399999999998</v>
      </c>
    </row>
    <row r="1059" spans="1:33" ht="12" customHeight="1" x14ac:dyDescent="0.2">
      <c r="A1059" s="18">
        <v>1055</v>
      </c>
      <c r="B1059" s="40" t="s">
        <v>43</v>
      </c>
      <c r="C1059" s="7" t="s">
        <v>680</v>
      </c>
      <c r="D1059" s="7" t="s">
        <v>1582</v>
      </c>
      <c r="E1059" s="7" t="s">
        <v>4</v>
      </c>
      <c r="F1059" s="7" t="s">
        <v>2</v>
      </c>
      <c r="G1059" s="7">
        <v>1</v>
      </c>
      <c r="H1059" s="5"/>
      <c r="I1059" s="6">
        <v>130</v>
      </c>
      <c r="J1059" s="5"/>
      <c r="K1059" s="5"/>
      <c r="L1059" s="5"/>
      <c r="M1059" s="5"/>
      <c r="N1059" s="10">
        <v>130</v>
      </c>
      <c r="O1059" s="10">
        <v>130</v>
      </c>
      <c r="P1059" s="88">
        <v>0</v>
      </c>
      <c r="Q1059" s="102">
        <f t="shared" si="45"/>
        <v>0.97051282051282051</v>
      </c>
      <c r="R1059" s="96">
        <v>0.94102564102564101</v>
      </c>
      <c r="S1059" s="16">
        <v>0.8323076923076923</v>
      </c>
      <c r="T1059" s="10">
        <v>128</v>
      </c>
      <c r="U1059" s="13">
        <v>0.984615384615385</v>
      </c>
      <c r="V1059" s="12">
        <v>127</v>
      </c>
      <c r="W1059" s="13">
        <v>0.97692307692307701</v>
      </c>
      <c r="X1059" s="12">
        <v>128</v>
      </c>
      <c r="Y1059" s="13">
        <v>0.984615384615385</v>
      </c>
      <c r="Z1059" s="12">
        <v>128</v>
      </c>
      <c r="AA1059" s="13">
        <v>0.984615384615385</v>
      </c>
      <c r="AB1059" s="12">
        <v>122</v>
      </c>
      <c r="AC1059" s="13">
        <v>0.93846153846153801</v>
      </c>
      <c r="AD1059" s="12">
        <v>124</v>
      </c>
      <c r="AE1059" s="41">
        <v>0.95384615384615401</v>
      </c>
      <c r="AF1059" s="19">
        <v>26.6919</v>
      </c>
      <c r="AG1059" s="10">
        <v>-80.177899999999994</v>
      </c>
    </row>
    <row r="1060" spans="1:33" ht="12" customHeight="1" x14ac:dyDescent="0.2">
      <c r="A1060" s="18">
        <v>1137</v>
      </c>
      <c r="B1060" s="40" t="s">
        <v>43</v>
      </c>
      <c r="C1060" s="7" t="s">
        <v>730</v>
      </c>
      <c r="D1060" s="7" t="s">
        <v>1597</v>
      </c>
      <c r="E1060" s="7" t="s">
        <v>4</v>
      </c>
      <c r="F1060" s="7" t="s">
        <v>2</v>
      </c>
      <c r="G1060" s="7">
        <v>1</v>
      </c>
      <c r="H1060" s="5"/>
      <c r="I1060" s="5">
        <v>160</v>
      </c>
      <c r="J1060" s="5"/>
      <c r="K1060" s="5"/>
      <c r="L1060" s="5"/>
      <c r="M1060" s="5"/>
      <c r="N1060" s="10">
        <v>160</v>
      </c>
      <c r="O1060" s="10">
        <v>160</v>
      </c>
      <c r="P1060" s="88">
        <v>0</v>
      </c>
      <c r="Q1060" s="102">
        <f t="shared" si="45"/>
        <v>0.9447916666666667</v>
      </c>
      <c r="R1060" s="96">
        <v>0.93645833333333328</v>
      </c>
      <c r="S1060" s="16">
        <v>0.95208333333333328</v>
      </c>
      <c r="T1060" s="10">
        <v>151</v>
      </c>
      <c r="U1060" s="13">
        <v>0.94374999999999998</v>
      </c>
      <c r="V1060" s="12">
        <v>157</v>
      </c>
      <c r="W1060" s="13">
        <v>0.98124999999999996</v>
      </c>
      <c r="X1060" s="12">
        <v>152</v>
      </c>
      <c r="Y1060" s="13">
        <v>0.95</v>
      </c>
      <c r="Z1060" s="12">
        <v>151</v>
      </c>
      <c r="AA1060" s="13">
        <v>0.94374999999999998</v>
      </c>
      <c r="AB1060" s="12">
        <v>152</v>
      </c>
      <c r="AC1060" s="13">
        <v>0.95</v>
      </c>
      <c r="AD1060" s="12">
        <v>144</v>
      </c>
      <c r="AE1060" s="41">
        <v>0.9</v>
      </c>
      <c r="AF1060" s="19">
        <v>26.649699999999999</v>
      </c>
      <c r="AG1060" s="10">
        <v>-80.125799999999998</v>
      </c>
    </row>
    <row r="1061" spans="1:33" ht="12" customHeight="1" x14ac:dyDescent="0.2">
      <c r="A1061" s="18">
        <v>1154</v>
      </c>
      <c r="B1061" s="40" t="s">
        <v>43</v>
      </c>
      <c r="C1061" s="7" t="s">
        <v>740</v>
      </c>
      <c r="D1061" s="7" t="s">
        <v>1602</v>
      </c>
      <c r="E1061" s="7" t="s">
        <v>4</v>
      </c>
      <c r="F1061" s="7" t="s">
        <v>2</v>
      </c>
      <c r="G1061" s="7">
        <v>1</v>
      </c>
      <c r="H1061" s="5"/>
      <c r="I1061" s="6">
        <v>330</v>
      </c>
      <c r="J1061" s="5"/>
      <c r="K1061" s="5"/>
      <c r="L1061" s="6">
        <v>17</v>
      </c>
      <c r="M1061" s="5"/>
      <c r="N1061" s="10">
        <v>330</v>
      </c>
      <c r="O1061" s="10">
        <v>330</v>
      </c>
      <c r="P1061" s="88">
        <v>0</v>
      </c>
      <c r="Q1061" s="102">
        <f t="shared" si="45"/>
        <v>0.9555555555555556</v>
      </c>
      <c r="R1061" s="96">
        <v>0.93838383838383843</v>
      </c>
      <c r="S1061" s="16">
        <v>0.9490909090909091</v>
      </c>
      <c r="T1061" s="10">
        <v>328</v>
      </c>
      <c r="U1061" s="13">
        <v>0.99393939393939401</v>
      </c>
      <c r="V1061" s="12">
        <v>322</v>
      </c>
      <c r="W1061" s="13">
        <v>0.97575757575757605</v>
      </c>
      <c r="X1061" s="12">
        <v>313</v>
      </c>
      <c r="Y1061" s="13">
        <v>0.94848484848484804</v>
      </c>
      <c r="Z1061" s="12">
        <v>310</v>
      </c>
      <c r="AA1061" s="13">
        <v>0.939393939393939</v>
      </c>
      <c r="AB1061" s="12">
        <v>312</v>
      </c>
      <c r="AC1061" s="13">
        <v>0.94545454545454499</v>
      </c>
      <c r="AD1061" s="12">
        <v>307</v>
      </c>
      <c r="AE1061" s="41">
        <v>0.93030303030302997</v>
      </c>
      <c r="AF1061" s="19">
        <v>26.7758</v>
      </c>
      <c r="AG1061" s="10">
        <v>-80.108199999999997</v>
      </c>
    </row>
    <row r="1062" spans="1:33" ht="12" customHeight="1" x14ac:dyDescent="0.2">
      <c r="A1062" s="18">
        <v>1158</v>
      </c>
      <c r="B1062" s="40" t="s">
        <v>43</v>
      </c>
      <c r="C1062" s="7" t="s">
        <v>744</v>
      </c>
      <c r="D1062" s="7" t="s">
        <v>1359</v>
      </c>
      <c r="E1062" s="7" t="s">
        <v>4</v>
      </c>
      <c r="F1062" s="7" t="s">
        <v>2</v>
      </c>
      <c r="G1062" s="7">
        <v>1</v>
      </c>
      <c r="H1062" s="5"/>
      <c r="I1062" s="6">
        <v>99</v>
      </c>
      <c r="J1062" s="5"/>
      <c r="K1062" s="5"/>
      <c r="L1062" s="5"/>
      <c r="M1062" s="5"/>
      <c r="N1062" s="10">
        <v>99</v>
      </c>
      <c r="O1062" s="10">
        <v>99</v>
      </c>
      <c r="P1062" s="88">
        <v>0</v>
      </c>
      <c r="Q1062" s="102">
        <f t="shared" ref="Q1062:Q1080" si="46">(T1062+V1062+X1062+Z1062+AB1062+AD1062)/(N1062*COUNTA(T1062,V1062,X1062,Z1062,AB1062,AD1062))</f>
        <v>0.88215488215488214</v>
      </c>
      <c r="R1062" s="96">
        <v>0.98585858585858588</v>
      </c>
      <c r="S1062" s="16">
        <v>0.9747474747474747</v>
      </c>
      <c r="T1062" s="10">
        <v>90</v>
      </c>
      <c r="U1062" s="13">
        <v>0.90909090909090895</v>
      </c>
      <c r="V1062" s="12">
        <v>92</v>
      </c>
      <c r="W1062" s="13">
        <v>0.92929292929292895</v>
      </c>
      <c r="X1062" s="12">
        <v>85</v>
      </c>
      <c r="Y1062" s="13">
        <v>0.85858585858585901</v>
      </c>
      <c r="Z1062" s="12">
        <v>89</v>
      </c>
      <c r="AA1062" s="13">
        <v>0.89898989898989901</v>
      </c>
      <c r="AB1062" s="12">
        <v>85</v>
      </c>
      <c r="AC1062" s="13">
        <v>0.85858585858585901</v>
      </c>
      <c r="AD1062" s="12">
        <v>83</v>
      </c>
      <c r="AE1062" s="41">
        <v>0.83838383838383801</v>
      </c>
      <c r="AF1062" s="19">
        <v>26.711099999999998</v>
      </c>
      <c r="AG1062" s="10">
        <v>-80.076499999999996</v>
      </c>
    </row>
    <row r="1063" spans="1:33" ht="12" customHeight="1" x14ac:dyDescent="0.2">
      <c r="A1063" s="18">
        <v>1170</v>
      </c>
      <c r="B1063" s="40" t="s">
        <v>43</v>
      </c>
      <c r="C1063" s="7" t="s">
        <v>753</v>
      </c>
      <c r="D1063" s="7" t="s">
        <v>1606</v>
      </c>
      <c r="E1063" s="7" t="s">
        <v>4</v>
      </c>
      <c r="F1063" s="7" t="s">
        <v>2</v>
      </c>
      <c r="G1063" s="7">
        <v>1</v>
      </c>
      <c r="H1063" s="5"/>
      <c r="I1063" s="6">
        <v>270</v>
      </c>
      <c r="J1063" s="5"/>
      <c r="K1063" s="5"/>
      <c r="L1063" s="6">
        <v>17</v>
      </c>
      <c r="M1063" s="5"/>
      <c r="N1063" s="10">
        <v>270</v>
      </c>
      <c r="O1063" s="10">
        <v>270</v>
      </c>
      <c r="P1063" s="88">
        <v>0</v>
      </c>
      <c r="Q1063" s="102">
        <f t="shared" si="46"/>
        <v>0.97654320987654319</v>
      </c>
      <c r="R1063" s="96">
        <v>0.95703703703703702</v>
      </c>
      <c r="S1063" s="16">
        <v>0.95740740740740737</v>
      </c>
      <c r="T1063" s="10">
        <v>260</v>
      </c>
      <c r="U1063" s="13">
        <v>0.96296296296296302</v>
      </c>
      <c r="V1063" s="12">
        <v>262</v>
      </c>
      <c r="W1063" s="13">
        <v>0.97037037037036999</v>
      </c>
      <c r="X1063" s="12">
        <v>260</v>
      </c>
      <c r="Y1063" s="13">
        <v>0.96296296296296302</v>
      </c>
      <c r="Z1063" s="12">
        <v>262</v>
      </c>
      <c r="AA1063" s="13">
        <v>0.97037037037036999</v>
      </c>
      <c r="AB1063" s="12">
        <v>269</v>
      </c>
      <c r="AC1063" s="13">
        <v>0.99629629629629601</v>
      </c>
      <c r="AD1063" s="12">
        <v>269</v>
      </c>
      <c r="AE1063" s="41">
        <v>0.99629629629629601</v>
      </c>
      <c r="AF1063" s="19">
        <v>26.627800000000001</v>
      </c>
      <c r="AG1063" s="10">
        <v>-80.067499999999995</v>
      </c>
    </row>
    <row r="1064" spans="1:33" ht="12" customHeight="1" x14ac:dyDescent="0.2">
      <c r="A1064" s="18">
        <v>1195</v>
      </c>
      <c r="B1064" s="40" t="s">
        <v>43</v>
      </c>
      <c r="C1064" s="7" t="s">
        <v>773</v>
      </c>
      <c r="D1064" s="7" t="s">
        <v>1611</v>
      </c>
      <c r="E1064" s="7" t="s">
        <v>4</v>
      </c>
      <c r="F1064" s="7" t="s">
        <v>2</v>
      </c>
      <c r="G1064" s="7">
        <v>1</v>
      </c>
      <c r="H1064" s="5"/>
      <c r="I1064" s="6">
        <v>112</v>
      </c>
      <c r="J1064" s="5"/>
      <c r="K1064" s="5"/>
      <c r="L1064" s="5"/>
      <c r="M1064" s="5"/>
      <c r="N1064" s="10">
        <v>112</v>
      </c>
      <c r="O1064" s="10">
        <v>112</v>
      </c>
      <c r="P1064" s="88">
        <v>0</v>
      </c>
      <c r="Q1064" s="102">
        <f t="shared" si="46"/>
        <v>0.9464285714285714</v>
      </c>
      <c r="R1064" s="96">
        <v>0.93452380952380953</v>
      </c>
      <c r="S1064" s="16">
        <v>0.90029761904761907</v>
      </c>
      <c r="T1064" s="10">
        <v>106</v>
      </c>
      <c r="U1064" s="13">
        <v>0.94642857142857095</v>
      </c>
      <c r="V1064" s="12">
        <v>105</v>
      </c>
      <c r="W1064" s="13">
        <v>0.9375</v>
      </c>
      <c r="X1064" s="12">
        <v>104</v>
      </c>
      <c r="Y1064" s="13">
        <v>0.92857142857142905</v>
      </c>
      <c r="Z1064" s="12">
        <v>107</v>
      </c>
      <c r="AA1064" s="13">
        <v>0.95535714285714302</v>
      </c>
      <c r="AB1064" s="12">
        <v>106</v>
      </c>
      <c r="AC1064" s="13">
        <v>0.94642857142857095</v>
      </c>
      <c r="AD1064" s="12">
        <v>108</v>
      </c>
      <c r="AE1064" s="41">
        <v>0.96428571428571397</v>
      </c>
      <c r="AF1064" s="19">
        <v>26.800899999999999</v>
      </c>
      <c r="AG1064" s="10">
        <v>-80.085099999999997</v>
      </c>
    </row>
    <row r="1065" spans="1:33" ht="12" customHeight="1" x14ac:dyDescent="0.2">
      <c r="A1065" s="18">
        <v>1216</v>
      </c>
      <c r="B1065" s="40" t="s">
        <v>43</v>
      </c>
      <c r="C1065" s="7" t="s">
        <v>784</v>
      </c>
      <c r="D1065" s="7" t="s">
        <v>1616</v>
      </c>
      <c r="E1065" s="7" t="s">
        <v>4</v>
      </c>
      <c r="F1065" s="7" t="s">
        <v>2</v>
      </c>
      <c r="G1065" s="7">
        <v>1</v>
      </c>
      <c r="H1065" s="5"/>
      <c r="I1065" s="6">
        <v>264</v>
      </c>
      <c r="J1065" s="5"/>
      <c r="K1065" s="5"/>
      <c r="L1065" s="5"/>
      <c r="M1065" s="5"/>
      <c r="N1065" s="10">
        <v>264</v>
      </c>
      <c r="O1065" s="10">
        <v>264</v>
      </c>
      <c r="P1065" s="88">
        <v>0</v>
      </c>
      <c r="Q1065" s="102">
        <f t="shared" si="46"/>
        <v>0.87121212121212122</v>
      </c>
      <c r="R1065" s="96">
        <v>0.93787878787878787</v>
      </c>
      <c r="S1065" s="16">
        <v>0.92487373737373735</v>
      </c>
      <c r="T1065" s="10">
        <v>240</v>
      </c>
      <c r="U1065" s="13">
        <v>0.90909090909090895</v>
      </c>
      <c r="V1065" s="12">
        <v>234</v>
      </c>
      <c r="W1065" s="13">
        <v>0.88636363636363602</v>
      </c>
      <c r="X1065" s="12">
        <v>227</v>
      </c>
      <c r="Y1065" s="13">
        <v>0.85984848484848497</v>
      </c>
      <c r="Z1065" s="12">
        <v>217</v>
      </c>
      <c r="AA1065" s="13">
        <v>0.82196969696969702</v>
      </c>
      <c r="AB1065" s="12">
        <v>230</v>
      </c>
      <c r="AC1065" s="13">
        <v>0.87121212121212099</v>
      </c>
      <c r="AD1065" s="12">
        <v>232</v>
      </c>
      <c r="AE1065" s="41">
        <v>0.87878787878787901</v>
      </c>
      <c r="AF1065" s="19">
        <v>26.719000000000001</v>
      </c>
      <c r="AG1065" s="10">
        <v>-80.085499999999996</v>
      </c>
    </row>
    <row r="1066" spans="1:33" ht="12" customHeight="1" x14ac:dyDescent="0.2">
      <c r="A1066" s="18">
        <v>1247</v>
      </c>
      <c r="B1066" s="40" t="s">
        <v>43</v>
      </c>
      <c r="C1066" s="7" t="s">
        <v>803</v>
      </c>
      <c r="D1066" s="7" t="s">
        <v>1345</v>
      </c>
      <c r="E1066" s="7" t="s">
        <v>4</v>
      </c>
      <c r="F1066" s="7" t="s">
        <v>2</v>
      </c>
      <c r="G1066" s="7">
        <v>1</v>
      </c>
      <c r="H1066" s="5"/>
      <c r="I1066" s="6">
        <v>163</v>
      </c>
      <c r="J1066" s="5"/>
      <c r="K1066" s="5"/>
      <c r="L1066" s="5"/>
      <c r="M1066" s="5"/>
      <c r="N1066" s="10">
        <v>163</v>
      </c>
      <c r="O1066" s="10">
        <v>163</v>
      </c>
      <c r="P1066" s="88">
        <v>0</v>
      </c>
      <c r="Q1066" s="102">
        <f t="shared" si="46"/>
        <v>0.93149284253578735</v>
      </c>
      <c r="R1066" s="96">
        <v>0.9683026584867076</v>
      </c>
      <c r="S1066" s="16">
        <v>0.94355828220858895</v>
      </c>
      <c r="T1066" s="10">
        <v>162</v>
      </c>
      <c r="U1066" s="13">
        <v>0.99386503067484699</v>
      </c>
      <c r="V1066" s="12">
        <v>162</v>
      </c>
      <c r="W1066" s="13">
        <v>0.99386503067484699</v>
      </c>
      <c r="X1066" s="12">
        <v>147</v>
      </c>
      <c r="Y1066" s="13">
        <v>0.90184049079754602</v>
      </c>
      <c r="Z1066" s="12">
        <v>143</v>
      </c>
      <c r="AA1066" s="13">
        <v>0.877300613496933</v>
      </c>
      <c r="AB1066" s="12">
        <v>148</v>
      </c>
      <c r="AC1066" s="13">
        <v>0.90797546012269903</v>
      </c>
      <c r="AD1066" s="12">
        <v>149</v>
      </c>
      <c r="AE1066" s="41">
        <v>0.91411042944785303</v>
      </c>
      <c r="AF1066" s="19">
        <v>26.701899999999998</v>
      </c>
      <c r="AG1066" s="10">
        <v>-80.105099999999993</v>
      </c>
    </row>
    <row r="1067" spans="1:33" ht="12" customHeight="1" x14ac:dyDescent="0.2">
      <c r="A1067" s="18">
        <v>1305</v>
      </c>
      <c r="B1067" s="40" t="s">
        <v>43</v>
      </c>
      <c r="C1067" s="7" t="s">
        <v>808</v>
      </c>
      <c r="D1067" s="7" t="s">
        <v>1621</v>
      </c>
      <c r="E1067" s="7" t="s">
        <v>4</v>
      </c>
      <c r="F1067" s="7" t="s">
        <v>2</v>
      </c>
      <c r="G1067" s="7">
        <v>1</v>
      </c>
      <c r="H1067" s="5"/>
      <c r="I1067" s="6">
        <v>344</v>
      </c>
      <c r="J1067" s="5"/>
      <c r="K1067" s="5"/>
      <c r="L1067" s="5"/>
      <c r="M1067" s="5"/>
      <c r="N1067" s="10">
        <v>344</v>
      </c>
      <c r="O1067" s="10">
        <v>344</v>
      </c>
      <c r="P1067" s="88">
        <v>0</v>
      </c>
      <c r="Q1067" s="102">
        <f t="shared" si="46"/>
        <v>0.93953488372093019</v>
      </c>
      <c r="R1067" s="96">
        <v>0.95106589147286824</v>
      </c>
      <c r="S1067" s="16">
        <v>0.90988372093023251</v>
      </c>
      <c r="T1067" s="5"/>
      <c r="U1067" s="11"/>
      <c r="V1067" s="12">
        <v>332</v>
      </c>
      <c r="W1067" s="13">
        <v>0.96511627906976705</v>
      </c>
      <c r="X1067" s="12">
        <v>320</v>
      </c>
      <c r="Y1067" s="13">
        <v>0.93023255813953498</v>
      </c>
      <c r="Z1067" s="12">
        <v>318</v>
      </c>
      <c r="AA1067" s="13">
        <v>0.92441860465116299</v>
      </c>
      <c r="AB1067" s="12">
        <v>321</v>
      </c>
      <c r="AC1067" s="13">
        <v>0.93313953488372103</v>
      </c>
      <c r="AD1067" s="12">
        <v>325</v>
      </c>
      <c r="AE1067" s="41">
        <v>0.94476744186046502</v>
      </c>
      <c r="AF1067" s="19">
        <v>26.738600000000002</v>
      </c>
      <c r="AG1067" s="10">
        <v>-80.107200000000006</v>
      </c>
    </row>
    <row r="1068" spans="1:33" ht="12" customHeight="1" x14ac:dyDescent="0.2">
      <c r="A1068" s="18">
        <v>1323</v>
      </c>
      <c r="B1068" s="40" t="s">
        <v>43</v>
      </c>
      <c r="C1068" s="7" t="s">
        <v>820</v>
      </c>
      <c r="D1068" s="7" t="s">
        <v>1624</v>
      </c>
      <c r="E1068" s="7" t="s">
        <v>4</v>
      </c>
      <c r="F1068" s="7" t="s">
        <v>2</v>
      </c>
      <c r="G1068" s="7">
        <v>1</v>
      </c>
      <c r="H1068" s="5"/>
      <c r="I1068" s="6">
        <v>192</v>
      </c>
      <c r="J1068" s="5"/>
      <c r="K1068" s="5"/>
      <c r="L1068" s="5"/>
      <c r="M1068" s="5"/>
      <c r="N1068" s="10">
        <v>192</v>
      </c>
      <c r="O1068" s="10">
        <v>192</v>
      </c>
      <c r="P1068" s="88">
        <v>0</v>
      </c>
      <c r="Q1068" s="102">
        <f t="shared" si="46"/>
        <v>0.96267361111111116</v>
      </c>
      <c r="R1068" s="96">
        <v>0.92100694444444442</v>
      </c>
      <c r="S1068" s="16">
        <v>0.90625</v>
      </c>
      <c r="T1068" s="10">
        <v>191</v>
      </c>
      <c r="U1068" s="13">
        <v>0.99479166666666696</v>
      </c>
      <c r="V1068" s="12">
        <v>185</v>
      </c>
      <c r="W1068" s="13">
        <v>0.96354166666666696</v>
      </c>
      <c r="X1068" s="12">
        <v>179</v>
      </c>
      <c r="Y1068" s="13">
        <v>0.93229166666666696</v>
      </c>
      <c r="Z1068" s="12">
        <v>184</v>
      </c>
      <c r="AA1068" s="13">
        <v>0.95833333333333304</v>
      </c>
      <c r="AB1068" s="12">
        <v>186</v>
      </c>
      <c r="AC1068" s="13">
        <v>0.96875</v>
      </c>
      <c r="AD1068" s="12">
        <v>184</v>
      </c>
      <c r="AE1068" s="41">
        <v>0.95833333333333304</v>
      </c>
      <c r="AF1068" s="19">
        <v>26.761399999999998</v>
      </c>
      <c r="AG1068" s="10">
        <v>-80.086100000000002</v>
      </c>
    </row>
    <row r="1069" spans="1:33" ht="12" customHeight="1" x14ac:dyDescent="0.2">
      <c r="A1069" s="18">
        <v>1598</v>
      </c>
      <c r="B1069" s="40" t="s">
        <v>43</v>
      </c>
      <c r="C1069" s="7" t="s">
        <v>933</v>
      </c>
      <c r="D1069" s="7" t="s">
        <v>1645</v>
      </c>
      <c r="E1069" s="7" t="s">
        <v>4</v>
      </c>
      <c r="F1069" s="7" t="s">
        <v>2</v>
      </c>
      <c r="G1069" s="7">
        <v>1</v>
      </c>
      <c r="H1069" s="5"/>
      <c r="I1069" s="6">
        <v>130</v>
      </c>
      <c r="J1069" s="5"/>
      <c r="K1069" s="5"/>
      <c r="L1069" s="5"/>
      <c r="M1069" s="5"/>
      <c r="N1069" s="10">
        <v>130</v>
      </c>
      <c r="O1069" s="10">
        <v>130</v>
      </c>
      <c r="P1069" s="88">
        <v>0</v>
      </c>
      <c r="Q1069" s="102">
        <f t="shared" si="46"/>
        <v>0.97692307692307689</v>
      </c>
      <c r="R1069" s="96">
        <v>0.85897435897435892</v>
      </c>
      <c r="S1069" s="16">
        <v>0.90384615384615385</v>
      </c>
      <c r="T1069" s="10">
        <v>124</v>
      </c>
      <c r="U1069" s="13">
        <v>0.95384615384615401</v>
      </c>
      <c r="V1069" s="12">
        <v>127</v>
      </c>
      <c r="W1069" s="13">
        <v>0.97692307692307701</v>
      </c>
      <c r="X1069" s="12">
        <v>129</v>
      </c>
      <c r="Y1069" s="13">
        <v>0.992307692307692</v>
      </c>
      <c r="Z1069" s="12">
        <v>126</v>
      </c>
      <c r="AA1069" s="13">
        <v>0.96923076923076901</v>
      </c>
      <c r="AB1069" s="12">
        <v>127</v>
      </c>
      <c r="AC1069" s="13">
        <v>0.97692307692307701</v>
      </c>
      <c r="AD1069" s="12">
        <v>129</v>
      </c>
      <c r="AE1069" s="41">
        <v>0.992307692307692</v>
      </c>
      <c r="AF1069" s="19">
        <v>26.729361000000001</v>
      </c>
      <c r="AG1069" s="10">
        <v>-80.054444000000004</v>
      </c>
    </row>
    <row r="1070" spans="1:33" ht="12" customHeight="1" x14ac:dyDescent="0.2">
      <c r="A1070" s="18">
        <v>1711</v>
      </c>
      <c r="B1070" s="40" t="s">
        <v>43</v>
      </c>
      <c r="C1070" s="7" t="s">
        <v>967</v>
      </c>
      <c r="D1070" s="7" t="s">
        <v>1661</v>
      </c>
      <c r="E1070" s="7" t="s">
        <v>4</v>
      </c>
      <c r="F1070" s="7" t="s">
        <v>2</v>
      </c>
      <c r="G1070" s="7">
        <v>1</v>
      </c>
      <c r="H1070" s="5"/>
      <c r="I1070" s="6">
        <v>80</v>
      </c>
      <c r="J1070" s="5"/>
      <c r="K1070" s="5"/>
      <c r="L1070" s="5"/>
      <c r="M1070" s="5"/>
      <c r="N1070" s="10">
        <v>80</v>
      </c>
      <c r="O1070" s="10">
        <v>80</v>
      </c>
      <c r="P1070" s="88">
        <v>0</v>
      </c>
      <c r="Q1070" s="102">
        <f t="shared" si="46"/>
        <v>0.98750000000000004</v>
      </c>
      <c r="R1070" s="96">
        <v>0.97187500000000004</v>
      </c>
      <c r="S1070" s="16">
        <v>0.91666666666666663</v>
      </c>
      <c r="T1070" s="5"/>
      <c r="U1070" s="11"/>
      <c r="V1070" s="12">
        <v>78</v>
      </c>
      <c r="W1070" s="13">
        <v>0.97499999999999998</v>
      </c>
      <c r="X1070" s="12">
        <v>80</v>
      </c>
      <c r="Y1070" s="13">
        <v>1</v>
      </c>
      <c r="Z1070" s="12">
        <v>80</v>
      </c>
      <c r="AA1070" s="13">
        <v>1</v>
      </c>
      <c r="AB1070" s="12">
        <v>80</v>
      </c>
      <c r="AC1070" s="13">
        <v>1</v>
      </c>
      <c r="AD1070" s="12">
        <v>77</v>
      </c>
      <c r="AE1070" s="41">
        <v>0.96250000000000002</v>
      </c>
      <c r="AF1070" s="19">
        <v>26.6206</v>
      </c>
      <c r="AG1070" s="10">
        <v>-80.066199999999995</v>
      </c>
    </row>
    <row r="1071" spans="1:33" ht="12" customHeight="1" x14ac:dyDescent="0.2">
      <c r="A1071" s="18">
        <v>2036</v>
      </c>
      <c r="B1071" s="40" t="s">
        <v>43</v>
      </c>
      <c r="C1071" s="7" t="s">
        <v>1059</v>
      </c>
      <c r="D1071" s="7" t="s">
        <v>1688</v>
      </c>
      <c r="E1071" s="7" t="s">
        <v>4</v>
      </c>
      <c r="F1071" s="7" t="s">
        <v>2</v>
      </c>
      <c r="G1071" s="7">
        <v>1</v>
      </c>
      <c r="H1071" s="5"/>
      <c r="I1071" s="6">
        <v>160</v>
      </c>
      <c r="J1071" s="5"/>
      <c r="K1071" s="5"/>
      <c r="L1071" s="5"/>
      <c r="M1071" s="5"/>
      <c r="N1071" s="10">
        <v>160</v>
      </c>
      <c r="O1071" s="10">
        <v>160</v>
      </c>
      <c r="P1071" s="88">
        <v>0</v>
      </c>
      <c r="Q1071" s="102">
        <f t="shared" si="46"/>
        <v>0.97395833333333337</v>
      </c>
      <c r="R1071" s="96">
        <v>0.90125</v>
      </c>
      <c r="S1071" s="16">
        <v>0.93229166666666663</v>
      </c>
      <c r="T1071" s="10">
        <v>158</v>
      </c>
      <c r="U1071" s="13">
        <v>0.98750000000000004</v>
      </c>
      <c r="V1071" s="12">
        <v>159</v>
      </c>
      <c r="W1071" s="13">
        <v>0.99375000000000002</v>
      </c>
      <c r="X1071" s="12">
        <v>159</v>
      </c>
      <c r="Y1071" s="13">
        <v>0.99375000000000002</v>
      </c>
      <c r="Z1071" s="12">
        <v>158</v>
      </c>
      <c r="AA1071" s="13">
        <v>0.98750000000000004</v>
      </c>
      <c r="AB1071" s="12">
        <v>152</v>
      </c>
      <c r="AC1071" s="13">
        <v>0.95</v>
      </c>
      <c r="AD1071" s="12">
        <v>149</v>
      </c>
      <c r="AE1071" s="41">
        <v>0.93125000000000002</v>
      </c>
      <c r="AF1071" s="19">
        <v>26.489599999999999</v>
      </c>
      <c r="AG1071" s="10">
        <v>-80.152199999999993</v>
      </c>
    </row>
    <row r="1072" spans="1:33" ht="12" customHeight="1" x14ac:dyDescent="0.2">
      <c r="A1072" s="18">
        <v>2443</v>
      </c>
      <c r="B1072" s="40" t="s">
        <v>43</v>
      </c>
      <c r="C1072" s="7" t="s">
        <v>1025</v>
      </c>
      <c r="D1072" s="7" t="s">
        <v>1634</v>
      </c>
      <c r="E1072" s="7" t="s">
        <v>4</v>
      </c>
      <c r="F1072" s="7" t="s">
        <v>2</v>
      </c>
      <c r="G1072" s="7">
        <v>1</v>
      </c>
      <c r="H1072" s="5"/>
      <c r="I1072" s="6">
        <v>144</v>
      </c>
      <c r="J1072" s="5"/>
      <c r="K1072" s="5"/>
      <c r="L1072" s="5"/>
      <c r="M1072" s="5"/>
      <c r="N1072" s="10">
        <v>144</v>
      </c>
      <c r="O1072" s="10">
        <v>144</v>
      </c>
      <c r="P1072" s="88">
        <v>0</v>
      </c>
      <c r="Q1072" s="102">
        <f t="shared" si="46"/>
        <v>0.96180555555555558</v>
      </c>
      <c r="R1072" s="96">
        <v>0.98750000000000004</v>
      </c>
      <c r="S1072" s="16">
        <v>0.98263888888888884</v>
      </c>
      <c r="T1072" s="10">
        <v>135</v>
      </c>
      <c r="U1072" s="13">
        <v>0.9375</v>
      </c>
      <c r="V1072" s="12">
        <v>137</v>
      </c>
      <c r="W1072" s="13">
        <v>0.95138888888888895</v>
      </c>
      <c r="X1072" s="12">
        <v>139</v>
      </c>
      <c r="Y1072" s="13">
        <v>0.96527777777777801</v>
      </c>
      <c r="Z1072" s="12">
        <v>140</v>
      </c>
      <c r="AA1072" s="13">
        <v>0.97222222222222199</v>
      </c>
      <c r="AB1072" s="12">
        <v>141</v>
      </c>
      <c r="AC1072" s="13">
        <v>0.97916666666666696</v>
      </c>
      <c r="AD1072" s="12">
        <v>139</v>
      </c>
      <c r="AE1072" s="41">
        <v>0.96527777777777801</v>
      </c>
      <c r="AF1072" s="19">
        <v>26.452228000000002</v>
      </c>
      <c r="AG1072" s="10">
        <v>-80.083943000000005</v>
      </c>
    </row>
    <row r="1073" spans="1:33" ht="12" customHeight="1" x14ac:dyDescent="0.2">
      <c r="A1073" s="18">
        <v>2499</v>
      </c>
      <c r="B1073" s="40" t="s">
        <v>43</v>
      </c>
      <c r="C1073" s="7" t="s">
        <v>1181</v>
      </c>
      <c r="D1073" s="7" t="s">
        <v>1716</v>
      </c>
      <c r="E1073" s="7" t="s">
        <v>4</v>
      </c>
      <c r="F1073" s="7" t="s">
        <v>2</v>
      </c>
      <c r="G1073" s="7">
        <v>1</v>
      </c>
      <c r="H1073" s="5"/>
      <c r="I1073" s="6">
        <v>120</v>
      </c>
      <c r="J1073" s="5"/>
      <c r="K1073" s="5"/>
      <c r="L1073" s="5"/>
      <c r="M1073" s="5"/>
      <c r="N1073" s="10">
        <v>120</v>
      </c>
      <c r="O1073" s="10">
        <v>120</v>
      </c>
      <c r="P1073" s="88">
        <v>0</v>
      </c>
      <c r="Q1073" s="102">
        <f t="shared" si="46"/>
        <v>0.98055555555555551</v>
      </c>
      <c r="R1073" s="96"/>
      <c r="S1073" s="16"/>
      <c r="T1073" s="10">
        <v>119</v>
      </c>
      <c r="U1073" s="13">
        <v>0.99166666666666703</v>
      </c>
      <c r="V1073" s="12">
        <v>118</v>
      </c>
      <c r="W1073" s="13">
        <v>0.98333333333333295</v>
      </c>
      <c r="X1073" s="12">
        <v>118</v>
      </c>
      <c r="Y1073" s="13">
        <v>0.98333333333333295</v>
      </c>
      <c r="Z1073" s="12">
        <v>116</v>
      </c>
      <c r="AA1073" s="13">
        <v>0.96666666666666701</v>
      </c>
      <c r="AB1073" s="12">
        <v>118</v>
      </c>
      <c r="AC1073" s="13">
        <v>0.98333333333333295</v>
      </c>
      <c r="AD1073" s="12">
        <v>117</v>
      </c>
      <c r="AE1073" s="41">
        <v>0.97499999999999998</v>
      </c>
      <c r="AF1073" s="19">
        <v>26.618749999999999</v>
      </c>
      <c r="AG1073" s="10">
        <v>-80.124055999999996</v>
      </c>
    </row>
    <row r="1074" spans="1:33" ht="12" customHeight="1" x14ac:dyDescent="0.2">
      <c r="A1074" s="18">
        <v>2500</v>
      </c>
      <c r="B1074" s="40" t="s">
        <v>43</v>
      </c>
      <c r="C1074" s="7" t="s">
        <v>1182</v>
      </c>
      <c r="D1074" s="7" t="s">
        <v>1717</v>
      </c>
      <c r="E1074" s="7" t="s">
        <v>4</v>
      </c>
      <c r="F1074" s="7" t="s">
        <v>2</v>
      </c>
      <c r="G1074" s="7">
        <v>1</v>
      </c>
      <c r="H1074" s="5"/>
      <c r="I1074" s="6">
        <v>114</v>
      </c>
      <c r="J1074" s="5"/>
      <c r="K1074" s="5"/>
      <c r="L1074" s="5"/>
      <c r="M1074" s="5"/>
      <c r="N1074" s="10">
        <v>122</v>
      </c>
      <c r="O1074" s="10">
        <v>122</v>
      </c>
      <c r="P1074" s="88">
        <v>0</v>
      </c>
      <c r="Q1074" s="102">
        <f t="shared" si="46"/>
        <v>0.97267759562841527</v>
      </c>
      <c r="R1074" s="96">
        <v>0.69945355191256831</v>
      </c>
      <c r="S1074" s="16">
        <v>5.737704918032787E-2</v>
      </c>
      <c r="T1074" s="10">
        <v>121</v>
      </c>
      <c r="U1074" s="13">
        <v>0.99180327868852503</v>
      </c>
      <c r="V1074" s="12">
        <v>121</v>
      </c>
      <c r="W1074" s="13">
        <v>0.99180327868852503</v>
      </c>
      <c r="X1074" s="12">
        <v>120</v>
      </c>
      <c r="Y1074" s="13">
        <v>0.98360655737704905</v>
      </c>
      <c r="Z1074" s="12">
        <v>117</v>
      </c>
      <c r="AA1074" s="13">
        <v>0.95901639344262302</v>
      </c>
      <c r="AB1074" s="12">
        <v>117</v>
      </c>
      <c r="AC1074" s="13">
        <v>0.95901639344262302</v>
      </c>
      <c r="AD1074" s="12">
        <v>116</v>
      </c>
      <c r="AE1074" s="41">
        <v>0.95081967213114704</v>
      </c>
      <c r="AF1074" s="19">
        <v>26.527449000000001</v>
      </c>
      <c r="AG1074" s="10">
        <v>-80.057163000000003</v>
      </c>
    </row>
    <row r="1075" spans="1:33" ht="12" customHeight="1" x14ac:dyDescent="0.2">
      <c r="A1075" s="18">
        <v>2532</v>
      </c>
      <c r="B1075" s="40" t="s">
        <v>43</v>
      </c>
      <c r="C1075" s="7" t="s">
        <v>1199</v>
      </c>
      <c r="D1075" s="7" t="s">
        <v>1716</v>
      </c>
      <c r="E1075" s="7" t="s">
        <v>4</v>
      </c>
      <c r="F1075" s="7" t="s">
        <v>2</v>
      </c>
      <c r="G1075" s="7">
        <v>1</v>
      </c>
      <c r="H1075" s="5"/>
      <c r="I1075" s="6">
        <v>80</v>
      </c>
      <c r="J1075" s="5"/>
      <c r="K1075" s="5"/>
      <c r="L1075" s="5"/>
      <c r="M1075" s="5"/>
      <c r="N1075" s="10">
        <v>80</v>
      </c>
      <c r="O1075" s="10">
        <v>80</v>
      </c>
      <c r="P1075" s="88">
        <v>0</v>
      </c>
      <c r="Q1075" s="102">
        <f t="shared" si="46"/>
        <v>0.98958333333333337</v>
      </c>
      <c r="R1075" s="96">
        <v>0.98499999999999999</v>
      </c>
      <c r="S1075" s="16"/>
      <c r="T1075" s="10">
        <v>80</v>
      </c>
      <c r="U1075" s="13">
        <v>1</v>
      </c>
      <c r="V1075" s="12">
        <v>80</v>
      </c>
      <c r="W1075" s="13">
        <v>1</v>
      </c>
      <c r="X1075" s="12">
        <v>79</v>
      </c>
      <c r="Y1075" s="13">
        <v>0.98750000000000004</v>
      </c>
      <c r="Z1075" s="12">
        <v>79</v>
      </c>
      <c r="AA1075" s="13">
        <v>0.98750000000000004</v>
      </c>
      <c r="AB1075" s="12">
        <v>79</v>
      </c>
      <c r="AC1075" s="13">
        <v>0.98750000000000004</v>
      </c>
      <c r="AD1075" s="12">
        <v>78</v>
      </c>
      <c r="AE1075" s="41">
        <v>0.97499999999999998</v>
      </c>
      <c r="AF1075" s="19">
        <v>26.703053000000001</v>
      </c>
      <c r="AG1075" s="10">
        <v>-80.107949000000005</v>
      </c>
    </row>
    <row r="1076" spans="1:33" ht="12" customHeight="1" x14ac:dyDescent="0.2">
      <c r="A1076" s="18">
        <v>158</v>
      </c>
      <c r="B1076" s="40" t="s">
        <v>43</v>
      </c>
      <c r="C1076" s="7" t="s">
        <v>121</v>
      </c>
      <c r="D1076" s="7" t="s">
        <v>1346</v>
      </c>
      <c r="E1076" s="7" t="s">
        <v>1738</v>
      </c>
      <c r="F1076" s="7" t="s">
        <v>2</v>
      </c>
      <c r="G1076" s="7">
        <v>1</v>
      </c>
      <c r="H1076" s="5"/>
      <c r="I1076" s="6">
        <v>104</v>
      </c>
      <c r="J1076" s="5"/>
      <c r="K1076" s="5"/>
      <c r="L1076" s="5"/>
      <c r="M1076" s="5"/>
      <c r="N1076" s="10">
        <v>209</v>
      </c>
      <c r="O1076" s="10">
        <v>104</v>
      </c>
      <c r="P1076" s="88">
        <v>105</v>
      </c>
      <c r="Q1076" s="102">
        <f t="shared" si="46"/>
        <v>0.91945773524720897</v>
      </c>
      <c r="R1076" s="96">
        <v>0.91228070175438591</v>
      </c>
      <c r="S1076" s="16">
        <v>0.89569377990430621</v>
      </c>
      <c r="T1076" s="10">
        <v>193</v>
      </c>
      <c r="U1076" s="13">
        <v>0.92344497607655496</v>
      </c>
      <c r="V1076" s="12">
        <v>191</v>
      </c>
      <c r="W1076" s="13">
        <v>0.91387559808612395</v>
      </c>
      <c r="X1076" s="12">
        <v>191</v>
      </c>
      <c r="Y1076" s="13">
        <v>0.91826923076923095</v>
      </c>
      <c r="Z1076" s="12">
        <v>196</v>
      </c>
      <c r="AA1076" s="13">
        <v>0.94230769230769196</v>
      </c>
      <c r="AB1076" s="12">
        <v>189</v>
      </c>
      <c r="AC1076" s="13">
        <v>0.90865384615384603</v>
      </c>
      <c r="AD1076" s="12">
        <v>193</v>
      </c>
      <c r="AE1076" s="41">
        <v>0.92788461538461497</v>
      </c>
      <c r="AF1076" s="19">
        <v>26.613800000000001</v>
      </c>
      <c r="AG1076" s="10">
        <v>-80.144900000000007</v>
      </c>
    </row>
    <row r="1077" spans="1:33" ht="12" customHeight="1" x14ac:dyDescent="0.2">
      <c r="A1077" s="18">
        <v>897</v>
      </c>
      <c r="B1077" s="40" t="s">
        <v>43</v>
      </c>
      <c r="C1077" s="7" t="s">
        <v>575</v>
      </c>
      <c r="D1077" s="7" t="s">
        <v>1400</v>
      </c>
      <c r="E1077" s="7" t="s">
        <v>1738</v>
      </c>
      <c r="F1077" s="7" t="s">
        <v>2</v>
      </c>
      <c r="G1077" s="7">
        <v>1</v>
      </c>
      <c r="H1077" s="5"/>
      <c r="I1077" s="6">
        <v>41</v>
      </c>
      <c r="J1077" s="5"/>
      <c r="K1077" s="5"/>
      <c r="L1077" s="5"/>
      <c r="M1077" s="5"/>
      <c r="N1077" s="10">
        <v>202</v>
      </c>
      <c r="O1077" s="10">
        <v>41</v>
      </c>
      <c r="P1077" s="88">
        <v>161</v>
      </c>
      <c r="Q1077" s="102">
        <f t="shared" si="46"/>
        <v>0.9636963696369637</v>
      </c>
      <c r="R1077" s="96">
        <v>0.95940594059405937</v>
      </c>
      <c r="S1077" s="16">
        <v>0.92491749174917492</v>
      </c>
      <c r="T1077" s="10">
        <v>195</v>
      </c>
      <c r="U1077" s="13">
        <v>0.96534653465346498</v>
      </c>
      <c r="V1077" s="12">
        <v>195</v>
      </c>
      <c r="W1077" s="13">
        <v>0.96534653465346498</v>
      </c>
      <c r="X1077" s="12">
        <v>197</v>
      </c>
      <c r="Y1077" s="13">
        <v>0.975247524752475</v>
      </c>
      <c r="Z1077" s="12">
        <v>197</v>
      </c>
      <c r="AA1077" s="13">
        <v>0.975247524752475</v>
      </c>
      <c r="AB1077" s="12">
        <v>192</v>
      </c>
      <c r="AC1077" s="13">
        <v>0.95049504950495001</v>
      </c>
      <c r="AD1077" s="12">
        <v>192</v>
      </c>
      <c r="AE1077" s="41">
        <v>0.95049504950495001</v>
      </c>
      <c r="AF1077" s="19">
        <v>26.73</v>
      </c>
      <c r="AG1077" s="10">
        <v>-80.094200000000001</v>
      </c>
    </row>
    <row r="1078" spans="1:33" ht="12" customHeight="1" x14ac:dyDescent="0.2">
      <c r="A1078" s="18">
        <v>240</v>
      </c>
      <c r="B1078" s="40" t="s">
        <v>43</v>
      </c>
      <c r="C1078" s="7" t="s">
        <v>177</v>
      </c>
      <c r="D1078" s="7" t="s">
        <v>1376</v>
      </c>
      <c r="E1078" s="7" t="s">
        <v>5</v>
      </c>
      <c r="F1078" s="7" t="s">
        <v>2</v>
      </c>
      <c r="G1078" s="7">
        <v>1</v>
      </c>
      <c r="H1078" s="5"/>
      <c r="I1078" s="6">
        <v>17</v>
      </c>
      <c r="J1078" s="6">
        <v>71</v>
      </c>
      <c r="K1078" s="5"/>
      <c r="L1078" s="5"/>
      <c r="M1078" s="5"/>
      <c r="N1078" s="10">
        <v>88</v>
      </c>
      <c r="O1078" s="10">
        <v>88</v>
      </c>
      <c r="P1078" s="88">
        <v>0</v>
      </c>
      <c r="Q1078" s="102">
        <f t="shared" si="46"/>
        <v>0.23863636363636365</v>
      </c>
      <c r="R1078" s="96">
        <v>0.30681818181818182</v>
      </c>
      <c r="S1078" s="16">
        <v>0.38446969696969696</v>
      </c>
      <c r="T1078" s="5"/>
      <c r="U1078" s="11"/>
      <c r="V1078" s="11"/>
      <c r="W1078" s="11"/>
      <c r="X1078" s="12">
        <v>21</v>
      </c>
      <c r="Y1078" s="13">
        <v>0.23863636363636401</v>
      </c>
      <c r="Z1078" s="11"/>
      <c r="AA1078" s="11"/>
      <c r="AB1078" s="11"/>
      <c r="AC1078" s="11"/>
      <c r="AD1078" s="11"/>
      <c r="AE1078" s="42"/>
      <c r="AF1078" s="19">
        <v>26.809799999999999</v>
      </c>
      <c r="AG1078" s="10">
        <v>-80.652600000000007</v>
      </c>
    </row>
    <row r="1079" spans="1:33" ht="12" customHeight="1" x14ac:dyDescent="0.2">
      <c r="A1079" s="18">
        <v>381</v>
      </c>
      <c r="B1079" s="40" t="s">
        <v>43</v>
      </c>
      <c r="C1079" s="7" t="s">
        <v>268</v>
      </c>
      <c r="D1079" s="7" t="s">
        <v>1384</v>
      </c>
      <c r="E1079" s="7" t="s">
        <v>5</v>
      </c>
      <c r="F1079" s="7" t="s">
        <v>2</v>
      </c>
      <c r="G1079" s="7">
        <v>1</v>
      </c>
      <c r="H1079" s="5"/>
      <c r="I1079" s="6">
        <v>8</v>
      </c>
      <c r="J1079" s="6">
        <v>32</v>
      </c>
      <c r="K1079" s="5"/>
      <c r="L1079" s="5"/>
      <c r="M1079" s="5"/>
      <c r="N1079" s="10">
        <v>40</v>
      </c>
      <c r="O1079" s="10">
        <v>40</v>
      </c>
      <c r="P1079" s="88">
        <v>0</v>
      </c>
      <c r="Q1079" s="102">
        <f t="shared" si="46"/>
        <v>0.9916666666666667</v>
      </c>
      <c r="R1079" s="96">
        <v>0.98750000000000004</v>
      </c>
      <c r="S1079" s="16">
        <v>0.99583333333333335</v>
      </c>
      <c r="T1079" s="10">
        <v>39</v>
      </c>
      <c r="U1079" s="13">
        <v>0.97499999999999998</v>
      </c>
      <c r="V1079" s="12">
        <v>40</v>
      </c>
      <c r="W1079" s="13">
        <v>1</v>
      </c>
      <c r="X1079" s="12">
        <v>40</v>
      </c>
      <c r="Y1079" s="13">
        <v>1</v>
      </c>
      <c r="Z1079" s="12">
        <v>40</v>
      </c>
      <c r="AA1079" s="13">
        <v>1</v>
      </c>
      <c r="AB1079" s="12">
        <v>40</v>
      </c>
      <c r="AC1079" s="13">
        <v>1</v>
      </c>
      <c r="AD1079" s="12">
        <v>39</v>
      </c>
      <c r="AE1079" s="41">
        <v>0.97499999999999998</v>
      </c>
      <c r="AF1079" s="19">
        <v>26.438800000000001</v>
      </c>
      <c r="AG1079" s="10">
        <v>-80.195999999999998</v>
      </c>
    </row>
    <row r="1080" spans="1:33" ht="12" customHeight="1" x14ac:dyDescent="0.2">
      <c r="A1080" s="18">
        <v>1558</v>
      </c>
      <c r="B1080" s="40" t="s">
        <v>43</v>
      </c>
      <c r="C1080" s="7" t="s">
        <v>908</v>
      </c>
      <c r="D1080" s="7" t="s">
        <v>1646</v>
      </c>
      <c r="E1080" s="7" t="s">
        <v>6</v>
      </c>
      <c r="F1080" s="7" t="s">
        <v>2</v>
      </c>
      <c r="G1080" s="7">
        <v>1</v>
      </c>
      <c r="H1080" s="5"/>
      <c r="I1080" s="6">
        <v>46</v>
      </c>
      <c r="J1080" s="5"/>
      <c r="K1080" s="6">
        <v>47</v>
      </c>
      <c r="L1080" s="5"/>
      <c r="M1080" s="5"/>
      <c r="N1080" s="10">
        <v>93</v>
      </c>
      <c r="O1080" s="10">
        <v>93</v>
      </c>
      <c r="P1080" s="88">
        <v>0</v>
      </c>
      <c r="Q1080" s="102">
        <f t="shared" si="46"/>
        <v>0.99283154121863804</v>
      </c>
      <c r="R1080" s="96">
        <v>0.97204301075268817</v>
      </c>
      <c r="S1080" s="16">
        <v>0.97132616487455192</v>
      </c>
      <c r="T1080" s="10">
        <v>92</v>
      </c>
      <c r="U1080" s="13">
        <v>0.989247311827957</v>
      </c>
      <c r="V1080" s="12">
        <v>92</v>
      </c>
      <c r="W1080" s="13">
        <v>0.989247311827957</v>
      </c>
      <c r="X1080" s="12">
        <v>92</v>
      </c>
      <c r="Y1080" s="13">
        <v>0.989247311827957</v>
      </c>
      <c r="Z1080" s="12">
        <v>93</v>
      </c>
      <c r="AA1080" s="13">
        <v>1</v>
      </c>
      <c r="AB1080" s="12">
        <v>93</v>
      </c>
      <c r="AC1080" s="13">
        <v>1</v>
      </c>
      <c r="AD1080" s="12">
        <v>92</v>
      </c>
      <c r="AE1080" s="41">
        <v>0.989247311827957</v>
      </c>
      <c r="AF1080" s="19">
        <v>26.682300000000001</v>
      </c>
      <c r="AG1080" s="10">
        <v>-80.678799999999995</v>
      </c>
    </row>
    <row r="1081" spans="1:33" ht="12" customHeight="1" x14ac:dyDescent="0.2">
      <c r="A1081" s="18">
        <v>502</v>
      </c>
      <c r="B1081" s="40" t="s">
        <v>43</v>
      </c>
      <c r="C1081" s="7" t="s">
        <v>340</v>
      </c>
      <c r="D1081" s="7" t="s">
        <v>14</v>
      </c>
      <c r="E1081" s="7" t="s">
        <v>3</v>
      </c>
      <c r="F1081" s="7" t="s">
        <v>1331</v>
      </c>
      <c r="G1081" s="7">
        <v>1</v>
      </c>
      <c r="H1081" s="5"/>
      <c r="I1081" s="5"/>
      <c r="J1081" s="5"/>
      <c r="K1081" s="5"/>
      <c r="L1081" s="5"/>
      <c r="M1081" s="5"/>
      <c r="N1081" s="5">
        <v>252</v>
      </c>
      <c r="O1081" s="5"/>
      <c r="P1081" s="89"/>
      <c r="Q1081" s="102"/>
      <c r="R1081" s="96">
        <v>0.66269841269841268</v>
      </c>
      <c r="S1081" s="16">
        <v>0.64550264550264547</v>
      </c>
      <c r="T1081" s="5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42"/>
      <c r="AF1081" s="19">
        <v>26.733499999999999</v>
      </c>
      <c r="AG1081" s="10">
        <v>-80.066599999999994</v>
      </c>
    </row>
    <row r="1082" spans="1:33" ht="12" customHeight="1" x14ac:dyDescent="0.2">
      <c r="A1082" s="18">
        <v>815</v>
      </c>
      <c r="B1082" s="40" t="s">
        <v>43</v>
      </c>
      <c r="C1082" s="7" t="s">
        <v>534</v>
      </c>
      <c r="D1082" s="7" t="s">
        <v>14</v>
      </c>
      <c r="E1082" s="7" t="s">
        <v>4</v>
      </c>
      <c r="F1082" s="7" t="s">
        <v>1331</v>
      </c>
      <c r="G1082" s="7">
        <v>1</v>
      </c>
      <c r="H1082" s="5"/>
      <c r="I1082" s="5"/>
      <c r="J1082" s="5"/>
      <c r="K1082" s="5"/>
      <c r="L1082" s="5"/>
      <c r="M1082" s="5"/>
      <c r="N1082" s="10">
        <v>87</v>
      </c>
      <c r="O1082" s="10">
        <v>87</v>
      </c>
      <c r="P1082" s="88">
        <v>0</v>
      </c>
      <c r="Q1082" s="102"/>
      <c r="R1082" s="96">
        <v>0.91264367816091951</v>
      </c>
      <c r="S1082" s="16">
        <v>0.96551724137931039</v>
      </c>
      <c r="T1082" s="5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42"/>
      <c r="AF1082" s="19">
        <v>26.808199999999999</v>
      </c>
      <c r="AG1082" s="10">
        <v>-80.653999999999996</v>
      </c>
    </row>
    <row r="1083" spans="1:33" ht="12" customHeight="1" x14ac:dyDescent="0.2">
      <c r="A1083" s="18">
        <v>2608</v>
      </c>
      <c r="B1083" s="40" t="s">
        <v>43</v>
      </c>
      <c r="C1083" s="7" t="s">
        <v>1261</v>
      </c>
      <c r="D1083" s="7" t="s">
        <v>1705</v>
      </c>
      <c r="E1083" s="7" t="s">
        <v>4</v>
      </c>
      <c r="F1083" s="7" t="s">
        <v>1332</v>
      </c>
      <c r="G1083" s="7">
        <v>1</v>
      </c>
      <c r="H1083" s="5"/>
      <c r="I1083" s="6">
        <v>63</v>
      </c>
      <c r="J1083" s="5"/>
      <c r="K1083" s="5"/>
      <c r="L1083" s="5"/>
      <c r="M1083" s="5"/>
      <c r="N1083" s="10">
        <v>63</v>
      </c>
      <c r="O1083" s="10">
        <v>63</v>
      </c>
      <c r="P1083" s="88">
        <v>0</v>
      </c>
      <c r="Q1083" s="102">
        <f>(T1083+V1083+X1083+Z1083+AB1083+AD1083)/(N1083*COUNTA(T1083,V1083,X1083,Z1083,AB1083,AD1083))</f>
        <v>0.99735449735449733</v>
      </c>
      <c r="R1083" s="96"/>
      <c r="S1083" s="16"/>
      <c r="T1083" s="10">
        <v>63</v>
      </c>
      <c r="U1083" s="13">
        <v>1</v>
      </c>
      <c r="V1083" s="12">
        <v>63</v>
      </c>
      <c r="W1083" s="13">
        <v>1</v>
      </c>
      <c r="X1083" s="12">
        <v>62</v>
      </c>
      <c r="Y1083" s="13">
        <v>0.98412698412698396</v>
      </c>
      <c r="Z1083" s="12">
        <v>63</v>
      </c>
      <c r="AA1083" s="13">
        <v>1</v>
      </c>
      <c r="AB1083" s="12">
        <v>63</v>
      </c>
      <c r="AC1083" s="13">
        <v>1</v>
      </c>
      <c r="AD1083" s="12">
        <v>63</v>
      </c>
      <c r="AE1083" s="41">
        <v>1</v>
      </c>
      <c r="AF1083" s="71"/>
      <c r="AG1083" s="5"/>
    </row>
    <row r="1084" spans="1:33" ht="12" customHeight="1" x14ac:dyDescent="0.2">
      <c r="A1084" s="18">
        <v>2602</v>
      </c>
      <c r="B1084" s="40" t="s">
        <v>43</v>
      </c>
      <c r="C1084" s="7" t="s">
        <v>1256</v>
      </c>
      <c r="D1084" s="7" t="s">
        <v>1368</v>
      </c>
      <c r="E1084" s="7" t="s">
        <v>3</v>
      </c>
      <c r="F1084" s="7" t="s">
        <v>1333</v>
      </c>
      <c r="G1084" s="7">
        <v>1</v>
      </c>
      <c r="H1084" s="6">
        <v>68</v>
      </c>
      <c r="I1084" s="6">
        <v>16</v>
      </c>
      <c r="J1084" s="5"/>
      <c r="K1084" s="5"/>
      <c r="L1084" s="6">
        <v>5</v>
      </c>
      <c r="M1084" s="5"/>
      <c r="N1084" s="10">
        <v>84</v>
      </c>
      <c r="O1084" s="10">
        <v>84</v>
      </c>
      <c r="P1084" s="88">
        <v>0</v>
      </c>
      <c r="Q1084" s="102"/>
      <c r="R1084" s="96"/>
      <c r="S1084" s="16"/>
      <c r="T1084" s="5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42"/>
      <c r="AF1084" s="19">
        <v>26.711971999999999</v>
      </c>
      <c r="AG1084" s="10">
        <v>-80.058667</v>
      </c>
    </row>
    <row r="1085" spans="1:33" ht="12" customHeight="1" x14ac:dyDescent="0.2">
      <c r="A1085" s="18">
        <v>2688</v>
      </c>
      <c r="B1085" s="40" t="s">
        <v>43</v>
      </c>
      <c r="C1085" s="7" t="s">
        <v>1321</v>
      </c>
      <c r="D1085" s="7" t="s">
        <v>1728</v>
      </c>
      <c r="E1085" s="7" t="s">
        <v>3</v>
      </c>
      <c r="F1085" s="7" t="s">
        <v>1333</v>
      </c>
      <c r="G1085" s="7">
        <v>1</v>
      </c>
      <c r="H1085" s="6">
        <v>80</v>
      </c>
      <c r="I1085" s="6">
        <v>19</v>
      </c>
      <c r="J1085" s="5"/>
      <c r="K1085" s="5"/>
      <c r="L1085" s="5"/>
      <c r="M1085" s="5"/>
      <c r="N1085" s="10">
        <v>99</v>
      </c>
      <c r="O1085" s="10">
        <v>99</v>
      </c>
      <c r="P1085" s="88">
        <v>0</v>
      </c>
      <c r="Q1085" s="102"/>
      <c r="R1085" s="96"/>
      <c r="S1085" s="16"/>
      <c r="T1085" s="5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42"/>
      <c r="AF1085" s="19">
        <v>26.730443999999999</v>
      </c>
      <c r="AG1085" s="10">
        <v>-80.060582999999994</v>
      </c>
    </row>
    <row r="1086" spans="1:33" ht="12" customHeight="1" x14ac:dyDescent="0.2">
      <c r="A1086" s="18">
        <v>2579</v>
      </c>
      <c r="B1086" s="40" t="s">
        <v>43</v>
      </c>
      <c r="C1086" s="7" t="s">
        <v>1238</v>
      </c>
      <c r="D1086" s="7" t="s">
        <v>1368</v>
      </c>
      <c r="E1086" s="7" t="s">
        <v>4</v>
      </c>
      <c r="F1086" s="7" t="s">
        <v>1333</v>
      </c>
      <c r="G1086" s="7">
        <v>1</v>
      </c>
      <c r="H1086" s="5"/>
      <c r="I1086" s="6">
        <v>144</v>
      </c>
      <c r="J1086" s="5"/>
      <c r="K1086" s="5"/>
      <c r="L1086" s="6">
        <v>8</v>
      </c>
      <c r="M1086" s="5"/>
      <c r="N1086" s="10">
        <v>144</v>
      </c>
      <c r="O1086" s="10">
        <v>144</v>
      </c>
      <c r="P1086" s="88">
        <v>0</v>
      </c>
      <c r="Q1086" s="102"/>
      <c r="R1086" s="96"/>
      <c r="S1086" s="16"/>
      <c r="T1086" s="5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42"/>
      <c r="AF1086" s="19">
        <v>26.4498888888889</v>
      </c>
      <c r="AG1086" s="10">
        <v>-80.085972222222196</v>
      </c>
    </row>
    <row r="1087" spans="1:33" ht="12" customHeight="1" x14ac:dyDescent="0.2">
      <c r="A1087" s="18">
        <v>2615</v>
      </c>
      <c r="B1087" s="40" t="s">
        <v>43</v>
      </c>
      <c r="C1087" s="7" t="s">
        <v>1267</v>
      </c>
      <c r="D1087" s="7" t="s">
        <v>1533</v>
      </c>
      <c r="E1087" s="7" t="s">
        <v>4</v>
      </c>
      <c r="F1087" s="7" t="s">
        <v>1333</v>
      </c>
      <c r="G1087" s="7">
        <v>1</v>
      </c>
      <c r="H1087" s="5"/>
      <c r="I1087" s="6">
        <v>55</v>
      </c>
      <c r="J1087" s="5"/>
      <c r="K1087" s="5"/>
      <c r="L1087" s="5"/>
      <c r="M1087" s="5"/>
      <c r="N1087" s="10">
        <v>55</v>
      </c>
      <c r="O1087" s="10">
        <v>55</v>
      </c>
      <c r="P1087" s="88">
        <v>0</v>
      </c>
      <c r="Q1087" s="102"/>
      <c r="R1087" s="96"/>
      <c r="S1087" s="16"/>
      <c r="T1087" s="5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42"/>
      <c r="AF1087" s="19">
        <v>26.608405000000001</v>
      </c>
      <c r="AG1087" s="10">
        <v>-80.060312999999994</v>
      </c>
    </row>
    <row r="1088" spans="1:33" ht="12" customHeight="1" x14ac:dyDescent="0.2">
      <c r="A1088" s="18">
        <v>2660</v>
      </c>
      <c r="B1088" s="40" t="s">
        <v>43</v>
      </c>
      <c r="C1088" s="7" t="s">
        <v>1295</v>
      </c>
      <c r="D1088" s="7" t="s">
        <v>1370</v>
      </c>
      <c r="E1088" s="7" t="s">
        <v>4</v>
      </c>
      <c r="F1088" s="7" t="s">
        <v>1333</v>
      </c>
      <c r="G1088" s="7">
        <v>1</v>
      </c>
      <c r="H1088" s="5"/>
      <c r="I1088" s="6">
        <v>120</v>
      </c>
      <c r="J1088" s="5"/>
      <c r="K1088" s="5"/>
      <c r="L1088" s="6">
        <v>18</v>
      </c>
      <c r="M1088" s="5"/>
      <c r="N1088" s="10">
        <v>120</v>
      </c>
      <c r="O1088" s="10">
        <v>120</v>
      </c>
      <c r="P1088" s="88">
        <v>0</v>
      </c>
      <c r="Q1088" s="102"/>
      <c r="R1088" s="96"/>
      <c r="S1088" s="16"/>
      <c r="T1088" s="5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42"/>
      <c r="AF1088" s="19">
        <v>26.729389000000001</v>
      </c>
      <c r="AG1088" s="10">
        <v>-80.060083000000006</v>
      </c>
    </row>
    <row r="1089" spans="1:33" ht="12" customHeight="1" thickBot="1" x14ac:dyDescent="0.25">
      <c r="A1089" s="18">
        <v>2641</v>
      </c>
      <c r="B1089" s="43" t="s">
        <v>43</v>
      </c>
      <c r="C1089" s="44" t="s">
        <v>1290</v>
      </c>
      <c r="D1089" s="44" t="s">
        <v>1724</v>
      </c>
      <c r="E1089" s="44" t="s">
        <v>6</v>
      </c>
      <c r="F1089" s="44" t="s">
        <v>1333</v>
      </c>
      <c r="G1089" s="44">
        <v>1</v>
      </c>
      <c r="H1089" s="46"/>
      <c r="I1089" s="46"/>
      <c r="J1089" s="46"/>
      <c r="K1089" s="45">
        <v>15</v>
      </c>
      <c r="L1089" s="46"/>
      <c r="M1089" s="46"/>
      <c r="N1089" s="47">
        <v>15</v>
      </c>
      <c r="O1089" s="47">
        <v>15</v>
      </c>
      <c r="P1089" s="90">
        <v>0</v>
      </c>
      <c r="Q1089" s="103"/>
      <c r="R1089" s="97"/>
      <c r="S1089" s="48"/>
      <c r="T1089" s="46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50"/>
      <c r="AF1089" s="71"/>
      <c r="AG1089" s="5"/>
    </row>
    <row r="1090" spans="1:33" ht="6" customHeight="1" thickBot="1" x14ac:dyDescent="0.25">
      <c r="A1090" s="18"/>
      <c r="B1090" s="79"/>
      <c r="C1090" s="22"/>
      <c r="D1090" s="22"/>
      <c r="E1090" s="22"/>
      <c r="F1090" s="22"/>
      <c r="G1090" s="22"/>
      <c r="H1090" s="23"/>
      <c r="I1090" s="23"/>
      <c r="J1090" s="23"/>
      <c r="K1090" s="24"/>
      <c r="L1090" s="23"/>
      <c r="M1090" s="23"/>
      <c r="N1090" s="25"/>
      <c r="O1090" s="25"/>
      <c r="P1090" s="83"/>
      <c r="Q1090" s="104"/>
      <c r="R1090" s="98"/>
      <c r="S1090" s="26"/>
      <c r="T1090" s="23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80"/>
      <c r="AF1090" s="71"/>
      <c r="AG1090" s="5"/>
    </row>
    <row r="1091" spans="1:33" ht="12" customHeight="1" x14ac:dyDescent="0.2">
      <c r="A1091" s="18">
        <v>1899</v>
      </c>
      <c r="B1091" s="31" t="s">
        <v>148</v>
      </c>
      <c r="C1091" s="32" t="s">
        <v>1027</v>
      </c>
      <c r="D1091" s="32" t="s">
        <v>1676</v>
      </c>
      <c r="E1091" s="32" t="s">
        <v>3</v>
      </c>
      <c r="F1091" s="32" t="s">
        <v>2</v>
      </c>
      <c r="G1091" s="32">
        <v>1</v>
      </c>
      <c r="H1091" s="34">
        <v>77</v>
      </c>
      <c r="I1091" s="34">
        <v>19</v>
      </c>
      <c r="J1091" s="33"/>
      <c r="K1091" s="33"/>
      <c r="L1091" s="33"/>
      <c r="M1091" s="33"/>
      <c r="N1091" s="35">
        <v>96</v>
      </c>
      <c r="O1091" s="35">
        <v>96</v>
      </c>
      <c r="P1091" s="87">
        <v>0</v>
      </c>
      <c r="Q1091" s="101">
        <f t="shared" ref="Q1091:Q1106" si="47">(T1091+V1091+X1091+Z1091+AB1091+AD1091)/(N1091*COUNTA(T1091,V1091,X1091,Z1091,AB1091,AD1091))</f>
        <v>0.984375</v>
      </c>
      <c r="R1091" s="95">
        <v>0.97916666666666663</v>
      </c>
      <c r="S1091" s="36">
        <v>0.85624999999999996</v>
      </c>
      <c r="T1091" s="35">
        <v>93</v>
      </c>
      <c r="U1091" s="37">
        <v>0.96875</v>
      </c>
      <c r="V1091" s="38">
        <v>93</v>
      </c>
      <c r="W1091" s="37">
        <v>0.96875</v>
      </c>
      <c r="X1091" s="38">
        <v>94</v>
      </c>
      <c r="Y1091" s="37">
        <v>0.97916666666666696</v>
      </c>
      <c r="Z1091" s="38">
        <v>95</v>
      </c>
      <c r="AA1091" s="37">
        <v>0.98958333333333304</v>
      </c>
      <c r="AB1091" s="38">
        <v>96</v>
      </c>
      <c r="AC1091" s="37">
        <v>1</v>
      </c>
      <c r="AD1091" s="38">
        <v>96</v>
      </c>
      <c r="AE1091" s="39">
        <v>1</v>
      </c>
      <c r="AF1091" s="19">
        <v>28.322099999999999</v>
      </c>
      <c r="AG1091" s="10">
        <v>-82.696600000000004</v>
      </c>
    </row>
    <row r="1092" spans="1:33" ht="12" customHeight="1" x14ac:dyDescent="0.2">
      <c r="A1092" s="18">
        <v>2245</v>
      </c>
      <c r="B1092" s="40" t="s">
        <v>148</v>
      </c>
      <c r="C1092" s="7" t="s">
        <v>1101</v>
      </c>
      <c r="D1092" s="7" t="s">
        <v>1634</v>
      </c>
      <c r="E1092" s="7" t="s">
        <v>3</v>
      </c>
      <c r="F1092" s="7" t="s">
        <v>2</v>
      </c>
      <c r="G1092" s="7">
        <v>1</v>
      </c>
      <c r="H1092" s="6">
        <v>128</v>
      </c>
      <c r="I1092" s="6">
        <v>32</v>
      </c>
      <c r="J1092" s="5"/>
      <c r="K1092" s="5"/>
      <c r="L1092" s="5"/>
      <c r="M1092" s="5"/>
      <c r="N1092" s="10">
        <v>160</v>
      </c>
      <c r="O1092" s="10">
        <v>160</v>
      </c>
      <c r="P1092" s="88">
        <v>0</v>
      </c>
      <c r="Q1092" s="102">
        <f t="shared" si="47"/>
        <v>0.99895833333333328</v>
      </c>
      <c r="R1092" s="96">
        <v>0.99479166666666663</v>
      </c>
      <c r="S1092" s="16">
        <v>0.26666666666666666</v>
      </c>
      <c r="T1092" s="10">
        <v>160</v>
      </c>
      <c r="U1092" s="13">
        <v>1</v>
      </c>
      <c r="V1092" s="12">
        <v>160</v>
      </c>
      <c r="W1092" s="13">
        <v>1</v>
      </c>
      <c r="X1092" s="12">
        <v>160</v>
      </c>
      <c r="Y1092" s="13">
        <v>1</v>
      </c>
      <c r="Z1092" s="12">
        <v>160</v>
      </c>
      <c r="AA1092" s="13">
        <v>1</v>
      </c>
      <c r="AB1092" s="12">
        <v>160</v>
      </c>
      <c r="AC1092" s="13">
        <v>1</v>
      </c>
      <c r="AD1092" s="12">
        <v>159</v>
      </c>
      <c r="AE1092" s="41">
        <v>0.99375000000000002</v>
      </c>
      <c r="AF1092" s="19">
        <v>28.263221999999999</v>
      </c>
      <c r="AG1092" s="10">
        <v>-82.180527999999995</v>
      </c>
    </row>
    <row r="1093" spans="1:33" ht="12" customHeight="1" x14ac:dyDescent="0.2">
      <c r="A1093" s="18">
        <v>2515</v>
      </c>
      <c r="B1093" s="40" t="s">
        <v>148</v>
      </c>
      <c r="C1093" s="7" t="s">
        <v>1188</v>
      </c>
      <c r="D1093" s="7" t="s">
        <v>1702</v>
      </c>
      <c r="E1093" s="7" t="s">
        <v>3</v>
      </c>
      <c r="F1093" s="7" t="s">
        <v>2</v>
      </c>
      <c r="G1093" s="7">
        <v>1</v>
      </c>
      <c r="H1093" s="6">
        <v>108</v>
      </c>
      <c r="I1093" s="6">
        <v>21</v>
      </c>
      <c r="J1093" s="5"/>
      <c r="K1093" s="5"/>
      <c r="L1093" s="6">
        <v>6</v>
      </c>
      <c r="M1093" s="5"/>
      <c r="N1093" s="10">
        <v>108</v>
      </c>
      <c r="O1093" s="10">
        <v>108</v>
      </c>
      <c r="P1093" s="88">
        <v>0</v>
      </c>
      <c r="Q1093" s="102">
        <f t="shared" si="47"/>
        <v>0.98333333333333328</v>
      </c>
      <c r="R1093" s="96">
        <v>0.97685185185185186</v>
      </c>
      <c r="S1093" s="16">
        <v>0.5444444444444444</v>
      </c>
      <c r="T1093" s="10">
        <v>106</v>
      </c>
      <c r="U1093" s="13">
        <v>0.98148148148148195</v>
      </c>
      <c r="V1093" s="12">
        <v>108</v>
      </c>
      <c r="W1093" s="13">
        <v>1</v>
      </c>
      <c r="X1093" s="12">
        <v>107</v>
      </c>
      <c r="Y1093" s="13">
        <v>0.99074074074074103</v>
      </c>
      <c r="Z1093" s="12">
        <v>104</v>
      </c>
      <c r="AA1093" s="13">
        <v>0.96296296296296302</v>
      </c>
      <c r="AB1093" s="12">
        <v>106</v>
      </c>
      <c r="AC1093" s="13">
        <v>0.98148148148148195</v>
      </c>
      <c r="AD1093" s="11"/>
      <c r="AE1093" s="42"/>
      <c r="AF1093" s="19">
        <v>28.277888999999998</v>
      </c>
      <c r="AG1093" s="10">
        <v>-82.691917000000004</v>
      </c>
    </row>
    <row r="1094" spans="1:33" ht="12" customHeight="1" x14ac:dyDescent="0.2">
      <c r="A1094" s="18">
        <v>455</v>
      </c>
      <c r="B1094" s="40" t="s">
        <v>148</v>
      </c>
      <c r="C1094" s="7" t="s">
        <v>309</v>
      </c>
      <c r="D1094" s="7" t="s">
        <v>1487</v>
      </c>
      <c r="E1094" s="7" t="s">
        <v>1739</v>
      </c>
      <c r="F1094" s="7" t="s">
        <v>2</v>
      </c>
      <c r="G1094" s="7">
        <v>1</v>
      </c>
      <c r="H1094" s="6">
        <v>120</v>
      </c>
      <c r="I1094" s="6">
        <v>80</v>
      </c>
      <c r="J1094" s="5"/>
      <c r="K1094" s="5"/>
      <c r="L1094" s="5"/>
      <c r="M1094" s="5"/>
      <c r="N1094" s="10">
        <v>200</v>
      </c>
      <c r="O1094" s="10">
        <v>120</v>
      </c>
      <c r="P1094" s="88">
        <v>80</v>
      </c>
      <c r="Q1094" s="102">
        <f t="shared" si="47"/>
        <v>0.97750000000000004</v>
      </c>
      <c r="R1094" s="96">
        <v>0.94166666666666665</v>
      </c>
      <c r="S1094" s="16">
        <v>0.93083333333333329</v>
      </c>
      <c r="T1094" s="10">
        <v>192</v>
      </c>
      <c r="U1094" s="13">
        <v>0.96</v>
      </c>
      <c r="V1094" s="12">
        <v>200</v>
      </c>
      <c r="W1094" s="13">
        <v>1</v>
      </c>
      <c r="X1094" s="12">
        <v>197</v>
      </c>
      <c r="Y1094" s="13">
        <v>0.98499999999999999</v>
      </c>
      <c r="Z1094" s="12">
        <v>193</v>
      </c>
      <c r="AA1094" s="13">
        <v>0.96499999999999997</v>
      </c>
      <c r="AB1094" s="12">
        <v>194</v>
      </c>
      <c r="AC1094" s="13">
        <v>0.97</v>
      </c>
      <c r="AD1094" s="12">
        <v>197</v>
      </c>
      <c r="AE1094" s="41">
        <v>0.98499999999999999</v>
      </c>
      <c r="AF1094" s="19">
        <v>28.245699999999999</v>
      </c>
      <c r="AG1094" s="10">
        <v>-82.74</v>
      </c>
    </row>
    <row r="1095" spans="1:33" ht="12" customHeight="1" x14ac:dyDescent="0.2">
      <c r="A1095" s="18">
        <v>654</v>
      </c>
      <c r="B1095" s="40" t="s">
        <v>148</v>
      </c>
      <c r="C1095" s="7" t="s">
        <v>436</v>
      </c>
      <c r="D1095" s="7" t="s">
        <v>1522</v>
      </c>
      <c r="E1095" s="7" t="s">
        <v>1739</v>
      </c>
      <c r="F1095" s="7" t="s">
        <v>2</v>
      </c>
      <c r="G1095" s="7">
        <v>1</v>
      </c>
      <c r="H1095" s="6">
        <v>187</v>
      </c>
      <c r="I1095" s="6">
        <v>9</v>
      </c>
      <c r="J1095" s="5"/>
      <c r="K1095" s="5"/>
      <c r="L1095" s="5"/>
      <c r="M1095" s="5"/>
      <c r="N1095" s="10">
        <v>196</v>
      </c>
      <c r="O1095" s="10">
        <v>187</v>
      </c>
      <c r="P1095" s="88">
        <v>9</v>
      </c>
      <c r="Q1095" s="102">
        <f t="shared" si="47"/>
        <v>0.91496598639455784</v>
      </c>
      <c r="R1095" s="96">
        <v>0.95323129251700678</v>
      </c>
      <c r="S1095" s="16">
        <v>0.9107142857142857</v>
      </c>
      <c r="T1095" s="10">
        <v>166</v>
      </c>
      <c r="U1095" s="13">
        <v>0.84693877551020402</v>
      </c>
      <c r="V1095" s="12">
        <v>176</v>
      </c>
      <c r="W1095" s="13">
        <v>0.89795918367346905</v>
      </c>
      <c r="X1095" s="12">
        <v>179</v>
      </c>
      <c r="Y1095" s="13">
        <v>0.91326530612244905</v>
      </c>
      <c r="Z1095" s="12">
        <v>182</v>
      </c>
      <c r="AA1095" s="13">
        <v>0.92857142857142905</v>
      </c>
      <c r="AB1095" s="12">
        <v>185</v>
      </c>
      <c r="AC1095" s="13">
        <v>0.94387755102040805</v>
      </c>
      <c r="AD1095" s="12">
        <v>188</v>
      </c>
      <c r="AE1095" s="41">
        <v>0.95918367346938804</v>
      </c>
      <c r="AF1095" s="19">
        <v>28.246500000000001</v>
      </c>
      <c r="AG1095" s="10">
        <v>-82.737399999999994</v>
      </c>
    </row>
    <row r="1096" spans="1:33" ht="12" customHeight="1" x14ac:dyDescent="0.2">
      <c r="A1096" s="18">
        <v>201</v>
      </c>
      <c r="B1096" s="40" t="s">
        <v>148</v>
      </c>
      <c r="C1096" s="7" t="s">
        <v>149</v>
      </c>
      <c r="D1096" s="7" t="s">
        <v>1347</v>
      </c>
      <c r="E1096" s="7" t="s">
        <v>4</v>
      </c>
      <c r="F1096" s="7" t="s">
        <v>2</v>
      </c>
      <c r="G1096" s="7">
        <v>1</v>
      </c>
      <c r="H1096" s="5"/>
      <c r="I1096" s="6">
        <v>16</v>
      </c>
      <c r="J1096" s="5"/>
      <c r="K1096" s="5"/>
      <c r="L1096" s="5"/>
      <c r="M1096" s="5"/>
      <c r="N1096" s="10">
        <v>16</v>
      </c>
      <c r="O1096" s="10">
        <v>16</v>
      </c>
      <c r="P1096" s="88">
        <v>0</v>
      </c>
      <c r="Q1096" s="102">
        <f t="shared" si="47"/>
        <v>1</v>
      </c>
      <c r="R1096" s="96">
        <v>0.9375</v>
      </c>
      <c r="S1096" s="16">
        <v>0.96875</v>
      </c>
      <c r="T1096" s="10">
        <v>16</v>
      </c>
      <c r="U1096" s="13">
        <v>1</v>
      </c>
      <c r="V1096" s="12">
        <v>16</v>
      </c>
      <c r="W1096" s="13">
        <v>1</v>
      </c>
      <c r="X1096" s="12">
        <v>16</v>
      </c>
      <c r="Y1096" s="13">
        <v>1</v>
      </c>
      <c r="Z1096" s="12">
        <v>16</v>
      </c>
      <c r="AA1096" s="13">
        <v>1</v>
      </c>
      <c r="AB1096" s="12">
        <v>16</v>
      </c>
      <c r="AC1096" s="13">
        <v>1</v>
      </c>
      <c r="AD1096" s="12">
        <v>16</v>
      </c>
      <c r="AE1096" s="41">
        <v>1</v>
      </c>
      <c r="AF1096" s="19">
        <v>28.37003</v>
      </c>
      <c r="AG1096" s="10">
        <v>-82.199856999999994</v>
      </c>
    </row>
    <row r="1097" spans="1:33" ht="12" customHeight="1" x14ac:dyDescent="0.2">
      <c r="A1097" s="18">
        <v>392</v>
      </c>
      <c r="B1097" s="40" t="s">
        <v>148</v>
      </c>
      <c r="C1097" s="7" t="s">
        <v>275</v>
      </c>
      <c r="D1097" s="7" t="s">
        <v>1350</v>
      </c>
      <c r="E1097" s="7" t="s">
        <v>4</v>
      </c>
      <c r="F1097" s="7" t="s">
        <v>2</v>
      </c>
      <c r="G1097" s="7">
        <v>1</v>
      </c>
      <c r="H1097" s="5"/>
      <c r="I1097" s="6">
        <v>61</v>
      </c>
      <c r="J1097" s="5"/>
      <c r="K1097" s="5"/>
      <c r="L1097" s="5"/>
      <c r="M1097" s="5"/>
      <c r="N1097" s="10">
        <v>61</v>
      </c>
      <c r="O1097" s="10">
        <v>61</v>
      </c>
      <c r="P1097" s="88">
        <v>0</v>
      </c>
      <c r="Q1097" s="102">
        <f t="shared" si="47"/>
        <v>0.57049180327868854</v>
      </c>
      <c r="R1097" s="96">
        <v>0.60382513661202186</v>
      </c>
      <c r="S1097" s="16">
        <v>0.65846994535519121</v>
      </c>
      <c r="T1097" s="5"/>
      <c r="U1097" s="11"/>
      <c r="V1097" s="12">
        <v>35</v>
      </c>
      <c r="W1097" s="13">
        <v>0.57377049180327899</v>
      </c>
      <c r="X1097" s="12">
        <v>36</v>
      </c>
      <c r="Y1097" s="13">
        <v>0.6</v>
      </c>
      <c r="Z1097" s="12">
        <v>35</v>
      </c>
      <c r="AA1097" s="13">
        <v>0.58333333333333304</v>
      </c>
      <c r="AB1097" s="12">
        <v>34</v>
      </c>
      <c r="AC1097" s="13">
        <v>0.56666666666666698</v>
      </c>
      <c r="AD1097" s="12">
        <v>34</v>
      </c>
      <c r="AE1097" s="41">
        <v>0.56666666666666698</v>
      </c>
      <c r="AF1097" s="19">
        <v>28.3706</v>
      </c>
      <c r="AG1097" s="10">
        <v>-82.671300000000002</v>
      </c>
    </row>
    <row r="1098" spans="1:33" ht="12" customHeight="1" x14ac:dyDescent="0.2">
      <c r="A1098" s="18">
        <v>610</v>
      </c>
      <c r="B1098" s="40" t="s">
        <v>148</v>
      </c>
      <c r="C1098" s="7" t="s">
        <v>412</v>
      </c>
      <c r="D1098" s="7" t="s">
        <v>1477</v>
      </c>
      <c r="E1098" s="7" t="s">
        <v>4</v>
      </c>
      <c r="F1098" s="7" t="s">
        <v>2</v>
      </c>
      <c r="G1098" s="7">
        <v>1</v>
      </c>
      <c r="H1098" s="5"/>
      <c r="I1098" s="6">
        <v>200</v>
      </c>
      <c r="J1098" s="5"/>
      <c r="K1098" s="5"/>
      <c r="L1098" s="5"/>
      <c r="M1098" s="5"/>
      <c r="N1098" s="10">
        <v>200</v>
      </c>
      <c r="O1098" s="10">
        <v>200</v>
      </c>
      <c r="P1098" s="88">
        <v>0</v>
      </c>
      <c r="Q1098" s="102">
        <f t="shared" si="47"/>
        <v>0.89249999999999996</v>
      </c>
      <c r="R1098" s="96">
        <v>0.76916666666666667</v>
      </c>
      <c r="S1098" s="16">
        <v>0.78700000000000003</v>
      </c>
      <c r="T1098" s="10">
        <v>190</v>
      </c>
      <c r="U1098" s="13">
        <v>0.95</v>
      </c>
      <c r="V1098" s="12">
        <v>184</v>
      </c>
      <c r="W1098" s="13">
        <v>0.92</v>
      </c>
      <c r="X1098" s="12">
        <v>183</v>
      </c>
      <c r="Y1098" s="13">
        <v>0.91500000000000004</v>
      </c>
      <c r="Z1098" s="12">
        <v>171</v>
      </c>
      <c r="AA1098" s="13">
        <v>0.85499999999999998</v>
      </c>
      <c r="AB1098" s="12">
        <v>169</v>
      </c>
      <c r="AC1098" s="13">
        <v>0.84499999999999997</v>
      </c>
      <c r="AD1098" s="12">
        <v>174</v>
      </c>
      <c r="AE1098" s="41">
        <v>0.87</v>
      </c>
      <c r="AF1098" s="19">
        <v>28.288799999999998</v>
      </c>
      <c r="AG1098" s="10">
        <v>-82.679199999999994</v>
      </c>
    </row>
    <row r="1099" spans="1:33" ht="12" customHeight="1" x14ac:dyDescent="0.2">
      <c r="A1099" s="18">
        <v>617</v>
      </c>
      <c r="B1099" s="40" t="s">
        <v>148</v>
      </c>
      <c r="C1099" s="7" t="s">
        <v>415</v>
      </c>
      <c r="D1099" s="7" t="s">
        <v>1515</v>
      </c>
      <c r="E1099" s="7" t="s">
        <v>4</v>
      </c>
      <c r="F1099" s="7" t="s">
        <v>2</v>
      </c>
      <c r="G1099" s="7">
        <v>1</v>
      </c>
      <c r="H1099" s="5"/>
      <c r="I1099" s="6">
        <v>200</v>
      </c>
      <c r="J1099" s="5"/>
      <c r="K1099" s="5"/>
      <c r="L1099" s="5"/>
      <c r="M1099" s="5"/>
      <c r="N1099" s="10">
        <v>200</v>
      </c>
      <c r="O1099" s="10">
        <v>200</v>
      </c>
      <c r="P1099" s="88">
        <v>0</v>
      </c>
      <c r="Q1099" s="102">
        <f t="shared" si="47"/>
        <v>0.98</v>
      </c>
      <c r="R1099" s="96">
        <v>0.93666666666666665</v>
      </c>
      <c r="S1099" s="16">
        <v>0.78583333333333338</v>
      </c>
      <c r="T1099" s="10">
        <v>199</v>
      </c>
      <c r="U1099" s="13">
        <v>0.995</v>
      </c>
      <c r="V1099" s="12">
        <v>196</v>
      </c>
      <c r="W1099" s="13">
        <v>0.98</v>
      </c>
      <c r="X1099" s="12">
        <v>199</v>
      </c>
      <c r="Y1099" s="13">
        <v>0.995</v>
      </c>
      <c r="Z1099" s="12">
        <v>194</v>
      </c>
      <c r="AA1099" s="13">
        <v>0.97</v>
      </c>
      <c r="AB1099" s="12">
        <v>192</v>
      </c>
      <c r="AC1099" s="13">
        <v>0.96</v>
      </c>
      <c r="AD1099" s="12">
        <v>196</v>
      </c>
      <c r="AE1099" s="41">
        <v>0.98</v>
      </c>
      <c r="AF1099" s="19">
        <v>28.248100000000001</v>
      </c>
      <c r="AG1099" s="10">
        <v>-82.349900000000005</v>
      </c>
    </row>
    <row r="1100" spans="1:33" ht="12" customHeight="1" x14ac:dyDescent="0.2">
      <c r="A1100" s="18">
        <v>947</v>
      </c>
      <c r="B1100" s="40" t="s">
        <v>148</v>
      </c>
      <c r="C1100" s="7" t="s">
        <v>609</v>
      </c>
      <c r="D1100" s="7" t="s">
        <v>1357</v>
      </c>
      <c r="E1100" s="7" t="s">
        <v>4</v>
      </c>
      <c r="F1100" s="7" t="s">
        <v>2</v>
      </c>
      <c r="G1100" s="7">
        <v>1</v>
      </c>
      <c r="H1100" s="5"/>
      <c r="I1100" s="6">
        <v>200</v>
      </c>
      <c r="J1100" s="5"/>
      <c r="K1100" s="5"/>
      <c r="L1100" s="5"/>
      <c r="M1100" s="5"/>
      <c r="N1100" s="10">
        <v>200</v>
      </c>
      <c r="O1100" s="10">
        <v>200</v>
      </c>
      <c r="P1100" s="88">
        <v>0</v>
      </c>
      <c r="Q1100" s="102">
        <f t="shared" si="47"/>
        <v>0.95166666666666666</v>
      </c>
      <c r="R1100" s="96">
        <v>0.92666666666666664</v>
      </c>
      <c r="S1100" s="16">
        <v>0.89666666666666661</v>
      </c>
      <c r="T1100" s="10">
        <v>195</v>
      </c>
      <c r="U1100" s="13">
        <v>0.97499999999999998</v>
      </c>
      <c r="V1100" s="12">
        <v>194</v>
      </c>
      <c r="W1100" s="13">
        <v>0.97</v>
      </c>
      <c r="X1100" s="12">
        <v>194</v>
      </c>
      <c r="Y1100" s="13">
        <v>0.97</v>
      </c>
      <c r="Z1100" s="12">
        <v>189</v>
      </c>
      <c r="AA1100" s="13">
        <v>0.94499999999999995</v>
      </c>
      <c r="AB1100" s="12">
        <v>184</v>
      </c>
      <c r="AC1100" s="13">
        <v>0.92</v>
      </c>
      <c r="AD1100" s="12">
        <v>186</v>
      </c>
      <c r="AE1100" s="41">
        <v>0.93</v>
      </c>
      <c r="AF1100" s="19">
        <v>28.1768</v>
      </c>
      <c r="AG1100" s="10">
        <v>-82.746300000000005</v>
      </c>
    </row>
    <row r="1101" spans="1:33" ht="12" customHeight="1" x14ac:dyDescent="0.2">
      <c r="A1101" s="18">
        <v>1135</v>
      </c>
      <c r="B1101" s="40" t="s">
        <v>148</v>
      </c>
      <c r="C1101" s="7" t="s">
        <v>729</v>
      </c>
      <c r="D1101" s="7" t="s">
        <v>1359</v>
      </c>
      <c r="E1101" s="7" t="s">
        <v>4</v>
      </c>
      <c r="F1101" s="7" t="s">
        <v>2</v>
      </c>
      <c r="G1101" s="7">
        <v>1</v>
      </c>
      <c r="H1101" s="5"/>
      <c r="I1101" s="6">
        <v>20</v>
      </c>
      <c r="J1101" s="5"/>
      <c r="K1101" s="5"/>
      <c r="L1101" s="5"/>
      <c r="M1101" s="5"/>
      <c r="N1101" s="10">
        <v>20</v>
      </c>
      <c r="O1101" s="10">
        <v>20</v>
      </c>
      <c r="P1101" s="88">
        <v>0</v>
      </c>
      <c r="Q1101" s="102">
        <f t="shared" si="47"/>
        <v>0.96666666666666667</v>
      </c>
      <c r="R1101" s="96">
        <v>0.93333333333333335</v>
      </c>
      <c r="S1101" s="16">
        <v>0.90833333333333333</v>
      </c>
      <c r="T1101" s="10">
        <v>18</v>
      </c>
      <c r="U1101" s="13">
        <v>0.9</v>
      </c>
      <c r="V1101" s="12">
        <v>18</v>
      </c>
      <c r="W1101" s="13">
        <v>0.9</v>
      </c>
      <c r="X1101" s="12">
        <v>20</v>
      </c>
      <c r="Y1101" s="13">
        <v>1</v>
      </c>
      <c r="Z1101" s="12">
        <v>20</v>
      </c>
      <c r="AA1101" s="13">
        <v>1</v>
      </c>
      <c r="AB1101" s="12">
        <v>20</v>
      </c>
      <c r="AC1101" s="13">
        <v>1</v>
      </c>
      <c r="AD1101" s="12">
        <v>20</v>
      </c>
      <c r="AE1101" s="41">
        <v>1</v>
      </c>
      <c r="AF1101" s="19">
        <v>28.3751</v>
      </c>
      <c r="AG1101" s="10">
        <v>-82.217100000000002</v>
      </c>
    </row>
    <row r="1102" spans="1:33" ht="12" customHeight="1" x14ac:dyDescent="0.2">
      <c r="A1102" s="18">
        <v>1984</v>
      </c>
      <c r="B1102" s="40" t="s">
        <v>148</v>
      </c>
      <c r="C1102" s="7" t="s">
        <v>1048</v>
      </c>
      <c r="D1102" s="7" t="s">
        <v>1681</v>
      </c>
      <c r="E1102" s="7" t="s">
        <v>4</v>
      </c>
      <c r="F1102" s="7" t="s">
        <v>2</v>
      </c>
      <c r="G1102" s="7">
        <v>1</v>
      </c>
      <c r="H1102" s="5"/>
      <c r="I1102" s="6">
        <v>168</v>
      </c>
      <c r="J1102" s="5"/>
      <c r="K1102" s="5"/>
      <c r="L1102" s="5"/>
      <c r="M1102" s="5"/>
      <c r="N1102" s="10">
        <v>168</v>
      </c>
      <c r="O1102" s="10">
        <v>168</v>
      </c>
      <c r="P1102" s="88">
        <v>0</v>
      </c>
      <c r="Q1102" s="102">
        <f t="shared" si="47"/>
        <v>0.94841269841269837</v>
      </c>
      <c r="R1102" s="96">
        <v>0.98571428571428577</v>
      </c>
      <c r="S1102" s="16">
        <v>0.93650793650793651</v>
      </c>
      <c r="T1102" s="10">
        <v>160</v>
      </c>
      <c r="U1102" s="13">
        <v>0.952380952380952</v>
      </c>
      <c r="V1102" s="12">
        <v>158</v>
      </c>
      <c r="W1102" s="13">
        <v>0.94047619047619002</v>
      </c>
      <c r="X1102" s="12">
        <v>161</v>
      </c>
      <c r="Y1102" s="13">
        <v>0.95833333333333304</v>
      </c>
      <c r="Z1102" s="12">
        <v>158</v>
      </c>
      <c r="AA1102" s="13">
        <v>0.94047619047619002</v>
      </c>
      <c r="AB1102" s="12">
        <v>161</v>
      </c>
      <c r="AC1102" s="13">
        <v>0.95833333333333304</v>
      </c>
      <c r="AD1102" s="12">
        <v>158</v>
      </c>
      <c r="AE1102" s="41">
        <v>0.94047619047619002</v>
      </c>
      <c r="AF1102" s="19">
        <v>28.331</v>
      </c>
      <c r="AG1102" s="10">
        <v>-82.679900000000004</v>
      </c>
    </row>
    <row r="1103" spans="1:33" ht="12" customHeight="1" x14ac:dyDescent="0.2">
      <c r="A1103" s="18">
        <v>2212</v>
      </c>
      <c r="B1103" s="40" t="s">
        <v>148</v>
      </c>
      <c r="C1103" s="7" t="s">
        <v>1092</v>
      </c>
      <c r="D1103" s="7" t="s">
        <v>1702</v>
      </c>
      <c r="E1103" s="7" t="s">
        <v>4</v>
      </c>
      <c r="F1103" s="7" t="s">
        <v>2</v>
      </c>
      <c r="G1103" s="7">
        <v>1</v>
      </c>
      <c r="H1103" s="5"/>
      <c r="I1103" s="6">
        <v>120</v>
      </c>
      <c r="J1103" s="5"/>
      <c r="K1103" s="5"/>
      <c r="L1103" s="6">
        <v>6</v>
      </c>
      <c r="M1103" s="5"/>
      <c r="N1103" s="10">
        <v>120</v>
      </c>
      <c r="O1103" s="10">
        <v>120</v>
      </c>
      <c r="P1103" s="88">
        <v>0</v>
      </c>
      <c r="Q1103" s="102">
        <f t="shared" si="47"/>
        <v>0.99444444444444446</v>
      </c>
      <c r="R1103" s="96">
        <v>0.98333333333333328</v>
      </c>
      <c r="S1103" s="16">
        <v>0.40277777777777779</v>
      </c>
      <c r="T1103" s="10">
        <v>120</v>
      </c>
      <c r="U1103" s="13">
        <v>1</v>
      </c>
      <c r="V1103" s="12">
        <v>120</v>
      </c>
      <c r="W1103" s="13">
        <v>1</v>
      </c>
      <c r="X1103" s="12">
        <v>119</v>
      </c>
      <c r="Y1103" s="13">
        <v>0.99166666666666703</v>
      </c>
      <c r="Z1103" s="12">
        <v>119</v>
      </c>
      <c r="AA1103" s="13">
        <v>0.99166666666666703</v>
      </c>
      <c r="AB1103" s="12">
        <v>118</v>
      </c>
      <c r="AC1103" s="13">
        <v>0.98333333333333295</v>
      </c>
      <c r="AD1103" s="12">
        <v>120</v>
      </c>
      <c r="AE1103" s="41">
        <v>1</v>
      </c>
      <c r="AF1103" s="19">
        <v>0</v>
      </c>
      <c r="AG1103" s="10">
        <v>0</v>
      </c>
    </row>
    <row r="1104" spans="1:33" ht="12" customHeight="1" x14ac:dyDescent="0.2">
      <c r="A1104" s="18">
        <v>2471</v>
      </c>
      <c r="B1104" s="40" t="s">
        <v>148</v>
      </c>
      <c r="C1104" s="7" t="s">
        <v>1158</v>
      </c>
      <c r="D1104" s="7" t="s">
        <v>1644</v>
      </c>
      <c r="E1104" s="7" t="s">
        <v>4</v>
      </c>
      <c r="F1104" s="7" t="s">
        <v>2</v>
      </c>
      <c r="G1104" s="7">
        <v>1</v>
      </c>
      <c r="H1104" s="5"/>
      <c r="I1104" s="6">
        <v>94</v>
      </c>
      <c r="J1104" s="5"/>
      <c r="K1104" s="5"/>
      <c r="L1104" s="6">
        <v>5</v>
      </c>
      <c r="M1104" s="5"/>
      <c r="N1104" s="10">
        <v>94</v>
      </c>
      <c r="O1104" s="10">
        <v>94</v>
      </c>
      <c r="P1104" s="88">
        <v>0</v>
      </c>
      <c r="Q1104" s="102">
        <f t="shared" si="47"/>
        <v>0.97517730496453903</v>
      </c>
      <c r="R1104" s="96">
        <v>0.98226950354609932</v>
      </c>
      <c r="S1104" s="16">
        <v>0.89893617021276595</v>
      </c>
      <c r="T1104" s="10">
        <v>92</v>
      </c>
      <c r="U1104" s="13">
        <v>0.97872340425531901</v>
      </c>
      <c r="V1104" s="12">
        <v>93</v>
      </c>
      <c r="W1104" s="13">
        <v>0.98936170212765995</v>
      </c>
      <c r="X1104" s="12">
        <v>90</v>
      </c>
      <c r="Y1104" s="13">
        <v>0.967741935483871</v>
      </c>
      <c r="Z1104" s="12">
        <v>93</v>
      </c>
      <c r="AA1104" s="13">
        <v>1</v>
      </c>
      <c r="AB1104" s="12">
        <v>92</v>
      </c>
      <c r="AC1104" s="13">
        <v>0.989247311827957</v>
      </c>
      <c r="AD1104" s="12">
        <v>90</v>
      </c>
      <c r="AE1104" s="41">
        <v>0.967741935483871</v>
      </c>
      <c r="AF1104" s="19">
        <v>28.344999999999999</v>
      </c>
      <c r="AG1104" s="10">
        <v>-82.202200000000005</v>
      </c>
    </row>
    <row r="1105" spans="1:33" ht="12" customHeight="1" x14ac:dyDescent="0.2">
      <c r="A1105" s="18">
        <v>2582</v>
      </c>
      <c r="B1105" s="40" t="s">
        <v>148</v>
      </c>
      <c r="C1105" s="7" t="s">
        <v>1241</v>
      </c>
      <c r="D1105" s="7" t="s">
        <v>1368</v>
      </c>
      <c r="E1105" s="7" t="s">
        <v>3</v>
      </c>
      <c r="F1105" s="7" t="s">
        <v>1332</v>
      </c>
      <c r="G1105" s="7">
        <v>1</v>
      </c>
      <c r="H1105" s="6">
        <v>64</v>
      </c>
      <c r="I1105" s="6">
        <v>16</v>
      </c>
      <c r="J1105" s="5"/>
      <c r="K1105" s="5"/>
      <c r="L1105" s="6">
        <v>4</v>
      </c>
      <c r="M1105" s="5"/>
      <c r="N1105" s="10">
        <v>80</v>
      </c>
      <c r="O1105" s="10">
        <v>80</v>
      </c>
      <c r="P1105" s="88">
        <v>0</v>
      </c>
      <c r="Q1105" s="102">
        <f t="shared" si="47"/>
        <v>0.81666666666666665</v>
      </c>
      <c r="R1105" s="96"/>
      <c r="S1105" s="16"/>
      <c r="T1105" s="10">
        <v>80</v>
      </c>
      <c r="U1105" s="13">
        <v>1</v>
      </c>
      <c r="V1105" s="12">
        <v>80</v>
      </c>
      <c r="W1105" s="13">
        <v>1</v>
      </c>
      <c r="X1105" s="12">
        <v>80</v>
      </c>
      <c r="Y1105" s="13">
        <v>1</v>
      </c>
      <c r="Z1105" s="12">
        <v>73</v>
      </c>
      <c r="AA1105" s="13">
        <v>0.91249999999999998</v>
      </c>
      <c r="AB1105" s="12">
        <v>52</v>
      </c>
      <c r="AC1105" s="13">
        <v>0.65</v>
      </c>
      <c r="AD1105" s="12">
        <v>27</v>
      </c>
      <c r="AE1105" s="41">
        <v>0.33750000000000002</v>
      </c>
      <c r="AF1105" s="19">
        <v>28.254639000000001</v>
      </c>
      <c r="AG1105" s="10">
        <v>-82.709361000000001</v>
      </c>
    </row>
    <row r="1106" spans="1:33" ht="12" customHeight="1" x14ac:dyDescent="0.2">
      <c r="A1106" s="18">
        <v>2583</v>
      </c>
      <c r="B1106" s="40" t="s">
        <v>148</v>
      </c>
      <c r="C1106" s="7" t="s">
        <v>1242</v>
      </c>
      <c r="D1106" s="7" t="s">
        <v>1368</v>
      </c>
      <c r="E1106" s="7" t="s">
        <v>1739</v>
      </c>
      <c r="F1106" s="7" t="s">
        <v>1332</v>
      </c>
      <c r="G1106" s="7">
        <v>1</v>
      </c>
      <c r="H1106" s="6">
        <v>76</v>
      </c>
      <c r="I1106" s="6">
        <v>19</v>
      </c>
      <c r="J1106" s="5"/>
      <c r="K1106" s="5"/>
      <c r="L1106" s="6">
        <v>4</v>
      </c>
      <c r="M1106" s="5"/>
      <c r="N1106" s="10">
        <v>95</v>
      </c>
      <c r="O1106" s="10">
        <v>83</v>
      </c>
      <c r="P1106" s="88">
        <v>12</v>
      </c>
      <c r="Q1106" s="102">
        <f t="shared" si="47"/>
        <v>0.743859649122807</v>
      </c>
      <c r="R1106" s="96"/>
      <c r="S1106" s="16"/>
      <c r="T1106" s="10">
        <v>93</v>
      </c>
      <c r="U1106" s="13">
        <v>0.97894736842105301</v>
      </c>
      <c r="V1106" s="12">
        <v>93</v>
      </c>
      <c r="W1106" s="13">
        <v>0.97894736842105301</v>
      </c>
      <c r="X1106" s="12">
        <v>80</v>
      </c>
      <c r="Y1106" s="13">
        <v>0.84210526315789502</v>
      </c>
      <c r="Z1106" s="12">
        <v>71</v>
      </c>
      <c r="AA1106" s="13">
        <v>0.74736842105263201</v>
      </c>
      <c r="AB1106" s="12">
        <v>45</v>
      </c>
      <c r="AC1106" s="13">
        <v>0.47368421052631599</v>
      </c>
      <c r="AD1106" s="12">
        <v>42</v>
      </c>
      <c r="AE1106" s="41">
        <v>0.442105263157895</v>
      </c>
      <c r="AF1106" s="19">
        <v>28.256443999999998</v>
      </c>
      <c r="AG1106" s="10">
        <v>-82.708083000000002</v>
      </c>
    </row>
    <row r="1107" spans="1:33" ht="12" customHeight="1" thickBot="1" x14ac:dyDescent="0.25">
      <c r="A1107" s="18">
        <v>2666</v>
      </c>
      <c r="B1107" s="43" t="s">
        <v>148</v>
      </c>
      <c r="C1107" s="44" t="s">
        <v>1301</v>
      </c>
      <c r="D1107" s="44" t="s">
        <v>1412</v>
      </c>
      <c r="E1107" s="44" t="s">
        <v>4</v>
      </c>
      <c r="F1107" s="44" t="s">
        <v>1333</v>
      </c>
      <c r="G1107" s="44">
        <v>1</v>
      </c>
      <c r="H1107" s="46"/>
      <c r="I1107" s="45">
        <v>69</v>
      </c>
      <c r="J1107" s="46"/>
      <c r="K1107" s="46"/>
      <c r="L1107" s="46"/>
      <c r="M1107" s="46"/>
      <c r="N1107" s="47">
        <v>69</v>
      </c>
      <c r="O1107" s="47">
        <v>69</v>
      </c>
      <c r="P1107" s="90">
        <v>0</v>
      </c>
      <c r="Q1107" s="103"/>
      <c r="R1107" s="97"/>
      <c r="S1107" s="48"/>
      <c r="T1107" s="46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50"/>
      <c r="AF1107" s="19">
        <v>28.386133999999998</v>
      </c>
      <c r="AG1107" s="10">
        <v>-82.195694000000003</v>
      </c>
    </row>
    <row r="1108" spans="1:33" ht="6" customHeight="1" thickBot="1" x14ac:dyDescent="0.25">
      <c r="A1108" s="18"/>
      <c r="B1108" s="79"/>
      <c r="C1108" s="22"/>
      <c r="D1108" s="22"/>
      <c r="E1108" s="22"/>
      <c r="F1108" s="22"/>
      <c r="G1108" s="22"/>
      <c r="H1108" s="23"/>
      <c r="I1108" s="24"/>
      <c r="J1108" s="23"/>
      <c r="K1108" s="23"/>
      <c r="L1108" s="23"/>
      <c r="M1108" s="23"/>
      <c r="N1108" s="25"/>
      <c r="O1108" s="25"/>
      <c r="P1108" s="83"/>
      <c r="Q1108" s="104"/>
      <c r="R1108" s="98"/>
      <c r="S1108" s="26"/>
      <c r="T1108" s="23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80"/>
      <c r="AF1108" s="19"/>
      <c r="AG1108" s="10"/>
    </row>
    <row r="1109" spans="1:33" ht="12" customHeight="1" x14ac:dyDescent="0.2">
      <c r="A1109" s="18">
        <v>1047</v>
      </c>
      <c r="B1109" s="31" t="s">
        <v>119</v>
      </c>
      <c r="C1109" s="32" t="s">
        <v>676</v>
      </c>
      <c r="D1109" s="32" t="s">
        <v>1581</v>
      </c>
      <c r="E1109" s="32" t="s">
        <v>3</v>
      </c>
      <c r="F1109" s="32" t="s">
        <v>2</v>
      </c>
      <c r="G1109" s="32">
        <v>1</v>
      </c>
      <c r="H1109" s="34">
        <v>145</v>
      </c>
      <c r="I1109" s="34">
        <v>29</v>
      </c>
      <c r="J1109" s="33"/>
      <c r="K1109" s="33"/>
      <c r="L1109" s="34">
        <v>15</v>
      </c>
      <c r="M1109" s="33"/>
      <c r="N1109" s="35">
        <v>145</v>
      </c>
      <c r="O1109" s="35">
        <v>145</v>
      </c>
      <c r="P1109" s="87">
        <v>0</v>
      </c>
      <c r="Q1109" s="101">
        <f t="shared" ref="Q1109:Q1115" si="48">(T1109+V1109+X1109+Z1109+AB1109+AD1109)/(N1109*COUNTA(T1109,V1109,X1109,Z1109,AB1109,AD1109))</f>
        <v>0.96666666666666667</v>
      </c>
      <c r="R1109" s="95">
        <v>0.88413793103448279</v>
      </c>
      <c r="S1109" s="36"/>
      <c r="T1109" s="35">
        <v>141</v>
      </c>
      <c r="U1109" s="37">
        <v>0.972413793103448</v>
      </c>
      <c r="V1109" s="38">
        <v>138</v>
      </c>
      <c r="W1109" s="37">
        <v>0.95172413793103505</v>
      </c>
      <c r="X1109" s="38">
        <v>141</v>
      </c>
      <c r="Y1109" s="37">
        <v>0.972413793103448</v>
      </c>
      <c r="Z1109" s="38">
        <v>143</v>
      </c>
      <c r="AA1109" s="37">
        <v>0.986206896551724</v>
      </c>
      <c r="AB1109" s="38">
        <v>141</v>
      </c>
      <c r="AC1109" s="37">
        <v>0.972413793103448</v>
      </c>
      <c r="AD1109" s="38">
        <v>137</v>
      </c>
      <c r="AE1109" s="39">
        <v>0.944827586206897</v>
      </c>
      <c r="AF1109" s="19">
        <v>27.769277779999999</v>
      </c>
      <c r="AG1109" s="10">
        <v>-82.640666666666704</v>
      </c>
    </row>
    <row r="1110" spans="1:33" ht="12" customHeight="1" x14ac:dyDescent="0.2">
      <c r="A1110" s="18">
        <v>1353</v>
      </c>
      <c r="B1110" s="40" t="s">
        <v>119</v>
      </c>
      <c r="C1110" s="7" t="s">
        <v>841</v>
      </c>
      <c r="D1110" s="7" t="s">
        <v>1626</v>
      </c>
      <c r="E1110" s="7" t="s">
        <v>3</v>
      </c>
      <c r="F1110" s="7" t="s">
        <v>2</v>
      </c>
      <c r="G1110" s="7">
        <v>1</v>
      </c>
      <c r="H1110" s="6">
        <v>128</v>
      </c>
      <c r="I1110" s="6">
        <v>32</v>
      </c>
      <c r="J1110" s="5"/>
      <c r="K1110" s="5"/>
      <c r="L1110" s="5"/>
      <c r="M1110" s="5"/>
      <c r="N1110" s="10">
        <v>160</v>
      </c>
      <c r="O1110" s="10">
        <v>160</v>
      </c>
      <c r="P1110" s="88">
        <v>0</v>
      </c>
      <c r="Q1110" s="102">
        <f t="shared" si="48"/>
        <v>0.98645833333333333</v>
      </c>
      <c r="R1110" s="96">
        <v>0.97291666666666665</v>
      </c>
      <c r="S1110" s="16">
        <v>0.95208333333333328</v>
      </c>
      <c r="T1110" s="10">
        <v>155</v>
      </c>
      <c r="U1110" s="13">
        <v>0.96875</v>
      </c>
      <c r="V1110" s="12">
        <v>158</v>
      </c>
      <c r="W1110" s="13">
        <v>0.98750000000000004</v>
      </c>
      <c r="X1110" s="12">
        <v>158</v>
      </c>
      <c r="Y1110" s="13">
        <v>0.98750000000000004</v>
      </c>
      <c r="Z1110" s="12">
        <v>159</v>
      </c>
      <c r="AA1110" s="13">
        <v>0.99375000000000002</v>
      </c>
      <c r="AB1110" s="12">
        <v>159</v>
      </c>
      <c r="AC1110" s="13">
        <v>0.99375000000000002</v>
      </c>
      <c r="AD1110" s="12">
        <v>158</v>
      </c>
      <c r="AE1110" s="41">
        <v>0.98750000000000004</v>
      </c>
      <c r="AF1110" s="19">
        <v>28.1358</v>
      </c>
      <c r="AG1110" s="10">
        <v>-82.760599999999997</v>
      </c>
    </row>
    <row r="1111" spans="1:33" ht="12" customHeight="1" x14ac:dyDescent="0.2">
      <c r="A1111" s="18">
        <v>1893</v>
      </c>
      <c r="B1111" s="40" t="s">
        <v>119</v>
      </c>
      <c r="C1111" s="7" t="s">
        <v>1024</v>
      </c>
      <c r="D1111" s="7" t="s">
        <v>1674</v>
      </c>
      <c r="E1111" s="7" t="s">
        <v>3</v>
      </c>
      <c r="F1111" s="7" t="s">
        <v>2</v>
      </c>
      <c r="G1111" s="7">
        <v>1</v>
      </c>
      <c r="H1111" s="6">
        <v>42</v>
      </c>
      <c r="I1111" s="6">
        <v>10</v>
      </c>
      <c r="J1111" s="5"/>
      <c r="K1111" s="5"/>
      <c r="L1111" s="5"/>
      <c r="M1111" s="5"/>
      <c r="N1111" s="10">
        <v>52</v>
      </c>
      <c r="O1111" s="10">
        <v>52</v>
      </c>
      <c r="P1111" s="88">
        <v>0</v>
      </c>
      <c r="Q1111" s="102">
        <f t="shared" si="48"/>
        <v>0.99038461538461542</v>
      </c>
      <c r="R1111" s="96">
        <v>0.98397435897435892</v>
      </c>
      <c r="S1111" s="16">
        <v>0.99038461538461542</v>
      </c>
      <c r="T1111" s="10">
        <v>52</v>
      </c>
      <c r="U1111" s="13">
        <v>1</v>
      </c>
      <c r="V1111" s="12">
        <v>52</v>
      </c>
      <c r="W1111" s="13">
        <v>1</v>
      </c>
      <c r="X1111" s="12">
        <v>52</v>
      </c>
      <c r="Y1111" s="13">
        <v>1</v>
      </c>
      <c r="Z1111" s="12">
        <v>51</v>
      </c>
      <c r="AA1111" s="13">
        <v>0.98076923076923095</v>
      </c>
      <c r="AB1111" s="12">
        <v>51</v>
      </c>
      <c r="AC1111" s="13">
        <v>0.98076923076923095</v>
      </c>
      <c r="AD1111" s="12">
        <v>51</v>
      </c>
      <c r="AE1111" s="41">
        <v>0.98076923076923095</v>
      </c>
      <c r="AF1111" s="19">
        <v>27.773443</v>
      </c>
      <c r="AG1111" s="10">
        <v>-82.650946000000005</v>
      </c>
    </row>
    <row r="1112" spans="1:33" ht="12" customHeight="1" x14ac:dyDescent="0.2">
      <c r="A1112" s="18">
        <v>1932</v>
      </c>
      <c r="B1112" s="40" t="s">
        <v>119</v>
      </c>
      <c r="C1112" s="7" t="s">
        <v>1038</v>
      </c>
      <c r="D1112" s="7" t="s">
        <v>1337</v>
      </c>
      <c r="E1112" s="7" t="s">
        <v>3</v>
      </c>
      <c r="F1112" s="7" t="s">
        <v>2</v>
      </c>
      <c r="G1112" s="7">
        <v>1</v>
      </c>
      <c r="H1112" s="6">
        <v>85</v>
      </c>
      <c r="I1112" s="6">
        <v>21</v>
      </c>
      <c r="J1112" s="5"/>
      <c r="K1112" s="5"/>
      <c r="L1112" s="6">
        <v>6</v>
      </c>
      <c r="M1112" s="5"/>
      <c r="N1112" s="10">
        <v>106</v>
      </c>
      <c r="O1112" s="10">
        <v>106</v>
      </c>
      <c r="P1112" s="88">
        <v>0</v>
      </c>
      <c r="Q1112" s="102">
        <f t="shared" si="48"/>
        <v>0.99371069182389937</v>
      </c>
      <c r="R1112" s="96">
        <v>0.99371069182389937</v>
      </c>
      <c r="S1112" s="16">
        <v>0.98899371069182385</v>
      </c>
      <c r="T1112" s="10">
        <v>105</v>
      </c>
      <c r="U1112" s="13">
        <v>0.99056603773584895</v>
      </c>
      <c r="V1112" s="12">
        <v>106</v>
      </c>
      <c r="W1112" s="13">
        <v>1</v>
      </c>
      <c r="X1112" s="12">
        <v>105</v>
      </c>
      <c r="Y1112" s="13">
        <v>0.99056603773584895</v>
      </c>
      <c r="Z1112" s="12">
        <v>105</v>
      </c>
      <c r="AA1112" s="13">
        <v>0.99056603773584895</v>
      </c>
      <c r="AB1112" s="12">
        <v>105</v>
      </c>
      <c r="AC1112" s="13">
        <v>0.99056603773584895</v>
      </c>
      <c r="AD1112" s="12">
        <v>106</v>
      </c>
      <c r="AE1112" s="41">
        <v>1</v>
      </c>
      <c r="AF1112" s="19">
        <v>27.846599999999999</v>
      </c>
      <c r="AG1112" s="10">
        <v>-82.702299999999994</v>
      </c>
    </row>
    <row r="1113" spans="1:33" ht="12" customHeight="1" x14ac:dyDescent="0.2">
      <c r="A1113" s="18">
        <v>2218</v>
      </c>
      <c r="B1113" s="40" t="s">
        <v>119</v>
      </c>
      <c r="C1113" s="7" t="s">
        <v>1093</v>
      </c>
      <c r="D1113" s="7" t="s">
        <v>1365</v>
      </c>
      <c r="E1113" s="7" t="s">
        <v>3</v>
      </c>
      <c r="F1113" s="7" t="s">
        <v>2</v>
      </c>
      <c r="G1113" s="7">
        <v>1</v>
      </c>
      <c r="H1113" s="6">
        <v>66</v>
      </c>
      <c r="I1113" s="6">
        <v>16</v>
      </c>
      <c r="J1113" s="5"/>
      <c r="K1113" s="5"/>
      <c r="L1113" s="5"/>
      <c r="M1113" s="5"/>
      <c r="N1113" s="10">
        <v>82</v>
      </c>
      <c r="O1113" s="10">
        <v>82</v>
      </c>
      <c r="P1113" s="88">
        <v>0</v>
      </c>
      <c r="Q1113" s="102">
        <f t="shared" si="48"/>
        <v>0.96951219512195119</v>
      </c>
      <c r="R1113" s="96">
        <v>0.96341463414634143</v>
      </c>
      <c r="S1113" s="16">
        <v>0.87601626016260159</v>
      </c>
      <c r="T1113" s="10">
        <v>80</v>
      </c>
      <c r="U1113" s="13">
        <v>0.97560975609756095</v>
      </c>
      <c r="V1113" s="12">
        <v>78</v>
      </c>
      <c r="W1113" s="13">
        <v>0.95121951219512202</v>
      </c>
      <c r="X1113" s="12">
        <v>78</v>
      </c>
      <c r="Y1113" s="13">
        <v>0.95121951219512202</v>
      </c>
      <c r="Z1113" s="11"/>
      <c r="AA1113" s="11"/>
      <c r="AB1113" s="11"/>
      <c r="AC1113" s="11"/>
      <c r="AD1113" s="12">
        <v>82</v>
      </c>
      <c r="AE1113" s="41">
        <v>1</v>
      </c>
      <c r="AF1113" s="19">
        <v>27.774972000000002</v>
      </c>
      <c r="AG1113" s="10">
        <v>-82.645443999999998</v>
      </c>
    </row>
    <row r="1114" spans="1:33" ht="12" customHeight="1" x14ac:dyDescent="0.2">
      <c r="A1114" s="18">
        <v>2223</v>
      </c>
      <c r="B1114" s="40" t="s">
        <v>119</v>
      </c>
      <c r="C1114" s="7" t="s">
        <v>1095</v>
      </c>
      <c r="D1114" s="7" t="s">
        <v>1634</v>
      </c>
      <c r="E1114" s="7" t="s">
        <v>3</v>
      </c>
      <c r="F1114" s="7" t="s">
        <v>2</v>
      </c>
      <c r="G1114" s="7">
        <v>1</v>
      </c>
      <c r="H1114" s="6">
        <v>68</v>
      </c>
      <c r="I1114" s="6">
        <v>17</v>
      </c>
      <c r="J1114" s="5"/>
      <c r="K1114" s="5"/>
      <c r="L1114" s="5"/>
      <c r="M1114" s="5"/>
      <c r="N1114" s="10">
        <v>85</v>
      </c>
      <c r="O1114" s="10">
        <v>85</v>
      </c>
      <c r="P1114" s="88">
        <v>0</v>
      </c>
      <c r="Q1114" s="102">
        <f t="shared" si="48"/>
        <v>0.98431372549019602</v>
      </c>
      <c r="R1114" s="96">
        <v>0.97843137254901957</v>
      </c>
      <c r="S1114" s="16">
        <v>0.95764705882352941</v>
      </c>
      <c r="T1114" s="10">
        <v>85</v>
      </c>
      <c r="U1114" s="13">
        <v>1</v>
      </c>
      <c r="V1114" s="12">
        <v>84</v>
      </c>
      <c r="W1114" s="13">
        <v>0.98823529411764699</v>
      </c>
      <c r="X1114" s="12">
        <v>82</v>
      </c>
      <c r="Y1114" s="13">
        <v>0.96470588235294097</v>
      </c>
      <c r="Z1114" s="12">
        <v>84</v>
      </c>
      <c r="AA1114" s="13">
        <v>0.98823529411764699</v>
      </c>
      <c r="AB1114" s="12">
        <v>82</v>
      </c>
      <c r="AC1114" s="13">
        <v>0.96470588235294097</v>
      </c>
      <c r="AD1114" s="12">
        <v>85</v>
      </c>
      <c r="AE1114" s="41">
        <v>1</v>
      </c>
      <c r="AF1114" s="19">
        <v>27.952293000000001</v>
      </c>
      <c r="AG1114" s="10">
        <v>-82.774011000000002</v>
      </c>
    </row>
    <row r="1115" spans="1:33" ht="12" customHeight="1" x14ac:dyDescent="0.2">
      <c r="A1115" s="18">
        <v>2270</v>
      </c>
      <c r="B1115" s="40" t="s">
        <v>119</v>
      </c>
      <c r="C1115" s="7" t="s">
        <v>1110</v>
      </c>
      <c r="D1115" s="7" t="s">
        <v>1706</v>
      </c>
      <c r="E1115" s="7" t="s">
        <v>3</v>
      </c>
      <c r="F1115" s="7" t="s">
        <v>2</v>
      </c>
      <c r="G1115" s="7">
        <v>1</v>
      </c>
      <c r="H1115" s="6">
        <v>188</v>
      </c>
      <c r="I1115" s="5"/>
      <c r="J1115" s="5"/>
      <c r="K1115" s="5"/>
      <c r="L1115" s="5"/>
      <c r="M1115" s="5"/>
      <c r="N1115" s="10">
        <v>188</v>
      </c>
      <c r="O1115" s="10">
        <v>188</v>
      </c>
      <c r="P1115" s="88">
        <v>0</v>
      </c>
      <c r="Q1115" s="102">
        <f t="shared" si="48"/>
        <v>0.96010638297872342</v>
      </c>
      <c r="R1115" s="96">
        <v>0.95319148936170217</v>
      </c>
      <c r="S1115" s="16">
        <v>0.94237588652482274</v>
      </c>
      <c r="T1115" s="10">
        <v>180</v>
      </c>
      <c r="U1115" s="13">
        <v>0.95744680851063801</v>
      </c>
      <c r="V1115" s="12">
        <v>181</v>
      </c>
      <c r="W1115" s="13">
        <v>0.96276595744680804</v>
      </c>
      <c r="X1115" s="12">
        <v>177</v>
      </c>
      <c r="Y1115" s="13">
        <v>0.94148936170212805</v>
      </c>
      <c r="Z1115" s="12">
        <v>179</v>
      </c>
      <c r="AA1115" s="13">
        <v>0.95212765957446799</v>
      </c>
      <c r="AB1115" s="12">
        <v>180</v>
      </c>
      <c r="AC1115" s="13">
        <v>0.95744680851063801</v>
      </c>
      <c r="AD1115" s="12">
        <v>186</v>
      </c>
      <c r="AE1115" s="41">
        <v>0.98936170212765995</v>
      </c>
      <c r="AF1115" s="19">
        <v>27.7684</v>
      </c>
      <c r="AG1115" s="10">
        <v>-82.640699999999995</v>
      </c>
    </row>
    <row r="1116" spans="1:33" ht="12" customHeight="1" x14ac:dyDescent="0.2">
      <c r="A1116" s="18">
        <v>1049</v>
      </c>
      <c r="B1116" s="40" t="s">
        <v>119</v>
      </c>
      <c r="C1116" s="7" t="s">
        <v>677</v>
      </c>
      <c r="D1116" s="7" t="s">
        <v>1336</v>
      </c>
      <c r="E1116" s="7" t="s">
        <v>1739</v>
      </c>
      <c r="F1116" s="7" t="s">
        <v>2</v>
      </c>
      <c r="G1116" s="7">
        <v>1</v>
      </c>
      <c r="H1116" s="6">
        <v>152</v>
      </c>
      <c r="I1116" s="5"/>
      <c r="J1116" s="5"/>
      <c r="K1116" s="5"/>
      <c r="L1116" s="5"/>
      <c r="M1116" s="5"/>
      <c r="N1116" s="10">
        <v>152</v>
      </c>
      <c r="O1116" s="10">
        <v>0</v>
      </c>
      <c r="P1116" s="88">
        <v>152</v>
      </c>
      <c r="Q1116" s="102"/>
      <c r="R1116" s="96"/>
      <c r="S1116" s="16"/>
      <c r="T1116" s="5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42"/>
      <c r="AF1116" s="19">
        <v>27.776299999999999</v>
      </c>
      <c r="AG1116" s="10">
        <v>-82.639600000000002</v>
      </c>
    </row>
    <row r="1117" spans="1:33" ht="12" customHeight="1" x14ac:dyDescent="0.2">
      <c r="A1117" s="18">
        <v>2111</v>
      </c>
      <c r="B1117" s="40" t="s">
        <v>119</v>
      </c>
      <c r="C1117" s="7" t="s">
        <v>1074</v>
      </c>
      <c r="D1117" s="7" t="s">
        <v>1694</v>
      </c>
      <c r="E1117" s="7" t="s">
        <v>1739</v>
      </c>
      <c r="F1117" s="7" t="s">
        <v>2</v>
      </c>
      <c r="G1117" s="7">
        <v>1</v>
      </c>
      <c r="H1117" s="6">
        <v>115</v>
      </c>
      <c r="I1117" s="5"/>
      <c r="J1117" s="5"/>
      <c r="K1117" s="5"/>
      <c r="L1117" s="5"/>
      <c r="M1117" s="5"/>
      <c r="N1117" s="10">
        <v>225</v>
      </c>
      <c r="O1117" s="10">
        <v>115</v>
      </c>
      <c r="P1117" s="88">
        <v>110</v>
      </c>
      <c r="Q1117" s="102">
        <f>(T1117+V1117+X1117+Z1117+AB1117+AD1117)/(N1117*COUNTA(T1117,V1117,X1117,Z1117,AB1117,AD1117))</f>
        <v>0.942962962962963</v>
      </c>
      <c r="R1117" s="96">
        <v>0.9555555555555556</v>
      </c>
      <c r="S1117" s="16">
        <v>0.94814814814814818</v>
      </c>
      <c r="T1117" s="10">
        <v>206</v>
      </c>
      <c r="U1117" s="13">
        <v>0.91555555555555601</v>
      </c>
      <c r="V1117" s="12">
        <v>217</v>
      </c>
      <c r="W1117" s="13">
        <v>0.96444444444444399</v>
      </c>
      <c r="X1117" s="12">
        <v>210</v>
      </c>
      <c r="Y1117" s="13">
        <v>0.93333333333333302</v>
      </c>
      <c r="Z1117" s="12">
        <v>209</v>
      </c>
      <c r="AA1117" s="13">
        <v>0.92888888888888899</v>
      </c>
      <c r="AB1117" s="12">
        <v>216</v>
      </c>
      <c r="AC1117" s="13">
        <v>0.96</v>
      </c>
      <c r="AD1117" s="12">
        <v>215</v>
      </c>
      <c r="AE1117" s="41">
        <v>0.95555555555555605</v>
      </c>
      <c r="AF1117" s="19">
        <v>27.770199999999999</v>
      </c>
      <c r="AG1117" s="10">
        <v>-82.641199999999998</v>
      </c>
    </row>
    <row r="1118" spans="1:33" ht="12" customHeight="1" x14ac:dyDescent="0.2">
      <c r="A1118" s="18">
        <v>263</v>
      </c>
      <c r="B1118" s="40" t="s">
        <v>119</v>
      </c>
      <c r="C1118" s="7" t="s">
        <v>193</v>
      </c>
      <c r="D1118" s="7" t="s">
        <v>1347</v>
      </c>
      <c r="E1118" s="7" t="s">
        <v>4</v>
      </c>
      <c r="F1118" s="7" t="s">
        <v>2</v>
      </c>
      <c r="G1118" s="7">
        <v>1</v>
      </c>
      <c r="H1118" s="5"/>
      <c r="I1118" s="6">
        <v>4</v>
      </c>
      <c r="J1118" s="5"/>
      <c r="K1118" s="5"/>
      <c r="L1118" s="5"/>
      <c r="M1118" s="5"/>
      <c r="N1118" s="10">
        <v>4</v>
      </c>
      <c r="O1118" s="10">
        <v>4</v>
      </c>
      <c r="P1118" s="88">
        <v>0</v>
      </c>
      <c r="Q1118" s="102"/>
      <c r="R1118" s="96"/>
      <c r="S1118" s="16"/>
      <c r="T1118" s="5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42"/>
      <c r="AF1118" s="19">
        <v>27.730399999999999</v>
      </c>
      <c r="AG1118" s="10">
        <v>-82.629099999999994</v>
      </c>
    </row>
    <row r="1119" spans="1:33" ht="12" customHeight="1" x14ac:dyDescent="0.2">
      <c r="A1119" s="18">
        <v>264</v>
      </c>
      <c r="B1119" s="40" t="s">
        <v>119</v>
      </c>
      <c r="C1119" s="7" t="s">
        <v>194</v>
      </c>
      <c r="D1119" s="7" t="s">
        <v>1348</v>
      </c>
      <c r="E1119" s="7" t="s">
        <v>4</v>
      </c>
      <c r="F1119" s="7" t="s">
        <v>2</v>
      </c>
      <c r="G1119" s="7">
        <v>1</v>
      </c>
      <c r="H1119" s="5"/>
      <c r="I1119" s="6">
        <v>5</v>
      </c>
      <c r="J1119" s="5"/>
      <c r="K1119" s="5"/>
      <c r="L1119" s="5"/>
      <c r="M1119" s="5"/>
      <c r="N1119" s="10">
        <v>5</v>
      </c>
      <c r="O1119" s="10">
        <v>5</v>
      </c>
      <c r="P1119" s="88">
        <v>0</v>
      </c>
      <c r="Q1119" s="102"/>
      <c r="R1119" s="96"/>
      <c r="S1119" s="16"/>
      <c r="T1119" s="5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42"/>
      <c r="AF1119" s="19">
        <v>27.7621</v>
      </c>
      <c r="AG1119" s="10">
        <v>-82.652299999999997</v>
      </c>
    </row>
    <row r="1120" spans="1:33" ht="12" customHeight="1" x14ac:dyDescent="0.2">
      <c r="A1120" s="18">
        <v>402</v>
      </c>
      <c r="B1120" s="40" t="s">
        <v>119</v>
      </c>
      <c r="C1120" s="7" t="s">
        <v>280</v>
      </c>
      <c r="D1120" s="7" t="s">
        <v>1357</v>
      </c>
      <c r="E1120" s="7" t="s">
        <v>4</v>
      </c>
      <c r="F1120" s="7" t="s">
        <v>2</v>
      </c>
      <c r="G1120" s="7">
        <v>1</v>
      </c>
      <c r="H1120" s="5"/>
      <c r="I1120" s="6">
        <v>237</v>
      </c>
      <c r="J1120" s="5"/>
      <c r="K1120" s="5"/>
      <c r="L1120" s="5"/>
      <c r="M1120" s="5"/>
      <c r="N1120" s="10">
        <v>237</v>
      </c>
      <c r="O1120" s="10">
        <v>237</v>
      </c>
      <c r="P1120" s="88">
        <v>0</v>
      </c>
      <c r="Q1120" s="102">
        <f t="shared" ref="Q1120:Q1138" si="49">(T1120+V1120+X1120+Z1120+AB1120+AD1120)/(N1120*COUNTA(T1120,V1120,X1120,Z1120,AB1120,AD1120))</f>
        <v>0.97327707454289736</v>
      </c>
      <c r="R1120" s="96">
        <v>0.98663853727144868</v>
      </c>
      <c r="S1120" s="16">
        <v>0.99578059071729963</v>
      </c>
      <c r="T1120" s="10">
        <v>229</v>
      </c>
      <c r="U1120" s="13">
        <v>0.96624472573839704</v>
      </c>
      <c r="V1120" s="12">
        <v>229</v>
      </c>
      <c r="W1120" s="13">
        <v>0.96624472573839704</v>
      </c>
      <c r="X1120" s="12">
        <v>232</v>
      </c>
      <c r="Y1120" s="13">
        <v>0.97890295358649804</v>
      </c>
      <c r="Z1120" s="12">
        <v>233</v>
      </c>
      <c r="AA1120" s="13">
        <v>0.98312236286919796</v>
      </c>
      <c r="AB1120" s="12">
        <v>232</v>
      </c>
      <c r="AC1120" s="13">
        <v>0.97890295358649804</v>
      </c>
      <c r="AD1120" s="12">
        <v>229</v>
      </c>
      <c r="AE1120" s="41">
        <v>0.96624472573839704</v>
      </c>
      <c r="AF1120" s="19">
        <v>27.760999999999999</v>
      </c>
      <c r="AG1120" s="10">
        <v>-82.665499999999994</v>
      </c>
    </row>
    <row r="1121" spans="1:33" ht="12" customHeight="1" x14ac:dyDescent="0.2">
      <c r="A1121" s="18">
        <v>738</v>
      </c>
      <c r="B1121" s="40" t="s">
        <v>119</v>
      </c>
      <c r="C1121" s="7" t="s">
        <v>491</v>
      </c>
      <c r="D1121" s="7" t="s">
        <v>1442</v>
      </c>
      <c r="E1121" s="7" t="s">
        <v>4</v>
      </c>
      <c r="F1121" s="7" t="s">
        <v>2</v>
      </c>
      <c r="G1121" s="7">
        <v>1</v>
      </c>
      <c r="H1121" s="5"/>
      <c r="I1121" s="6">
        <v>18</v>
      </c>
      <c r="J1121" s="5"/>
      <c r="K1121" s="5"/>
      <c r="L1121" s="5"/>
      <c r="M1121" s="5"/>
      <c r="N1121" s="10">
        <v>18</v>
      </c>
      <c r="O1121" s="10">
        <v>18</v>
      </c>
      <c r="P1121" s="88">
        <v>0</v>
      </c>
      <c r="Q1121" s="102">
        <f t="shared" si="49"/>
        <v>0.97222222222222221</v>
      </c>
      <c r="R1121" s="96"/>
      <c r="S1121" s="16">
        <v>0.75</v>
      </c>
      <c r="T1121" s="10">
        <v>18</v>
      </c>
      <c r="U1121" s="13">
        <v>1</v>
      </c>
      <c r="V1121" s="12">
        <v>18</v>
      </c>
      <c r="W1121" s="13">
        <v>1</v>
      </c>
      <c r="X1121" s="12">
        <v>17</v>
      </c>
      <c r="Y1121" s="13">
        <v>0.94444444444444398</v>
      </c>
      <c r="Z1121" s="12">
        <v>18</v>
      </c>
      <c r="AA1121" s="13">
        <v>1</v>
      </c>
      <c r="AB1121" s="12">
        <v>17</v>
      </c>
      <c r="AC1121" s="13">
        <v>0.94444444444444398</v>
      </c>
      <c r="AD1121" s="12">
        <v>17</v>
      </c>
      <c r="AE1121" s="41">
        <v>0.94444444444444398</v>
      </c>
      <c r="AF1121" s="19">
        <v>27.754100000000001</v>
      </c>
      <c r="AG1121" s="10">
        <v>-82.638800000000003</v>
      </c>
    </row>
    <row r="1122" spans="1:33" ht="12" customHeight="1" x14ac:dyDescent="0.2">
      <c r="A1122" s="18">
        <v>746</v>
      </c>
      <c r="B1122" s="40" t="s">
        <v>119</v>
      </c>
      <c r="C1122" s="7" t="s">
        <v>498</v>
      </c>
      <c r="D1122" s="7" t="s">
        <v>1354</v>
      </c>
      <c r="E1122" s="7" t="s">
        <v>4</v>
      </c>
      <c r="F1122" s="7" t="s">
        <v>2</v>
      </c>
      <c r="G1122" s="7">
        <v>1</v>
      </c>
      <c r="H1122" s="5"/>
      <c r="I1122" s="6">
        <v>18</v>
      </c>
      <c r="J1122" s="5"/>
      <c r="K1122" s="5"/>
      <c r="L1122" s="5"/>
      <c r="M1122" s="5"/>
      <c r="N1122" s="10">
        <v>18</v>
      </c>
      <c r="O1122" s="10">
        <v>18</v>
      </c>
      <c r="P1122" s="88">
        <v>0</v>
      </c>
      <c r="Q1122" s="102">
        <f t="shared" si="49"/>
        <v>0.94444444444444442</v>
      </c>
      <c r="R1122" s="96">
        <v>0.90740740740740744</v>
      </c>
      <c r="S1122" s="16">
        <v>0.98148148148148151</v>
      </c>
      <c r="T1122" s="10">
        <v>16</v>
      </c>
      <c r="U1122" s="13">
        <v>0.88888888888888895</v>
      </c>
      <c r="V1122" s="12">
        <v>17</v>
      </c>
      <c r="W1122" s="13">
        <v>0.94444444444444398</v>
      </c>
      <c r="X1122" s="12">
        <v>17</v>
      </c>
      <c r="Y1122" s="13">
        <v>0.94444444444444398</v>
      </c>
      <c r="Z1122" s="12">
        <v>18</v>
      </c>
      <c r="AA1122" s="13">
        <v>1</v>
      </c>
      <c r="AB1122" s="12">
        <v>18</v>
      </c>
      <c r="AC1122" s="13">
        <v>1</v>
      </c>
      <c r="AD1122" s="12">
        <v>16</v>
      </c>
      <c r="AE1122" s="41">
        <v>0.88888888888888895</v>
      </c>
      <c r="AF1122" s="19">
        <v>27.819199999999999</v>
      </c>
      <c r="AG1122" s="10">
        <v>-82.669899999999998</v>
      </c>
    </row>
    <row r="1123" spans="1:33" ht="12" customHeight="1" x14ac:dyDescent="0.2">
      <c r="A1123" s="18">
        <v>879</v>
      </c>
      <c r="B1123" s="40" t="s">
        <v>119</v>
      </c>
      <c r="C1123" s="7" t="s">
        <v>564</v>
      </c>
      <c r="D1123" s="7" t="s">
        <v>1460</v>
      </c>
      <c r="E1123" s="7" t="s">
        <v>4</v>
      </c>
      <c r="F1123" s="7" t="s">
        <v>2</v>
      </c>
      <c r="G1123" s="7">
        <v>1</v>
      </c>
      <c r="H1123" s="5"/>
      <c r="I1123" s="6">
        <v>240</v>
      </c>
      <c r="J1123" s="5"/>
      <c r="K1123" s="5"/>
      <c r="L1123" s="5"/>
      <c r="M1123" s="5"/>
      <c r="N1123" s="10">
        <v>240</v>
      </c>
      <c r="O1123" s="10">
        <v>240</v>
      </c>
      <c r="P1123" s="88">
        <v>0</v>
      </c>
      <c r="Q1123" s="102">
        <f t="shared" si="49"/>
        <v>0.98055555555555551</v>
      </c>
      <c r="R1123" s="96">
        <v>0.95416666666666672</v>
      </c>
      <c r="S1123" s="16">
        <v>0.87916666666666665</v>
      </c>
      <c r="T1123" s="10">
        <v>234</v>
      </c>
      <c r="U1123" s="13">
        <v>0.97499999999999998</v>
      </c>
      <c r="V1123" s="12">
        <v>230</v>
      </c>
      <c r="W1123" s="13">
        <v>0.95833333333333304</v>
      </c>
      <c r="X1123" s="12">
        <v>237</v>
      </c>
      <c r="Y1123" s="13">
        <v>0.98750000000000004</v>
      </c>
      <c r="Z1123" s="12">
        <v>237</v>
      </c>
      <c r="AA1123" s="13">
        <v>0.98750000000000004</v>
      </c>
      <c r="AB1123" s="12">
        <v>238</v>
      </c>
      <c r="AC1123" s="13">
        <v>0.99166666666666703</v>
      </c>
      <c r="AD1123" s="12">
        <v>236</v>
      </c>
      <c r="AE1123" s="41">
        <v>0.98333333333333295</v>
      </c>
      <c r="AF1123" s="19">
        <v>27.954377999999998</v>
      </c>
      <c r="AG1123" s="10">
        <v>-82.789749999999998</v>
      </c>
    </row>
    <row r="1124" spans="1:33" ht="12" customHeight="1" x14ac:dyDescent="0.2">
      <c r="A1124" s="18">
        <v>1037</v>
      </c>
      <c r="B1124" s="40" t="s">
        <v>119</v>
      </c>
      <c r="C1124" s="7" t="s">
        <v>673</v>
      </c>
      <c r="D1124" s="7" t="s">
        <v>1493</v>
      </c>
      <c r="E1124" s="7" t="s">
        <v>4</v>
      </c>
      <c r="F1124" s="7" t="s">
        <v>2</v>
      </c>
      <c r="G1124" s="7">
        <v>1</v>
      </c>
      <c r="H1124" s="5"/>
      <c r="I1124" s="6">
        <v>270</v>
      </c>
      <c r="J1124" s="5"/>
      <c r="K1124" s="5"/>
      <c r="L1124" s="5"/>
      <c r="M1124" s="5"/>
      <c r="N1124" s="10">
        <v>270</v>
      </c>
      <c r="O1124" s="10">
        <v>270</v>
      </c>
      <c r="P1124" s="88">
        <v>0</v>
      </c>
      <c r="Q1124" s="102">
        <f t="shared" si="49"/>
        <v>0.99629629629629635</v>
      </c>
      <c r="R1124" s="96">
        <v>0.97777777777777775</v>
      </c>
      <c r="S1124" s="16">
        <v>0.98395061728395061</v>
      </c>
      <c r="T1124" s="10">
        <v>270</v>
      </c>
      <c r="U1124" s="13">
        <v>1</v>
      </c>
      <c r="V1124" s="12">
        <v>269</v>
      </c>
      <c r="W1124" s="13">
        <v>0.99629629629629601</v>
      </c>
      <c r="X1124" s="12">
        <v>268</v>
      </c>
      <c r="Y1124" s="13">
        <v>0.99259259259259303</v>
      </c>
      <c r="Z1124" s="12">
        <v>269</v>
      </c>
      <c r="AA1124" s="13">
        <v>0.99629629629629601</v>
      </c>
      <c r="AB1124" s="12">
        <v>269</v>
      </c>
      <c r="AC1124" s="13">
        <v>0.99629629629629601</v>
      </c>
      <c r="AD1124" s="12">
        <v>269</v>
      </c>
      <c r="AE1124" s="41">
        <v>0.99629629629629601</v>
      </c>
      <c r="AF1124" s="19">
        <v>28.046700000000001</v>
      </c>
      <c r="AG1124" s="10">
        <v>-82.674300000000002</v>
      </c>
    </row>
    <row r="1125" spans="1:33" ht="12" customHeight="1" x14ac:dyDescent="0.2">
      <c r="A1125" s="18">
        <v>1201</v>
      </c>
      <c r="B1125" s="40" t="s">
        <v>119</v>
      </c>
      <c r="C1125" s="7" t="s">
        <v>777</v>
      </c>
      <c r="D1125" s="7" t="s">
        <v>1359</v>
      </c>
      <c r="E1125" s="7" t="s">
        <v>4</v>
      </c>
      <c r="F1125" s="7" t="s">
        <v>2</v>
      </c>
      <c r="G1125" s="7">
        <v>1</v>
      </c>
      <c r="H1125" s="5"/>
      <c r="I1125" s="6">
        <v>264</v>
      </c>
      <c r="J1125" s="5"/>
      <c r="K1125" s="5"/>
      <c r="L1125" s="5"/>
      <c r="M1125" s="5"/>
      <c r="N1125" s="10">
        <v>264</v>
      </c>
      <c r="O1125" s="10">
        <v>264</v>
      </c>
      <c r="P1125" s="88">
        <v>0</v>
      </c>
      <c r="Q1125" s="102">
        <f t="shared" si="49"/>
        <v>1</v>
      </c>
      <c r="R1125" s="96">
        <v>0.9987373737373737</v>
      </c>
      <c r="S1125" s="16">
        <v>0.99936868686868685</v>
      </c>
      <c r="T1125" s="10">
        <v>264</v>
      </c>
      <c r="U1125" s="13">
        <v>1</v>
      </c>
      <c r="V1125" s="12">
        <v>264</v>
      </c>
      <c r="W1125" s="13">
        <v>1</v>
      </c>
      <c r="X1125" s="12">
        <v>264</v>
      </c>
      <c r="Y1125" s="13">
        <v>1</v>
      </c>
      <c r="Z1125" s="12">
        <v>264</v>
      </c>
      <c r="AA1125" s="13">
        <v>1</v>
      </c>
      <c r="AB1125" s="12">
        <v>264</v>
      </c>
      <c r="AC1125" s="13">
        <v>1</v>
      </c>
      <c r="AD1125" s="12">
        <v>264</v>
      </c>
      <c r="AE1125" s="41">
        <v>1</v>
      </c>
      <c r="AF1125" s="19">
        <v>27.783799999999999</v>
      </c>
      <c r="AG1125" s="10">
        <v>-82.638400000000004</v>
      </c>
    </row>
    <row r="1126" spans="1:33" ht="12" customHeight="1" x14ac:dyDescent="0.2">
      <c r="A1126" s="18">
        <v>1763</v>
      </c>
      <c r="B1126" s="40" t="s">
        <v>119</v>
      </c>
      <c r="C1126" s="7" t="s">
        <v>976</v>
      </c>
      <c r="D1126" s="7" t="s">
        <v>1664</v>
      </c>
      <c r="E1126" s="7" t="s">
        <v>4</v>
      </c>
      <c r="F1126" s="7" t="s">
        <v>2</v>
      </c>
      <c r="G1126" s="7">
        <v>1</v>
      </c>
      <c r="H1126" s="5"/>
      <c r="I1126" s="6">
        <v>84</v>
      </c>
      <c r="J1126" s="5"/>
      <c r="K1126" s="5"/>
      <c r="L1126" s="5"/>
      <c r="M1126" s="5"/>
      <c r="N1126" s="10">
        <v>84</v>
      </c>
      <c r="O1126" s="10">
        <v>84</v>
      </c>
      <c r="P1126" s="88">
        <v>0</v>
      </c>
      <c r="Q1126" s="102">
        <f t="shared" si="49"/>
        <v>0.99603174603174605</v>
      </c>
      <c r="R1126" s="96">
        <v>0.99603174603174605</v>
      </c>
      <c r="S1126" s="16">
        <v>0.97420634920634919</v>
      </c>
      <c r="T1126" s="10">
        <v>84</v>
      </c>
      <c r="U1126" s="13">
        <v>1</v>
      </c>
      <c r="V1126" s="12">
        <v>84</v>
      </c>
      <c r="W1126" s="13">
        <v>1</v>
      </c>
      <c r="X1126" s="12">
        <v>83</v>
      </c>
      <c r="Y1126" s="13">
        <v>0.98809523809523803</v>
      </c>
      <c r="Z1126" s="12">
        <v>84</v>
      </c>
      <c r="AA1126" s="13">
        <v>1</v>
      </c>
      <c r="AB1126" s="12">
        <v>84</v>
      </c>
      <c r="AC1126" s="13">
        <v>1</v>
      </c>
      <c r="AD1126" s="12">
        <v>83</v>
      </c>
      <c r="AE1126" s="41">
        <v>0.98809523809523803</v>
      </c>
      <c r="AF1126" s="19">
        <v>27.874400000000001</v>
      </c>
      <c r="AG1126" s="10">
        <v>-82.7089</v>
      </c>
    </row>
    <row r="1127" spans="1:33" ht="12" customHeight="1" x14ac:dyDescent="0.2">
      <c r="A1127" s="18">
        <v>1865</v>
      </c>
      <c r="B1127" s="40" t="s">
        <v>119</v>
      </c>
      <c r="C1127" s="7" t="s">
        <v>1013</v>
      </c>
      <c r="D1127" s="7" t="s">
        <v>1671</v>
      </c>
      <c r="E1127" s="7" t="s">
        <v>4</v>
      </c>
      <c r="F1127" s="7" t="s">
        <v>2</v>
      </c>
      <c r="G1127" s="7">
        <v>1</v>
      </c>
      <c r="H1127" s="5"/>
      <c r="I1127" s="6">
        <v>82</v>
      </c>
      <c r="J1127" s="5"/>
      <c r="K1127" s="5"/>
      <c r="L1127" s="5"/>
      <c r="M1127" s="5"/>
      <c r="N1127" s="10">
        <v>82</v>
      </c>
      <c r="O1127" s="10">
        <v>82</v>
      </c>
      <c r="P1127" s="88">
        <v>0</v>
      </c>
      <c r="Q1127" s="102">
        <f t="shared" si="49"/>
        <v>0.9532520325203252</v>
      </c>
      <c r="R1127" s="96">
        <v>0.90731707317073174</v>
      </c>
      <c r="S1127" s="16">
        <v>0.75609756097560976</v>
      </c>
      <c r="T1127" s="10">
        <v>78</v>
      </c>
      <c r="U1127" s="13">
        <v>0.95121951219512202</v>
      </c>
      <c r="V1127" s="12">
        <v>79</v>
      </c>
      <c r="W1127" s="13">
        <v>0.96341463414634099</v>
      </c>
      <c r="X1127" s="12">
        <v>76</v>
      </c>
      <c r="Y1127" s="13">
        <v>0.92682926829268297</v>
      </c>
      <c r="Z1127" s="12">
        <v>76</v>
      </c>
      <c r="AA1127" s="13">
        <v>0.92682926829268297</v>
      </c>
      <c r="AB1127" s="12">
        <v>80</v>
      </c>
      <c r="AC1127" s="13">
        <v>0.97560975609756095</v>
      </c>
      <c r="AD1127" s="12">
        <v>80</v>
      </c>
      <c r="AE1127" s="41">
        <v>0.97560975609756095</v>
      </c>
      <c r="AF1127" s="19">
        <v>27.775185</v>
      </c>
      <c r="AG1127" s="10">
        <v>-82.648713999999998</v>
      </c>
    </row>
    <row r="1128" spans="1:33" ht="12" customHeight="1" x14ac:dyDescent="0.2">
      <c r="A1128" s="18">
        <v>2318</v>
      </c>
      <c r="B1128" s="40" t="s">
        <v>119</v>
      </c>
      <c r="C1128" s="7" t="s">
        <v>1115</v>
      </c>
      <c r="D1128" s="7" t="s">
        <v>1337</v>
      </c>
      <c r="E1128" s="7" t="s">
        <v>4</v>
      </c>
      <c r="F1128" s="7" t="s">
        <v>2</v>
      </c>
      <c r="G1128" s="7">
        <v>1</v>
      </c>
      <c r="H1128" s="5"/>
      <c r="I1128" s="6">
        <v>68</v>
      </c>
      <c r="J1128" s="5"/>
      <c r="K1128" s="5"/>
      <c r="L1128" s="5"/>
      <c r="M1128" s="5"/>
      <c r="N1128" s="10">
        <v>68</v>
      </c>
      <c r="O1128" s="10">
        <v>68</v>
      </c>
      <c r="P1128" s="88">
        <v>0</v>
      </c>
      <c r="Q1128" s="102">
        <f t="shared" si="49"/>
        <v>0.99117647058823533</v>
      </c>
      <c r="R1128" s="96">
        <v>0.95343137254901966</v>
      </c>
      <c r="S1128" s="16"/>
      <c r="T1128" s="10">
        <v>68</v>
      </c>
      <c r="U1128" s="13">
        <v>1</v>
      </c>
      <c r="V1128" s="12">
        <v>68</v>
      </c>
      <c r="W1128" s="13">
        <v>1</v>
      </c>
      <c r="X1128" s="12">
        <v>68</v>
      </c>
      <c r="Y1128" s="13">
        <v>1</v>
      </c>
      <c r="Z1128" s="12">
        <v>66</v>
      </c>
      <c r="AA1128" s="13">
        <v>0.97058823529411797</v>
      </c>
      <c r="AB1128" s="12"/>
      <c r="AC1128" s="13" t="s">
        <v>1735</v>
      </c>
      <c r="AD1128" s="12">
        <v>67</v>
      </c>
      <c r="AE1128" s="41">
        <v>0.98529411764705899</v>
      </c>
      <c r="AF1128" s="19">
        <v>27.775300000000001</v>
      </c>
      <c r="AG1128" s="10">
        <v>-82.645099999999999</v>
      </c>
    </row>
    <row r="1129" spans="1:33" ht="12" customHeight="1" x14ac:dyDescent="0.2">
      <c r="A1129" s="18">
        <v>2477</v>
      </c>
      <c r="B1129" s="40" t="s">
        <v>119</v>
      </c>
      <c r="C1129" s="7" t="s">
        <v>1163</v>
      </c>
      <c r="D1129" s="7" t="s">
        <v>1644</v>
      </c>
      <c r="E1129" s="7" t="s">
        <v>4</v>
      </c>
      <c r="F1129" s="7" t="s">
        <v>2</v>
      </c>
      <c r="G1129" s="7">
        <v>1</v>
      </c>
      <c r="H1129" s="5"/>
      <c r="I1129" s="6">
        <v>120</v>
      </c>
      <c r="J1129" s="5"/>
      <c r="K1129" s="5"/>
      <c r="L1129" s="6">
        <v>6</v>
      </c>
      <c r="M1129" s="5"/>
      <c r="N1129" s="10">
        <v>120</v>
      </c>
      <c r="O1129" s="10">
        <v>120</v>
      </c>
      <c r="P1129" s="88">
        <v>0</v>
      </c>
      <c r="Q1129" s="102">
        <f t="shared" si="49"/>
        <v>0.9819444444444444</v>
      </c>
      <c r="R1129" s="96">
        <v>0.97222222222222221</v>
      </c>
      <c r="S1129" s="16">
        <v>0.81</v>
      </c>
      <c r="T1129" s="10">
        <v>118</v>
      </c>
      <c r="U1129" s="13">
        <v>0.98333333333333295</v>
      </c>
      <c r="V1129" s="12">
        <v>118</v>
      </c>
      <c r="W1129" s="13">
        <v>0.98333333333333295</v>
      </c>
      <c r="X1129" s="12">
        <v>118</v>
      </c>
      <c r="Y1129" s="13">
        <v>0.98333333333333295</v>
      </c>
      <c r="Z1129" s="12">
        <v>118</v>
      </c>
      <c r="AA1129" s="13">
        <v>0.98333333333333295</v>
      </c>
      <c r="AB1129" s="12">
        <v>118</v>
      </c>
      <c r="AC1129" s="13">
        <v>0.98333333333333295</v>
      </c>
      <c r="AD1129" s="12">
        <v>117</v>
      </c>
      <c r="AE1129" s="41">
        <v>0.97499999999999998</v>
      </c>
      <c r="AF1129" s="19">
        <v>27.84</v>
      </c>
      <c r="AG1129" s="10">
        <v>-82.731999999999999</v>
      </c>
    </row>
    <row r="1130" spans="1:33" ht="12" customHeight="1" x14ac:dyDescent="0.2">
      <c r="A1130" s="18">
        <v>2489</v>
      </c>
      <c r="B1130" s="40" t="s">
        <v>119</v>
      </c>
      <c r="C1130" s="7" t="s">
        <v>1172</v>
      </c>
      <c r="D1130" s="7" t="s">
        <v>1644</v>
      </c>
      <c r="E1130" s="7" t="s">
        <v>4</v>
      </c>
      <c r="F1130" s="7" t="s">
        <v>2</v>
      </c>
      <c r="G1130" s="7">
        <v>1</v>
      </c>
      <c r="H1130" s="5"/>
      <c r="I1130" s="6">
        <v>62</v>
      </c>
      <c r="J1130" s="5"/>
      <c r="K1130" s="5"/>
      <c r="L1130" s="6">
        <v>4</v>
      </c>
      <c r="M1130" s="5"/>
      <c r="N1130" s="10">
        <v>62</v>
      </c>
      <c r="O1130" s="10">
        <v>62</v>
      </c>
      <c r="P1130" s="88">
        <v>0</v>
      </c>
      <c r="Q1130" s="102">
        <f t="shared" si="49"/>
        <v>0.96505376344086025</v>
      </c>
      <c r="R1130" s="96">
        <v>0.75268817204301075</v>
      </c>
      <c r="S1130" s="16">
        <v>0.9731182795698925</v>
      </c>
      <c r="T1130" s="10">
        <v>61</v>
      </c>
      <c r="U1130" s="13">
        <v>0.98387096774193605</v>
      </c>
      <c r="V1130" s="12">
        <v>60</v>
      </c>
      <c r="W1130" s="13">
        <v>0.967741935483871</v>
      </c>
      <c r="X1130" s="12">
        <v>61</v>
      </c>
      <c r="Y1130" s="13">
        <v>0.98387096774193605</v>
      </c>
      <c r="Z1130" s="12">
        <v>59</v>
      </c>
      <c r="AA1130" s="13">
        <v>0.95161290322580605</v>
      </c>
      <c r="AB1130" s="12">
        <v>59</v>
      </c>
      <c r="AC1130" s="13">
        <v>0.95161290322580605</v>
      </c>
      <c r="AD1130" s="12">
        <v>59</v>
      </c>
      <c r="AE1130" s="41">
        <v>0.95161290322580605</v>
      </c>
      <c r="AF1130" s="19">
        <v>28.140421</v>
      </c>
      <c r="AG1130" s="10">
        <v>-82.752392</v>
      </c>
    </row>
    <row r="1131" spans="1:33" ht="12" customHeight="1" x14ac:dyDescent="0.2">
      <c r="A1131" s="18">
        <v>706</v>
      </c>
      <c r="B1131" s="40" t="s">
        <v>119</v>
      </c>
      <c r="C1131" s="7" t="s">
        <v>467</v>
      </c>
      <c r="D1131" s="7" t="s">
        <v>1526</v>
      </c>
      <c r="E1131" s="7" t="s">
        <v>1738</v>
      </c>
      <c r="F1131" s="7" t="s">
        <v>2</v>
      </c>
      <c r="G1131" s="7">
        <v>1</v>
      </c>
      <c r="H1131" s="5"/>
      <c r="I1131" s="6">
        <v>258</v>
      </c>
      <c r="J1131" s="5"/>
      <c r="K1131" s="5"/>
      <c r="L1131" s="5"/>
      <c r="M1131" s="5"/>
      <c r="N1131" s="10">
        <v>304</v>
      </c>
      <c r="O1131" s="10">
        <v>258</v>
      </c>
      <c r="P1131" s="88">
        <v>46</v>
      </c>
      <c r="Q1131" s="102">
        <f t="shared" si="49"/>
        <v>0.91173245614035092</v>
      </c>
      <c r="R1131" s="96">
        <v>0.92105263157894735</v>
      </c>
      <c r="S1131" s="16">
        <v>0.87061403508771928</v>
      </c>
      <c r="T1131" s="10">
        <v>275</v>
      </c>
      <c r="U1131" s="13">
        <v>0.90460526315789502</v>
      </c>
      <c r="V1131" s="12">
        <v>274</v>
      </c>
      <c r="W1131" s="13">
        <v>0.90131578947368396</v>
      </c>
      <c r="X1131" s="12">
        <v>276</v>
      </c>
      <c r="Y1131" s="13">
        <v>0.90789473684210498</v>
      </c>
      <c r="Z1131" s="12">
        <v>278</v>
      </c>
      <c r="AA1131" s="13">
        <v>0.91447368421052599</v>
      </c>
      <c r="AB1131" s="12">
        <v>281</v>
      </c>
      <c r="AC1131" s="13">
        <v>0.92434210526315796</v>
      </c>
      <c r="AD1131" s="12">
        <v>279</v>
      </c>
      <c r="AE1131" s="41">
        <v>0.91776315789473695</v>
      </c>
      <c r="AF1131" s="19">
        <v>28.166699999999999</v>
      </c>
      <c r="AG1131" s="10">
        <v>-82.741799999999998</v>
      </c>
    </row>
    <row r="1132" spans="1:33" ht="12" customHeight="1" x14ac:dyDescent="0.2">
      <c r="A1132" s="18">
        <v>836</v>
      </c>
      <c r="B1132" s="40" t="s">
        <v>119</v>
      </c>
      <c r="C1132" s="7" t="s">
        <v>545</v>
      </c>
      <c r="D1132" s="7" t="s">
        <v>1401</v>
      </c>
      <c r="E1132" s="7" t="s">
        <v>1738</v>
      </c>
      <c r="F1132" s="7" t="s">
        <v>2</v>
      </c>
      <c r="G1132" s="7">
        <v>1</v>
      </c>
      <c r="H1132" s="5"/>
      <c r="I1132" s="6">
        <v>111</v>
      </c>
      <c r="J1132" s="5"/>
      <c r="K1132" s="5"/>
      <c r="L1132" s="5"/>
      <c r="M1132" s="5"/>
      <c r="N1132" s="10">
        <v>138</v>
      </c>
      <c r="O1132" s="10">
        <v>111</v>
      </c>
      <c r="P1132" s="88">
        <v>27</v>
      </c>
      <c r="Q1132" s="102">
        <f t="shared" si="49"/>
        <v>0.90217391304347827</v>
      </c>
      <c r="R1132" s="96"/>
      <c r="S1132" s="16">
        <v>0.83937198067632846</v>
      </c>
      <c r="T1132" s="10">
        <v>131</v>
      </c>
      <c r="U1132" s="13">
        <v>0.94927536231884102</v>
      </c>
      <c r="V1132" s="12">
        <v>129</v>
      </c>
      <c r="W1132" s="13">
        <v>0.934782608695652</v>
      </c>
      <c r="X1132" s="12">
        <v>127</v>
      </c>
      <c r="Y1132" s="13">
        <v>0.92028985507246397</v>
      </c>
      <c r="Z1132" s="12">
        <v>117</v>
      </c>
      <c r="AA1132" s="13">
        <v>0.84782608695652195</v>
      </c>
      <c r="AB1132" s="12">
        <v>119</v>
      </c>
      <c r="AC1132" s="13">
        <v>0.86231884057970998</v>
      </c>
      <c r="AD1132" s="12">
        <v>124</v>
      </c>
      <c r="AE1132" s="41">
        <v>0.89855072463768104</v>
      </c>
      <c r="AF1132" s="19">
        <v>27.8064</v>
      </c>
      <c r="AG1132" s="10">
        <v>-82.743099999999998</v>
      </c>
    </row>
    <row r="1133" spans="1:33" ht="12" customHeight="1" x14ac:dyDescent="0.2">
      <c r="A1133" s="18">
        <v>934</v>
      </c>
      <c r="B1133" s="40" t="s">
        <v>119</v>
      </c>
      <c r="C1133" s="7" t="s">
        <v>600</v>
      </c>
      <c r="D1133" s="7" t="s">
        <v>1354</v>
      </c>
      <c r="E1133" s="7" t="s">
        <v>1738</v>
      </c>
      <c r="F1133" s="7" t="s">
        <v>2</v>
      </c>
      <c r="G1133" s="7">
        <v>1</v>
      </c>
      <c r="H1133" s="5"/>
      <c r="I1133" s="6">
        <v>268</v>
      </c>
      <c r="J1133" s="5"/>
      <c r="K1133" s="5"/>
      <c r="L1133" s="5"/>
      <c r="M1133" s="5"/>
      <c r="N1133" s="10">
        <v>352</v>
      </c>
      <c r="O1133" s="10">
        <v>268</v>
      </c>
      <c r="P1133" s="88">
        <v>84</v>
      </c>
      <c r="Q1133" s="102">
        <f t="shared" si="49"/>
        <v>0.99905303030303028</v>
      </c>
      <c r="R1133" s="96">
        <v>0.99602272727272723</v>
      </c>
      <c r="S1133" s="16">
        <v>0.99431818181818177</v>
      </c>
      <c r="T1133" s="10">
        <v>351</v>
      </c>
      <c r="U1133" s="13">
        <v>0.99715909090909105</v>
      </c>
      <c r="V1133" s="12">
        <v>352</v>
      </c>
      <c r="W1133" s="13">
        <v>1</v>
      </c>
      <c r="X1133" s="12">
        <v>352</v>
      </c>
      <c r="Y1133" s="13">
        <v>1</v>
      </c>
      <c r="Z1133" s="12">
        <v>352</v>
      </c>
      <c r="AA1133" s="13">
        <v>1</v>
      </c>
      <c r="AB1133" s="12">
        <v>352</v>
      </c>
      <c r="AC1133" s="13">
        <v>1</v>
      </c>
      <c r="AD1133" s="12">
        <v>351</v>
      </c>
      <c r="AE1133" s="41">
        <v>0.99715909090909105</v>
      </c>
      <c r="AF1133" s="19">
        <v>27.9681</v>
      </c>
      <c r="AG1133" s="10">
        <v>-82.717299999999994</v>
      </c>
    </row>
    <row r="1134" spans="1:33" ht="12" customHeight="1" x14ac:dyDescent="0.2">
      <c r="A1134" s="18">
        <v>1246</v>
      </c>
      <c r="B1134" s="40" t="s">
        <v>119</v>
      </c>
      <c r="C1134" s="7" t="s">
        <v>802</v>
      </c>
      <c r="D1134" s="7" t="s">
        <v>1345</v>
      </c>
      <c r="E1134" s="7" t="s">
        <v>1738</v>
      </c>
      <c r="F1134" s="7" t="s">
        <v>2</v>
      </c>
      <c r="G1134" s="7">
        <v>1</v>
      </c>
      <c r="H1134" s="5"/>
      <c r="I1134" s="6">
        <v>154</v>
      </c>
      <c r="J1134" s="5"/>
      <c r="K1134" s="5"/>
      <c r="L1134" s="5"/>
      <c r="M1134" s="5"/>
      <c r="N1134" s="10">
        <v>179</v>
      </c>
      <c r="O1134" s="10">
        <v>154</v>
      </c>
      <c r="P1134" s="88">
        <v>25</v>
      </c>
      <c r="Q1134" s="102">
        <f t="shared" si="49"/>
        <v>0.89478584729981381</v>
      </c>
      <c r="R1134" s="96">
        <v>0.86592178770949724</v>
      </c>
      <c r="S1134" s="16">
        <v>0.95623836126629425</v>
      </c>
      <c r="T1134" s="10">
        <v>158</v>
      </c>
      <c r="U1134" s="13">
        <v>0.88268156424581001</v>
      </c>
      <c r="V1134" s="12">
        <v>158</v>
      </c>
      <c r="W1134" s="13">
        <v>0.88268156424581001</v>
      </c>
      <c r="X1134" s="12">
        <v>161</v>
      </c>
      <c r="Y1134" s="13">
        <v>0.89944134078212301</v>
      </c>
      <c r="Z1134" s="12">
        <v>160</v>
      </c>
      <c r="AA1134" s="13">
        <v>0.89385474860335201</v>
      </c>
      <c r="AB1134" s="12">
        <v>160</v>
      </c>
      <c r="AC1134" s="13">
        <v>0.89385474860335201</v>
      </c>
      <c r="AD1134" s="12">
        <v>164</v>
      </c>
      <c r="AE1134" s="41">
        <v>0.91620111731843601</v>
      </c>
      <c r="AF1134" s="19">
        <v>27.955100000000002</v>
      </c>
      <c r="AG1134" s="10">
        <v>-82.791600000000003</v>
      </c>
    </row>
    <row r="1135" spans="1:33" ht="12" customHeight="1" x14ac:dyDescent="0.2">
      <c r="A1135" s="18">
        <v>1312</v>
      </c>
      <c r="B1135" s="40" t="s">
        <v>119</v>
      </c>
      <c r="C1135" s="7" t="s">
        <v>813</v>
      </c>
      <c r="D1135" s="7" t="s">
        <v>1360</v>
      </c>
      <c r="E1135" s="7" t="s">
        <v>1738</v>
      </c>
      <c r="F1135" s="7" t="s">
        <v>2</v>
      </c>
      <c r="G1135" s="7">
        <v>1</v>
      </c>
      <c r="H1135" s="5"/>
      <c r="I1135" s="6">
        <v>126</v>
      </c>
      <c r="J1135" s="5"/>
      <c r="K1135" s="5"/>
      <c r="L1135" s="5"/>
      <c r="M1135" s="5"/>
      <c r="N1135" s="10">
        <v>180</v>
      </c>
      <c r="O1135" s="10">
        <v>126</v>
      </c>
      <c r="P1135" s="88">
        <v>54</v>
      </c>
      <c r="Q1135" s="102">
        <f t="shared" si="49"/>
        <v>0.96203703703703702</v>
      </c>
      <c r="R1135" s="96">
        <v>0.96296296296296291</v>
      </c>
      <c r="S1135" s="16">
        <v>0.89074074074074072</v>
      </c>
      <c r="T1135" s="10">
        <v>173</v>
      </c>
      <c r="U1135" s="13">
        <v>0.96111111111111103</v>
      </c>
      <c r="V1135" s="12">
        <v>176</v>
      </c>
      <c r="W1135" s="13">
        <v>0.97777777777777797</v>
      </c>
      <c r="X1135" s="12">
        <v>176</v>
      </c>
      <c r="Y1135" s="13">
        <v>0.97777777777777797</v>
      </c>
      <c r="Z1135" s="12">
        <v>175</v>
      </c>
      <c r="AA1135" s="13">
        <v>0.97222222222222199</v>
      </c>
      <c r="AB1135" s="12">
        <v>171</v>
      </c>
      <c r="AC1135" s="13">
        <v>0.95</v>
      </c>
      <c r="AD1135" s="12">
        <v>168</v>
      </c>
      <c r="AE1135" s="41">
        <v>0.93333333333333302</v>
      </c>
      <c r="AF1135" s="19">
        <v>27.934740000000001</v>
      </c>
      <c r="AG1135" s="10">
        <v>-82.798848000000007</v>
      </c>
    </row>
    <row r="1136" spans="1:33" ht="12" customHeight="1" x14ac:dyDescent="0.2">
      <c r="A1136" s="18">
        <v>1530</v>
      </c>
      <c r="B1136" s="40" t="s">
        <v>119</v>
      </c>
      <c r="C1136" s="7" t="s">
        <v>899</v>
      </c>
      <c r="D1136" s="7" t="s">
        <v>1398</v>
      </c>
      <c r="E1136" s="7" t="s">
        <v>1738</v>
      </c>
      <c r="F1136" s="7" t="s">
        <v>2</v>
      </c>
      <c r="G1136" s="7">
        <v>1</v>
      </c>
      <c r="H1136" s="5"/>
      <c r="I1136" s="6">
        <v>162</v>
      </c>
      <c r="J1136" s="5"/>
      <c r="K1136" s="5"/>
      <c r="L1136" s="5"/>
      <c r="M1136" s="5"/>
      <c r="N1136" s="10">
        <v>806</v>
      </c>
      <c r="O1136" s="10">
        <v>162</v>
      </c>
      <c r="P1136" s="88">
        <v>644</v>
      </c>
      <c r="Q1136" s="102">
        <f t="shared" si="49"/>
        <v>0.93569065343258895</v>
      </c>
      <c r="R1136" s="96">
        <v>0.92721257237386268</v>
      </c>
      <c r="S1136" s="16">
        <v>0.90024813895781641</v>
      </c>
      <c r="T1136" s="10">
        <v>767</v>
      </c>
      <c r="U1136" s="13">
        <v>0.95161290322580605</v>
      </c>
      <c r="V1136" s="12">
        <v>773</v>
      </c>
      <c r="W1136" s="13">
        <v>0.95905707196029799</v>
      </c>
      <c r="X1136" s="12">
        <v>751</v>
      </c>
      <c r="Y1136" s="13">
        <v>0.93176178660049602</v>
      </c>
      <c r="Z1136" s="12">
        <v>742</v>
      </c>
      <c r="AA1136" s="13">
        <v>0.920595533498759</v>
      </c>
      <c r="AB1136" s="12">
        <v>741</v>
      </c>
      <c r="AC1136" s="13">
        <v>0.91935483870967705</v>
      </c>
      <c r="AD1136" s="12">
        <v>751</v>
      </c>
      <c r="AE1136" s="41">
        <v>0.93176178660049602</v>
      </c>
      <c r="AF1136" s="19">
        <v>27.714600000000001</v>
      </c>
      <c r="AG1136" s="10">
        <v>-82.6631</v>
      </c>
    </row>
    <row r="1137" spans="1:33" ht="12" customHeight="1" x14ac:dyDescent="0.2">
      <c r="A1137" s="18">
        <v>2176</v>
      </c>
      <c r="B1137" s="40" t="s">
        <v>119</v>
      </c>
      <c r="C1137" s="7" t="s">
        <v>1086</v>
      </c>
      <c r="D1137" s="7" t="s">
        <v>1700</v>
      </c>
      <c r="E1137" s="7" t="s">
        <v>1738</v>
      </c>
      <c r="F1137" s="7" t="s">
        <v>2</v>
      </c>
      <c r="G1137" s="7">
        <v>1</v>
      </c>
      <c r="H1137" s="5"/>
      <c r="I1137" s="6">
        <v>63</v>
      </c>
      <c r="J1137" s="5"/>
      <c r="K1137" s="5"/>
      <c r="L1137" s="5"/>
      <c r="M1137" s="5"/>
      <c r="N1137" s="10">
        <v>156</v>
      </c>
      <c r="O1137" s="10">
        <v>63</v>
      </c>
      <c r="P1137" s="88">
        <v>93</v>
      </c>
      <c r="Q1137" s="102">
        <f t="shared" si="49"/>
        <v>0.97222222222222221</v>
      </c>
      <c r="R1137" s="96">
        <v>0.94444444444444442</v>
      </c>
      <c r="S1137" s="16">
        <v>0.88301282051282048</v>
      </c>
      <c r="T1137" s="10">
        <v>152</v>
      </c>
      <c r="U1137" s="13">
        <v>0.97435897435897401</v>
      </c>
      <c r="V1137" s="12">
        <v>153</v>
      </c>
      <c r="W1137" s="13">
        <v>0.98076923076923095</v>
      </c>
      <c r="X1137" s="12">
        <v>152</v>
      </c>
      <c r="Y1137" s="13">
        <v>0.97435897435897401</v>
      </c>
      <c r="Z1137" s="12">
        <v>151</v>
      </c>
      <c r="AA1137" s="13">
        <v>0.96794871794871795</v>
      </c>
      <c r="AB1137" s="12">
        <v>152</v>
      </c>
      <c r="AC1137" s="13">
        <v>0.97435897435897401</v>
      </c>
      <c r="AD1137" s="12">
        <v>150</v>
      </c>
      <c r="AE1137" s="41">
        <v>0.96153846153846201</v>
      </c>
      <c r="AF1137" s="19">
        <v>27.784469000000001</v>
      </c>
      <c r="AG1137" s="10">
        <v>-82.666174999999996</v>
      </c>
    </row>
    <row r="1138" spans="1:33" ht="12" customHeight="1" x14ac:dyDescent="0.2">
      <c r="A1138" s="18">
        <v>2425</v>
      </c>
      <c r="B1138" s="40" t="s">
        <v>119</v>
      </c>
      <c r="C1138" s="7" t="s">
        <v>1132</v>
      </c>
      <c r="D1138" s="7" t="s">
        <v>1390</v>
      </c>
      <c r="E1138" s="7" t="s">
        <v>6</v>
      </c>
      <c r="F1138" s="7" t="s">
        <v>2</v>
      </c>
      <c r="G1138" s="7">
        <v>1</v>
      </c>
      <c r="H1138" s="5"/>
      <c r="I1138" s="5"/>
      <c r="J1138" s="5"/>
      <c r="K1138" s="6">
        <v>80</v>
      </c>
      <c r="L1138" s="5"/>
      <c r="M1138" s="5"/>
      <c r="N1138" s="10">
        <v>80</v>
      </c>
      <c r="O1138" s="10">
        <v>80</v>
      </c>
      <c r="P1138" s="88">
        <v>0</v>
      </c>
      <c r="Q1138" s="102">
        <f t="shared" si="49"/>
        <v>0.95625000000000004</v>
      </c>
      <c r="R1138" s="96">
        <v>0.90625</v>
      </c>
      <c r="S1138" s="16">
        <v>0.94374999999999998</v>
      </c>
      <c r="T1138" s="10">
        <v>74</v>
      </c>
      <c r="U1138" s="13">
        <v>0.92500000000000004</v>
      </c>
      <c r="V1138" s="12">
        <v>75</v>
      </c>
      <c r="W1138" s="13">
        <v>0.9375</v>
      </c>
      <c r="X1138" s="12">
        <v>78</v>
      </c>
      <c r="Y1138" s="13">
        <v>0.97499999999999998</v>
      </c>
      <c r="Z1138" s="12">
        <v>77</v>
      </c>
      <c r="AA1138" s="13">
        <v>0.96250000000000002</v>
      </c>
      <c r="AB1138" s="12">
        <v>78</v>
      </c>
      <c r="AC1138" s="13">
        <v>0.97499999999999998</v>
      </c>
      <c r="AD1138" s="12">
        <v>77</v>
      </c>
      <c r="AE1138" s="41">
        <v>0.96250000000000002</v>
      </c>
      <c r="AF1138" s="19">
        <v>27.886399999999998</v>
      </c>
      <c r="AG1138" s="10">
        <v>-82.709800000000001</v>
      </c>
    </row>
    <row r="1139" spans="1:33" ht="12" customHeight="1" x14ac:dyDescent="0.2">
      <c r="A1139" s="18">
        <v>631</v>
      </c>
      <c r="B1139" s="40" t="s">
        <v>119</v>
      </c>
      <c r="C1139" s="7" t="s">
        <v>423</v>
      </c>
      <c r="D1139" s="7" t="s">
        <v>14</v>
      </c>
      <c r="E1139" s="7" t="s">
        <v>4</v>
      </c>
      <c r="F1139" s="7" t="s">
        <v>1331</v>
      </c>
      <c r="G1139" s="7">
        <v>1</v>
      </c>
      <c r="H1139" s="5"/>
      <c r="I1139" s="5"/>
      <c r="J1139" s="5"/>
      <c r="K1139" s="5"/>
      <c r="L1139" s="5"/>
      <c r="M1139" s="5"/>
      <c r="N1139" s="5">
        <v>72</v>
      </c>
      <c r="O1139" s="5"/>
      <c r="P1139" s="89"/>
      <c r="Q1139" s="102"/>
      <c r="R1139" s="96">
        <v>0.74652777777777779</v>
      </c>
      <c r="S1139" s="16">
        <v>0.69212962962962965</v>
      </c>
      <c r="T1139" s="5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42"/>
      <c r="AF1139" s="19">
        <v>27.837399999999999</v>
      </c>
      <c r="AG1139" s="10">
        <v>-82.756200000000007</v>
      </c>
    </row>
    <row r="1140" spans="1:33" ht="12" customHeight="1" x14ac:dyDescent="0.2">
      <c r="A1140" s="18">
        <v>2575</v>
      </c>
      <c r="B1140" s="40" t="s">
        <v>119</v>
      </c>
      <c r="C1140" s="7" t="s">
        <v>1234</v>
      </c>
      <c r="D1140" s="7" t="s">
        <v>1368</v>
      </c>
      <c r="E1140" s="7" t="s">
        <v>3</v>
      </c>
      <c r="F1140" s="7" t="s">
        <v>1332</v>
      </c>
      <c r="G1140" s="7">
        <v>1</v>
      </c>
      <c r="H1140" s="6">
        <v>40</v>
      </c>
      <c r="I1140" s="6">
        <v>10</v>
      </c>
      <c r="J1140" s="5"/>
      <c r="K1140" s="5"/>
      <c r="L1140" s="6">
        <v>3</v>
      </c>
      <c r="M1140" s="5"/>
      <c r="N1140" s="10">
        <v>50</v>
      </c>
      <c r="O1140" s="10">
        <v>50</v>
      </c>
      <c r="P1140" s="88">
        <v>0</v>
      </c>
      <c r="Q1140" s="102">
        <f t="shared" ref="Q1140:Q1145" si="50">(T1140+V1140+X1140+Z1140+AB1140+AD1140)/(N1140*COUNTA(T1140,V1140,X1140,Z1140,AB1140,AD1140))</f>
        <v>0.98399999999999999</v>
      </c>
      <c r="R1140" s="96"/>
      <c r="S1140" s="16"/>
      <c r="T1140" s="10">
        <v>50</v>
      </c>
      <c r="U1140" s="13">
        <v>1</v>
      </c>
      <c r="V1140" s="12">
        <v>49</v>
      </c>
      <c r="W1140" s="13">
        <v>0.98</v>
      </c>
      <c r="X1140" s="12">
        <v>49</v>
      </c>
      <c r="Y1140" s="13">
        <v>0.98</v>
      </c>
      <c r="Z1140" s="12">
        <v>48</v>
      </c>
      <c r="AA1140" s="13">
        <v>0.96</v>
      </c>
      <c r="AB1140" s="12">
        <v>50</v>
      </c>
      <c r="AC1140" s="13">
        <v>1</v>
      </c>
      <c r="AD1140" s="11"/>
      <c r="AE1140" s="42"/>
      <c r="AF1140" s="19">
        <v>28.141583333333301</v>
      </c>
      <c r="AG1140" s="10">
        <v>-82.755250000000004</v>
      </c>
    </row>
    <row r="1141" spans="1:33" ht="12" customHeight="1" x14ac:dyDescent="0.2">
      <c r="A1141" s="18">
        <v>2576</v>
      </c>
      <c r="B1141" s="40" t="s">
        <v>119</v>
      </c>
      <c r="C1141" s="7" t="s">
        <v>1235</v>
      </c>
      <c r="D1141" s="7" t="s">
        <v>1368</v>
      </c>
      <c r="E1141" s="7" t="s">
        <v>3</v>
      </c>
      <c r="F1141" s="7" t="s">
        <v>1332</v>
      </c>
      <c r="G1141" s="7">
        <v>1</v>
      </c>
      <c r="H1141" s="6">
        <v>77</v>
      </c>
      <c r="I1141" s="6">
        <v>19</v>
      </c>
      <c r="J1141" s="5"/>
      <c r="K1141" s="5"/>
      <c r="L1141" s="6">
        <v>5</v>
      </c>
      <c r="M1141" s="5"/>
      <c r="N1141" s="10">
        <v>96</v>
      </c>
      <c r="O1141" s="10">
        <v>96</v>
      </c>
      <c r="P1141" s="88">
        <v>0</v>
      </c>
      <c r="Q1141" s="102">
        <f t="shared" si="50"/>
        <v>0.64322916666666663</v>
      </c>
      <c r="R1141" s="96"/>
      <c r="S1141" s="16"/>
      <c r="T1141" s="10">
        <v>96</v>
      </c>
      <c r="U1141" s="13">
        <v>1</v>
      </c>
      <c r="V1141" s="12">
        <v>70</v>
      </c>
      <c r="W1141" s="13">
        <v>0.72916666666666696</v>
      </c>
      <c r="X1141" s="12">
        <v>53</v>
      </c>
      <c r="Y1141" s="13">
        <v>0.55208333333333304</v>
      </c>
      <c r="Z1141" s="12">
        <v>28</v>
      </c>
      <c r="AA1141" s="13">
        <v>0.29166666666666702</v>
      </c>
      <c r="AB1141" s="11"/>
      <c r="AC1141" s="11"/>
      <c r="AD1141" s="11"/>
      <c r="AE1141" s="42"/>
      <c r="AF1141" s="19">
        <v>27.767583333333299</v>
      </c>
      <c r="AG1141" s="10">
        <v>-82.641972222222194</v>
      </c>
    </row>
    <row r="1142" spans="1:33" ht="12" customHeight="1" x14ac:dyDescent="0.2">
      <c r="A1142" s="18">
        <v>2584</v>
      </c>
      <c r="B1142" s="40" t="s">
        <v>119</v>
      </c>
      <c r="C1142" s="7" t="s">
        <v>1243</v>
      </c>
      <c r="D1142" s="7" t="s">
        <v>1368</v>
      </c>
      <c r="E1142" s="7" t="s">
        <v>3</v>
      </c>
      <c r="F1142" s="7" t="s">
        <v>1332</v>
      </c>
      <c r="G1142" s="7">
        <v>1</v>
      </c>
      <c r="H1142" s="6">
        <v>68</v>
      </c>
      <c r="I1142" s="6">
        <v>17</v>
      </c>
      <c r="J1142" s="5"/>
      <c r="K1142" s="5"/>
      <c r="L1142" s="6">
        <v>5</v>
      </c>
      <c r="M1142" s="5"/>
      <c r="N1142" s="10">
        <v>85</v>
      </c>
      <c r="O1142" s="10">
        <v>85</v>
      </c>
      <c r="P1142" s="88">
        <v>0</v>
      </c>
      <c r="Q1142" s="102">
        <f t="shared" si="50"/>
        <v>0.89411764705882357</v>
      </c>
      <c r="R1142" s="96"/>
      <c r="S1142" s="16"/>
      <c r="T1142" s="10">
        <v>85</v>
      </c>
      <c r="U1142" s="13">
        <v>1</v>
      </c>
      <c r="V1142" s="12">
        <v>84</v>
      </c>
      <c r="W1142" s="13">
        <v>0.98823529411764699</v>
      </c>
      <c r="X1142" s="12">
        <v>59</v>
      </c>
      <c r="Y1142" s="13">
        <v>0.69411764705882395</v>
      </c>
      <c r="Z1142" s="11"/>
      <c r="AA1142" s="11"/>
      <c r="AB1142" s="11"/>
      <c r="AC1142" s="11"/>
      <c r="AD1142" s="11"/>
      <c r="AE1142" s="42"/>
      <c r="AF1142" s="19">
        <v>27.766667000000002</v>
      </c>
      <c r="AG1142" s="10">
        <v>-82.638221999999999</v>
      </c>
    </row>
    <row r="1143" spans="1:33" ht="12" customHeight="1" x14ac:dyDescent="0.2">
      <c r="A1143" s="18">
        <v>2607</v>
      </c>
      <c r="B1143" s="40" t="s">
        <v>119</v>
      </c>
      <c r="C1143" s="7" t="s">
        <v>1260</v>
      </c>
      <c r="D1143" s="7" t="s">
        <v>1705</v>
      </c>
      <c r="E1143" s="7" t="s">
        <v>3</v>
      </c>
      <c r="F1143" s="7" t="s">
        <v>1332</v>
      </c>
      <c r="G1143" s="7">
        <v>1</v>
      </c>
      <c r="H1143" s="6">
        <v>123</v>
      </c>
      <c r="I1143" s="6">
        <v>30</v>
      </c>
      <c r="J1143" s="5"/>
      <c r="K1143" s="5"/>
      <c r="L1143" s="5"/>
      <c r="M1143" s="5"/>
      <c r="N1143" s="10">
        <v>153</v>
      </c>
      <c r="O1143" s="10">
        <v>153</v>
      </c>
      <c r="P1143" s="88">
        <v>0</v>
      </c>
      <c r="Q1143" s="102">
        <f t="shared" si="50"/>
        <v>0.29411764705882354</v>
      </c>
      <c r="R1143" s="96"/>
      <c r="S1143" s="16"/>
      <c r="T1143" s="10">
        <v>45</v>
      </c>
      <c r="U1143" s="13">
        <v>0.29411764705882398</v>
      </c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42"/>
      <c r="AF1143" s="19">
        <v>27.894788999999999</v>
      </c>
      <c r="AG1143" s="10">
        <v>-82.798890999999998</v>
      </c>
    </row>
    <row r="1144" spans="1:33" ht="12" customHeight="1" x14ac:dyDescent="0.2">
      <c r="A1144" s="18">
        <v>2668</v>
      </c>
      <c r="B1144" s="40" t="s">
        <v>119</v>
      </c>
      <c r="C1144" s="7" t="s">
        <v>1303</v>
      </c>
      <c r="D1144" s="7" t="s">
        <v>1369</v>
      </c>
      <c r="E1144" s="7" t="s">
        <v>4</v>
      </c>
      <c r="F1144" s="7" t="s">
        <v>1332</v>
      </c>
      <c r="G1144" s="7">
        <v>1</v>
      </c>
      <c r="H1144" s="5"/>
      <c r="I1144" s="6">
        <v>184</v>
      </c>
      <c r="J1144" s="5"/>
      <c r="K1144" s="5"/>
      <c r="L1144" s="6">
        <v>18</v>
      </c>
      <c r="M1144" s="5"/>
      <c r="N1144" s="10">
        <v>184</v>
      </c>
      <c r="O1144" s="10">
        <v>184</v>
      </c>
      <c r="P1144" s="88">
        <v>0</v>
      </c>
      <c r="Q1144" s="102">
        <f t="shared" si="50"/>
        <v>0.17119565217391305</v>
      </c>
      <c r="R1144" s="96"/>
      <c r="S1144" s="16"/>
      <c r="T1144" s="5"/>
      <c r="U1144" s="11"/>
      <c r="V1144" s="11"/>
      <c r="W1144" s="11"/>
      <c r="X1144" s="12">
        <v>15</v>
      </c>
      <c r="Y1144" s="13">
        <v>8.1521739130434798E-2</v>
      </c>
      <c r="Z1144" s="12">
        <v>48</v>
      </c>
      <c r="AA1144" s="13">
        <v>0.26086956521739102</v>
      </c>
      <c r="AB1144" s="11"/>
      <c r="AC1144" s="11"/>
      <c r="AD1144" s="11"/>
      <c r="AE1144" s="42"/>
      <c r="AF1144" s="19">
        <v>27.882583</v>
      </c>
      <c r="AG1144" s="10">
        <v>-82.700500000000005</v>
      </c>
    </row>
    <row r="1145" spans="1:33" ht="12" customHeight="1" x14ac:dyDescent="0.2">
      <c r="A1145" s="18">
        <v>2498</v>
      </c>
      <c r="B1145" s="40" t="s">
        <v>119</v>
      </c>
      <c r="C1145" s="7" t="s">
        <v>1180</v>
      </c>
      <c r="D1145" s="7" t="s">
        <v>1533</v>
      </c>
      <c r="E1145" s="7" t="s">
        <v>1738</v>
      </c>
      <c r="F1145" s="7" t="s">
        <v>1332</v>
      </c>
      <c r="G1145" s="7">
        <v>1</v>
      </c>
      <c r="H1145" s="5"/>
      <c r="I1145" s="6">
        <v>144</v>
      </c>
      <c r="J1145" s="5"/>
      <c r="K1145" s="5"/>
      <c r="L1145" s="5"/>
      <c r="M1145" s="5"/>
      <c r="N1145" s="10">
        <v>144</v>
      </c>
      <c r="O1145" s="10">
        <v>58</v>
      </c>
      <c r="P1145" s="88">
        <v>86</v>
      </c>
      <c r="Q1145" s="102">
        <f t="shared" si="50"/>
        <v>0.95370370370370372</v>
      </c>
      <c r="R1145" s="96"/>
      <c r="S1145" s="16"/>
      <c r="T1145" s="10">
        <v>139</v>
      </c>
      <c r="U1145" s="13">
        <v>0.96527777777777801</v>
      </c>
      <c r="V1145" s="12">
        <v>140</v>
      </c>
      <c r="W1145" s="13">
        <v>0.97222222222222199</v>
      </c>
      <c r="X1145" s="12">
        <v>137</v>
      </c>
      <c r="Y1145" s="13">
        <v>0.95138888888888895</v>
      </c>
      <c r="Z1145" s="12">
        <v>134</v>
      </c>
      <c r="AA1145" s="13">
        <v>0.93055555555555602</v>
      </c>
      <c r="AB1145" s="12">
        <v>139</v>
      </c>
      <c r="AC1145" s="13">
        <v>0.96527777777777801</v>
      </c>
      <c r="AD1145" s="12">
        <v>135</v>
      </c>
      <c r="AE1145" s="41">
        <v>0.9375</v>
      </c>
      <c r="AF1145" s="19">
        <v>27.933033999999999</v>
      </c>
      <c r="AG1145" s="10">
        <v>-82.796251999999996</v>
      </c>
    </row>
    <row r="1146" spans="1:33" ht="12" customHeight="1" x14ac:dyDescent="0.2">
      <c r="A1146" s="18">
        <v>2689</v>
      </c>
      <c r="B1146" s="40" t="s">
        <v>119</v>
      </c>
      <c r="C1146" s="7" t="s">
        <v>677</v>
      </c>
      <c r="D1146" s="7" t="s">
        <v>1728</v>
      </c>
      <c r="E1146" s="7" t="s">
        <v>3</v>
      </c>
      <c r="F1146" s="7" t="s">
        <v>1333</v>
      </c>
      <c r="G1146" s="7">
        <v>1</v>
      </c>
      <c r="H1146" s="6">
        <v>120</v>
      </c>
      <c r="I1146" s="6">
        <v>30</v>
      </c>
      <c r="J1146" s="5"/>
      <c r="K1146" s="5"/>
      <c r="L1146" s="5"/>
      <c r="M1146" s="5"/>
      <c r="N1146" s="10">
        <v>150</v>
      </c>
      <c r="O1146" s="10">
        <v>150</v>
      </c>
      <c r="P1146" s="88">
        <v>0</v>
      </c>
      <c r="Q1146" s="102"/>
      <c r="R1146" s="96"/>
      <c r="S1146" s="16"/>
      <c r="T1146" s="5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42"/>
      <c r="AF1146" s="19">
        <v>27.776</v>
      </c>
      <c r="AG1146" s="10">
        <v>-82.639306000000005</v>
      </c>
    </row>
    <row r="1147" spans="1:33" ht="12" customHeight="1" x14ac:dyDescent="0.2">
      <c r="A1147" s="18">
        <v>2696</v>
      </c>
      <c r="B1147" s="40" t="s">
        <v>119</v>
      </c>
      <c r="C1147" s="7" t="s">
        <v>1328</v>
      </c>
      <c r="D1147" s="7" t="s">
        <v>1370</v>
      </c>
      <c r="E1147" s="7" t="s">
        <v>3</v>
      </c>
      <c r="F1147" s="7" t="s">
        <v>1333</v>
      </c>
      <c r="G1147" s="7">
        <v>1</v>
      </c>
      <c r="H1147" s="6">
        <v>76</v>
      </c>
      <c r="I1147" s="6">
        <v>19</v>
      </c>
      <c r="J1147" s="5"/>
      <c r="K1147" s="5"/>
      <c r="L1147" s="5"/>
      <c r="M1147" s="5"/>
      <c r="N1147" s="10">
        <v>95</v>
      </c>
      <c r="O1147" s="10">
        <v>95</v>
      </c>
      <c r="P1147" s="88">
        <v>0</v>
      </c>
      <c r="Q1147" s="102"/>
      <c r="R1147" s="96"/>
      <c r="S1147" s="16"/>
      <c r="T1147" s="5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42"/>
      <c r="AF1147" s="19">
        <v>28.142083</v>
      </c>
      <c r="AG1147" s="10">
        <v>-82.746806000000007</v>
      </c>
    </row>
    <row r="1148" spans="1:33" ht="12" customHeight="1" x14ac:dyDescent="0.2">
      <c r="A1148" s="18">
        <v>2632</v>
      </c>
      <c r="B1148" s="40" t="s">
        <v>119</v>
      </c>
      <c r="C1148" s="7" t="s">
        <v>1283</v>
      </c>
      <c r="D1148" s="7" t="s">
        <v>1369</v>
      </c>
      <c r="E1148" s="7" t="s">
        <v>4</v>
      </c>
      <c r="F1148" s="7" t="s">
        <v>1333</v>
      </c>
      <c r="G1148" s="7">
        <v>1</v>
      </c>
      <c r="H1148" s="5"/>
      <c r="I1148" s="6">
        <v>94</v>
      </c>
      <c r="J1148" s="5"/>
      <c r="K1148" s="5"/>
      <c r="L1148" s="6">
        <v>5</v>
      </c>
      <c r="M1148" s="5"/>
      <c r="N1148" s="10">
        <v>94</v>
      </c>
      <c r="O1148" s="10">
        <v>94</v>
      </c>
      <c r="P1148" s="88">
        <v>0</v>
      </c>
      <c r="Q1148" s="102"/>
      <c r="R1148" s="96"/>
      <c r="S1148" s="16"/>
      <c r="T1148" s="5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42"/>
      <c r="AF1148" s="19">
        <v>28.137416999999999</v>
      </c>
      <c r="AG1148" s="10">
        <v>-82.747056000000001</v>
      </c>
    </row>
    <row r="1149" spans="1:33" ht="12" customHeight="1" x14ac:dyDescent="0.2">
      <c r="A1149" s="18">
        <v>2635</v>
      </c>
      <c r="B1149" s="40" t="s">
        <v>119</v>
      </c>
      <c r="C1149" s="7" t="s">
        <v>1286</v>
      </c>
      <c r="D1149" s="7" t="s">
        <v>1369</v>
      </c>
      <c r="E1149" s="7" t="s">
        <v>1738</v>
      </c>
      <c r="F1149" s="7" t="s">
        <v>1333</v>
      </c>
      <c r="G1149" s="7">
        <v>1</v>
      </c>
      <c r="H1149" s="5"/>
      <c r="I1149" s="6">
        <v>40</v>
      </c>
      <c r="J1149" s="5"/>
      <c r="K1149" s="5"/>
      <c r="L1149" s="6">
        <v>2</v>
      </c>
      <c r="M1149" s="5"/>
      <c r="N1149" s="10">
        <v>40</v>
      </c>
      <c r="O1149" s="10">
        <v>32</v>
      </c>
      <c r="P1149" s="88">
        <v>8</v>
      </c>
      <c r="Q1149" s="102"/>
      <c r="R1149" s="96"/>
      <c r="S1149" s="16"/>
      <c r="T1149" s="5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42"/>
      <c r="AF1149" s="19">
        <v>27.800277999999999</v>
      </c>
      <c r="AG1149" s="10">
        <v>-82.637388999999999</v>
      </c>
    </row>
    <row r="1150" spans="1:33" ht="12" customHeight="1" x14ac:dyDescent="0.2">
      <c r="A1150" s="18">
        <v>2637</v>
      </c>
      <c r="B1150" s="40" t="s">
        <v>119</v>
      </c>
      <c r="C1150" s="7" t="s">
        <v>1287</v>
      </c>
      <c r="D1150" s="7" t="s">
        <v>1374</v>
      </c>
      <c r="E1150" s="7" t="s">
        <v>6</v>
      </c>
      <c r="F1150" s="7" t="s">
        <v>1333</v>
      </c>
      <c r="G1150" s="7">
        <v>1</v>
      </c>
      <c r="H1150" s="5"/>
      <c r="I1150" s="5"/>
      <c r="J1150" s="5"/>
      <c r="K1150" s="6">
        <v>10</v>
      </c>
      <c r="L1150" s="5"/>
      <c r="M1150" s="5"/>
      <c r="N1150" s="10">
        <v>10</v>
      </c>
      <c r="O1150" s="10">
        <v>10</v>
      </c>
      <c r="P1150" s="88">
        <v>0</v>
      </c>
      <c r="Q1150" s="102"/>
      <c r="R1150" s="96"/>
      <c r="S1150" s="16"/>
      <c r="T1150" s="5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42"/>
      <c r="AF1150" s="19">
        <v>27.735693000000001</v>
      </c>
      <c r="AG1150" s="10">
        <v>-82.683426999999995</v>
      </c>
    </row>
    <row r="1151" spans="1:33" ht="12" customHeight="1" x14ac:dyDescent="0.2">
      <c r="A1151" s="18">
        <v>2639</v>
      </c>
      <c r="B1151" s="40" t="s">
        <v>119</v>
      </c>
      <c r="C1151" s="7" t="s">
        <v>1288</v>
      </c>
      <c r="D1151" s="7" t="s">
        <v>1374</v>
      </c>
      <c r="E1151" s="7" t="s">
        <v>6</v>
      </c>
      <c r="F1151" s="7" t="s">
        <v>1333</v>
      </c>
      <c r="G1151" s="7">
        <v>1</v>
      </c>
      <c r="H1151" s="5"/>
      <c r="I1151" s="5"/>
      <c r="J1151" s="5"/>
      <c r="K1151" s="6">
        <v>15</v>
      </c>
      <c r="L1151" s="5"/>
      <c r="M1151" s="5"/>
      <c r="N1151" s="10">
        <v>15</v>
      </c>
      <c r="O1151" s="10">
        <v>15</v>
      </c>
      <c r="P1151" s="88">
        <v>0</v>
      </c>
      <c r="Q1151" s="102"/>
      <c r="R1151" s="96"/>
      <c r="S1151" s="16"/>
      <c r="T1151" s="5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42"/>
      <c r="AF1151" s="19">
        <v>27.886424999999999</v>
      </c>
      <c r="AG1151" s="10">
        <v>-82.709497999999996</v>
      </c>
    </row>
    <row r="1152" spans="1:33" ht="12" customHeight="1" x14ac:dyDescent="0.2">
      <c r="A1152" s="18">
        <v>2677</v>
      </c>
      <c r="B1152" s="40" t="s">
        <v>119</v>
      </c>
      <c r="C1152" s="7" t="s">
        <v>1311</v>
      </c>
      <c r="D1152" s="7" t="s">
        <v>1728</v>
      </c>
      <c r="E1152" s="7" t="s">
        <v>6</v>
      </c>
      <c r="F1152" s="7" t="s">
        <v>1333</v>
      </c>
      <c r="G1152" s="7">
        <v>1</v>
      </c>
      <c r="H1152" s="5"/>
      <c r="I1152" s="6">
        <v>9</v>
      </c>
      <c r="J1152" s="5"/>
      <c r="K1152" s="6">
        <v>36</v>
      </c>
      <c r="L1152" s="5"/>
      <c r="M1152" s="5"/>
      <c r="N1152" s="10">
        <v>45</v>
      </c>
      <c r="O1152" s="10">
        <v>45</v>
      </c>
      <c r="P1152" s="88">
        <v>0</v>
      </c>
      <c r="Q1152" s="102"/>
      <c r="R1152" s="96"/>
      <c r="S1152" s="16"/>
      <c r="T1152" s="5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42"/>
      <c r="AF1152" s="71"/>
      <c r="AG1152" s="5"/>
    </row>
    <row r="1153" spans="1:33" ht="12" customHeight="1" thickBot="1" x14ac:dyDescent="0.25">
      <c r="A1153" s="18">
        <v>2618</v>
      </c>
      <c r="B1153" s="43" t="s">
        <v>119</v>
      </c>
      <c r="C1153" s="44" t="s">
        <v>1270</v>
      </c>
      <c r="D1153" s="44" t="s">
        <v>1723</v>
      </c>
      <c r="E1153" s="44" t="s">
        <v>8</v>
      </c>
      <c r="F1153" s="44" t="s">
        <v>1333</v>
      </c>
      <c r="G1153" s="44">
        <v>1</v>
      </c>
      <c r="H1153" s="46"/>
      <c r="I1153" s="46"/>
      <c r="J1153" s="46"/>
      <c r="K1153" s="46"/>
      <c r="L1153" s="45">
        <v>11</v>
      </c>
      <c r="M1153" s="45">
        <v>88</v>
      </c>
      <c r="N1153" s="47">
        <v>88</v>
      </c>
      <c r="O1153" s="47">
        <v>88</v>
      </c>
      <c r="P1153" s="90">
        <v>0</v>
      </c>
      <c r="Q1153" s="103"/>
      <c r="R1153" s="97"/>
      <c r="S1153" s="48"/>
      <c r="T1153" s="46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50"/>
      <c r="AF1153" s="71"/>
      <c r="AG1153" s="5"/>
    </row>
    <row r="1154" spans="1:33" ht="6" customHeight="1" thickBot="1" x14ac:dyDescent="0.25">
      <c r="A1154" s="18"/>
      <c r="B1154" s="79"/>
      <c r="C1154" s="22"/>
      <c r="D1154" s="22"/>
      <c r="E1154" s="22"/>
      <c r="F1154" s="22"/>
      <c r="G1154" s="22"/>
      <c r="H1154" s="23"/>
      <c r="I1154" s="23"/>
      <c r="J1154" s="23"/>
      <c r="K1154" s="23"/>
      <c r="L1154" s="24"/>
      <c r="M1154" s="24"/>
      <c r="N1154" s="25"/>
      <c r="O1154" s="25"/>
      <c r="P1154" s="83"/>
      <c r="Q1154" s="104"/>
      <c r="R1154" s="98"/>
      <c r="S1154" s="26"/>
      <c r="T1154" s="23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80"/>
      <c r="AF1154" s="71"/>
      <c r="AG1154" s="5"/>
    </row>
    <row r="1155" spans="1:33" ht="12" customHeight="1" x14ac:dyDescent="0.2">
      <c r="A1155" s="18">
        <v>1334</v>
      </c>
      <c r="B1155" s="31" t="s">
        <v>13</v>
      </c>
      <c r="C1155" s="32" t="s">
        <v>828</v>
      </c>
      <c r="D1155" s="32" t="s">
        <v>1360</v>
      </c>
      <c r="E1155" s="32" t="s">
        <v>3</v>
      </c>
      <c r="F1155" s="32" t="s">
        <v>2</v>
      </c>
      <c r="G1155" s="32">
        <v>1</v>
      </c>
      <c r="H1155" s="34">
        <v>128</v>
      </c>
      <c r="I1155" s="34">
        <v>32</v>
      </c>
      <c r="J1155" s="33"/>
      <c r="K1155" s="33"/>
      <c r="L1155" s="33"/>
      <c r="M1155" s="33"/>
      <c r="N1155" s="35">
        <v>160</v>
      </c>
      <c r="O1155" s="35">
        <v>160</v>
      </c>
      <c r="P1155" s="87">
        <v>0</v>
      </c>
      <c r="Q1155" s="101">
        <f t="shared" ref="Q1155:Q1177" si="51">(T1155+V1155+X1155+Z1155+AB1155+AD1155)/(N1155*COUNTA(T1155,V1155,X1155,Z1155,AB1155,AD1155))</f>
        <v>0.99583333333333335</v>
      </c>
      <c r="R1155" s="95">
        <v>0.98645833333333333</v>
      </c>
      <c r="S1155" s="36">
        <v>0.9458333333333333</v>
      </c>
      <c r="T1155" s="35">
        <v>159</v>
      </c>
      <c r="U1155" s="37">
        <v>0.99375000000000002</v>
      </c>
      <c r="V1155" s="38">
        <v>159</v>
      </c>
      <c r="W1155" s="37">
        <v>0.99375000000000002</v>
      </c>
      <c r="X1155" s="38">
        <v>159</v>
      </c>
      <c r="Y1155" s="37">
        <v>0.99375000000000002</v>
      </c>
      <c r="Z1155" s="38">
        <v>160</v>
      </c>
      <c r="AA1155" s="37">
        <v>1</v>
      </c>
      <c r="AB1155" s="38">
        <v>159</v>
      </c>
      <c r="AC1155" s="37">
        <v>0.99375000000000002</v>
      </c>
      <c r="AD1155" s="38">
        <v>160</v>
      </c>
      <c r="AE1155" s="39">
        <v>1</v>
      </c>
      <c r="AF1155" s="19">
        <v>27.911200000000001</v>
      </c>
      <c r="AG1155" s="10">
        <v>-81.8386</v>
      </c>
    </row>
    <row r="1156" spans="1:33" ht="12" customHeight="1" x14ac:dyDescent="0.2">
      <c r="A1156" s="18">
        <v>1606</v>
      </c>
      <c r="B1156" s="40" t="s">
        <v>13</v>
      </c>
      <c r="C1156" s="7" t="s">
        <v>938</v>
      </c>
      <c r="D1156" s="7" t="s">
        <v>1362</v>
      </c>
      <c r="E1156" s="7" t="s">
        <v>3</v>
      </c>
      <c r="F1156" s="7" t="s">
        <v>2</v>
      </c>
      <c r="G1156" s="7">
        <v>1</v>
      </c>
      <c r="H1156" s="6">
        <v>120</v>
      </c>
      <c r="I1156" s="6">
        <v>30</v>
      </c>
      <c r="J1156" s="5"/>
      <c r="K1156" s="5"/>
      <c r="L1156" s="5"/>
      <c r="M1156" s="5"/>
      <c r="N1156" s="10">
        <v>150</v>
      </c>
      <c r="O1156" s="10">
        <v>150</v>
      </c>
      <c r="P1156" s="88">
        <v>0</v>
      </c>
      <c r="Q1156" s="102">
        <f t="shared" si="51"/>
        <v>0.94333333333333336</v>
      </c>
      <c r="R1156" s="96">
        <v>0.97111111111111115</v>
      </c>
      <c r="S1156" s="16">
        <v>0.89444444444444449</v>
      </c>
      <c r="T1156" s="10">
        <v>139</v>
      </c>
      <c r="U1156" s="13">
        <v>0.92666666666666697</v>
      </c>
      <c r="V1156" s="12">
        <v>141</v>
      </c>
      <c r="W1156" s="13">
        <v>0.94</v>
      </c>
      <c r="X1156" s="12">
        <v>141</v>
      </c>
      <c r="Y1156" s="13">
        <v>0.94</v>
      </c>
      <c r="Z1156" s="12">
        <v>143</v>
      </c>
      <c r="AA1156" s="13">
        <v>0.95333333333333303</v>
      </c>
      <c r="AB1156" s="12">
        <v>141</v>
      </c>
      <c r="AC1156" s="13">
        <v>0.94</v>
      </c>
      <c r="AD1156" s="12">
        <v>144</v>
      </c>
      <c r="AE1156" s="41">
        <v>0.96</v>
      </c>
      <c r="AF1156" s="19">
        <v>28.054099999999998</v>
      </c>
      <c r="AG1156" s="10">
        <v>-81.966999999999999</v>
      </c>
    </row>
    <row r="1157" spans="1:33" ht="12" customHeight="1" x14ac:dyDescent="0.2">
      <c r="A1157" s="18">
        <v>1839</v>
      </c>
      <c r="B1157" s="40" t="s">
        <v>13</v>
      </c>
      <c r="C1157" s="7" t="s">
        <v>1003</v>
      </c>
      <c r="D1157" s="7" t="s">
        <v>1363</v>
      </c>
      <c r="E1157" s="7" t="s">
        <v>3</v>
      </c>
      <c r="F1157" s="7" t="s">
        <v>2</v>
      </c>
      <c r="G1157" s="7">
        <v>1</v>
      </c>
      <c r="H1157" s="6">
        <v>68</v>
      </c>
      <c r="I1157" s="6">
        <v>16</v>
      </c>
      <c r="J1157" s="5"/>
      <c r="K1157" s="5"/>
      <c r="L1157" s="5"/>
      <c r="M1157" s="5"/>
      <c r="N1157" s="10">
        <v>84</v>
      </c>
      <c r="O1157" s="10">
        <v>84</v>
      </c>
      <c r="P1157" s="88">
        <v>0</v>
      </c>
      <c r="Q1157" s="102">
        <f t="shared" si="51"/>
        <v>0.95039682539682535</v>
      </c>
      <c r="R1157" s="96">
        <v>0.86904761904761907</v>
      </c>
      <c r="S1157" s="16">
        <v>0.93650793650793651</v>
      </c>
      <c r="T1157" s="10">
        <v>81</v>
      </c>
      <c r="U1157" s="13">
        <v>0.96428571428571397</v>
      </c>
      <c r="V1157" s="12">
        <v>80</v>
      </c>
      <c r="W1157" s="13">
        <v>0.952380952380952</v>
      </c>
      <c r="X1157" s="12">
        <v>80</v>
      </c>
      <c r="Y1157" s="13">
        <v>0.952380952380952</v>
      </c>
      <c r="Z1157" s="12">
        <v>79</v>
      </c>
      <c r="AA1157" s="13">
        <v>0.94047619047619002</v>
      </c>
      <c r="AB1157" s="12">
        <v>79</v>
      </c>
      <c r="AC1157" s="13">
        <v>0.94047619047619002</v>
      </c>
      <c r="AD1157" s="12">
        <v>80</v>
      </c>
      <c r="AE1157" s="41">
        <v>0.952380952380952</v>
      </c>
      <c r="AF1157" s="19">
        <v>28.036860999999998</v>
      </c>
      <c r="AG1157" s="10">
        <v>-81.725583</v>
      </c>
    </row>
    <row r="1158" spans="1:33" ht="12" customHeight="1" x14ac:dyDescent="0.2">
      <c r="A1158" s="18">
        <v>1945</v>
      </c>
      <c r="B1158" s="40" t="s">
        <v>13</v>
      </c>
      <c r="C1158" s="7" t="s">
        <v>1041</v>
      </c>
      <c r="D1158" s="7" t="s">
        <v>1676</v>
      </c>
      <c r="E1158" s="7" t="s">
        <v>3</v>
      </c>
      <c r="F1158" s="7" t="s">
        <v>2</v>
      </c>
      <c r="G1158" s="7">
        <v>1</v>
      </c>
      <c r="H1158" s="6">
        <v>100</v>
      </c>
      <c r="I1158" s="5"/>
      <c r="J1158" s="5"/>
      <c r="K1158" s="5"/>
      <c r="L1158" s="5"/>
      <c r="M1158" s="5"/>
      <c r="N1158" s="10">
        <v>100</v>
      </c>
      <c r="O1158" s="10">
        <v>100</v>
      </c>
      <c r="P1158" s="88">
        <v>0</v>
      </c>
      <c r="Q1158" s="102">
        <f t="shared" si="51"/>
        <v>0.98333333333333328</v>
      </c>
      <c r="R1158" s="96">
        <v>0.96833333333333338</v>
      </c>
      <c r="S1158" s="16">
        <v>0.97799999999999998</v>
      </c>
      <c r="T1158" s="10">
        <v>98</v>
      </c>
      <c r="U1158" s="13">
        <v>0.98</v>
      </c>
      <c r="V1158" s="12">
        <v>95</v>
      </c>
      <c r="W1158" s="13">
        <v>0.95</v>
      </c>
      <c r="X1158" s="12">
        <v>98</v>
      </c>
      <c r="Y1158" s="13">
        <v>0.98</v>
      </c>
      <c r="Z1158" s="12">
        <v>100</v>
      </c>
      <c r="AA1158" s="13">
        <v>1</v>
      </c>
      <c r="AB1158" s="12">
        <v>99</v>
      </c>
      <c r="AC1158" s="13">
        <v>0.99</v>
      </c>
      <c r="AD1158" s="12">
        <v>100</v>
      </c>
      <c r="AE1158" s="41">
        <v>1</v>
      </c>
      <c r="AF1158" s="19">
        <v>27.901934000000001</v>
      </c>
      <c r="AG1158" s="10">
        <v>-81.855605999999995</v>
      </c>
    </row>
    <row r="1159" spans="1:33" ht="12" customHeight="1" x14ac:dyDescent="0.2">
      <c r="A1159" s="18">
        <v>226</v>
      </c>
      <c r="B1159" s="40" t="s">
        <v>13</v>
      </c>
      <c r="C1159" s="7" t="s">
        <v>167</v>
      </c>
      <c r="D1159" s="7" t="s">
        <v>1357</v>
      </c>
      <c r="E1159" s="7" t="s">
        <v>4</v>
      </c>
      <c r="F1159" s="7" t="s">
        <v>2</v>
      </c>
      <c r="G1159" s="7">
        <v>1</v>
      </c>
      <c r="H1159" s="5"/>
      <c r="I1159" s="6">
        <v>40</v>
      </c>
      <c r="J1159" s="5"/>
      <c r="K1159" s="5"/>
      <c r="L1159" s="5"/>
      <c r="M1159" s="5"/>
      <c r="N1159" s="10">
        <v>40</v>
      </c>
      <c r="O1159" s="10">
        <v>40</v>
      </c>
      <c r="P1159" s="88">
        <v>0</v>
      </c>
      <c r="Q1159" s="102">
        <f t="shared" si="51"/>
        <v>0.98750000000000004</v>
      </c>
      <c r="R1159" s="96">
        <v>0.90416666666666667</v>
      </c>
      <c r="S1159" s="16">
        <v>0.97083333333333333</v>
      </c>
      <c r="T1159" s="10">
        <v>40</v>
      </c>
      <c r="U1159" s="13">
        <v>1</v>
      </c>
      <c r="V1159" s="12">
        <v>40</v>
      </c>
      <c r="W1159" s="13">
        <v>1</v>
      </c>
      <c r="X1159" s="12">
        <v>39</v>
      </c>
      <c r="Y1159" s="13">
        <v>0.97499999999999998</v>
      </c>
      <c r="Z1159" s="12">
        <v>39</v>
      </c>
      <c r="AA1159" s="13">
        <v>0.97499999999999998</v>
      </c>
      <c r="AB1159" s="12">
        <v>39</v>
      </c>
      <c r="AC1159" s="13">
        <v>0.97499999999999998</v>
      </c>
      <c r="AD1159" s="12">
        <v>40</v>
      </c>
      <c r="AE1159" s="41">
        <v>1</v>
      </c>
      <c r="AF1159" s="19">
        <v>28.058299999999999</v>
      </c>
      <c r="AG1159" s="10">
        <v>-81.963399999999993</v>
      </c>
    </row>
    <row r="1160" spans="1:33" ht="12" customHeight="1" x14ac:dyDescent="0.2">
      <c r="A1160" s="18">
        <v>323</v>
      </c>
      <c r="B1160" s="40" t="s">
        <v>13</v>
      </c>
      <c r="C1160" s="7" t="s">
        <v>230</v>
      </c>
      <c r="D1160" s="7" t="s">
        <v>1353</v>
      </c>
      <c r="E1160" s="7" t="s">
        <v>4</v>
      </c>
      <c r="F1160" s="7" t="s">
        <v>2</v>
      </c>
      <c r="G1160" s="7">
        <v>1</v>
      </c>
      <c r="H1160" s="5"/>
      <c r="I1160" s="6">
        <v>120</v>
      </c>
      <c r="J1160" s="5"/>
      <c r="K1160" s="5"/>
      <c r="L1160" s="5"/>
      <c r="M1160" s="5"/>
      <c r="N1160" s="10">
        <v>120</v>
      </c>
      <c r="O1160" s="10">
        <v>120</v>
      </c>
      <c r="P1160" s="88">
        <v>0</v>
      </c>
      <c r="Q1160" s="102">
        <f t="shared" si="51"/>
        <v>0.96944444444444444</v>
      </c>
      <c r="R1160" s="96">
        <v>0.98750000000000004</v>
      </c>
      <c r="S1160" s="16">
        <v>0.98750000000000004</v>
      </c>
      <c r="T1160" s="10">
        <v>118</v>
      </c>
      <c r="U1160" s="13">
        <v>0.98333333333333295</v>
      </c>
      <c r="V1160" s="12">
        <v>116</v>
      </c>
      <c r="W1160" s="13">
        <v>0.96666666666666701</v>
      </c>
      <c r="X1160" s="12">
        <v>115</v>
      </c>
      <c r="Y1160" s="13">
        <v>0.95833333333333304</v>
      </c>
      <c r="Z1160" s="12">
        <v>116</v>
      </c>
      <c r="AA1160" s="13">
        <v>0.96666666666666701</v>
      </c>
      <c r="AB1160" s="12">
        <v>116</v>
      </c>
      <c r="AC1160" s="13">
        <v>0.96666666666666701</v>
      </c>
      <c r="AD1160" s="12">
        <v>117</v>
      </c>
      <c r="AE1160" s="41">
        <v>0.97499999999999998</v>
      </c>
      <c r="AF1160" s="19">
        <v>27.89</v>
      </c>
      <c r="AG1160" s="10">
        <v>-81.822299999999998</v>
      </c>
    </row>
    <row r="1161" spans="1:33" ht="12" customHeight="1" x14ac:dyDescent="0.2">
      <c r="A1161" s="18">
        <v>448</v>
      </c>
      <c r="B1161" s="40" t="s">
        <v>13</v>
      </c>
      <c r="C1161" s="7" t="s">
        <v>304</v>
      </c>
      <c r="D1161" s="7" t="s">
        <v>1485</v>
      </c>
      <c r="E1161" s="7" t="s">
        <v>4</v>
      </c>
      <c r="F1161" s="7" t="s">
        <v>2</v>
      </c>
      <c r="G1161" s="7">
        <v>1</v>
      </c>
      <c r="H1161" s="5"/>
      <c r="I1161" s="6">
        <v>132</v>
      </c>
      <c r="J1161" s="5"/>
      <c r="K1161" s="5"/>
      <c r="L1161" s="5"/>
      <c r="M1161" s="5"/>
      <c r="N1161" s="10">
        <v>132</v>
      </c>
      <c r="O1161" s="10">
        <v>132</v>
      </c>
      <c r="P1161" s="88">
        <v>0</v>
      </c>
      <c r="Q1161" s="102">
        <f t="shared" si="51"/>
        <v>0.97853535353535348</v>
      </c>
      <c r="R1161" s="96">
        <v>0.98863636363636365</v>
      </c>
      <c r="S1161" s="16">
        <v>0.9747474747474747</v>
      </c>
      <c r="T1161" s="10">
        <v>132</v>
      </c>
      <c r="U1161" s="13">
        <v>1</v>
      </c>
      <c r="V1161" s="12">
        <v>130</v>
      </c>
      <c r="W1161" s="13">
        <v>0.98484848484848497</v>
      </c>
      <c r="X1161" s="12">
        <v>129</v>
      </c>
      <c r="Y1161" s="13">
        <v>0.97727272727272696</v>
      </c>
      <c r="Z1161" s="12">
        <v>128</v>
      </c>
      <c r="AA1161" s="13">
        <v>0.96969696969696995</v>
      </c>
      <c r="AB1161" s="12">
        <v>126</v>
      </c>
      <c r="AC1161" s="13">
        <v>0.95454545454545503</v>
      </c>
      <c r="AD1161" s="12">
        <v>130</v>
      </c>
      <c r="AE1161" s="41">
        <v>0.98484848484848497</v>
      </c>
      <c r="AF1161" s="19">
        <v>28.066452000000002</v>
      </c>
      <c r="AG1161" s="10">
        <v>-81.976643999999993</v>
      </c>
    </row>
    <row r="1162" spans="1:33" ht="12" customHeight="1" x14ac:dyDescent="0.2">
      <c r="A1162" s="18">
        <v>658</v>
      </c>
      <c r="B1162" s="40" t="s">
        <v>13</v>
      </c>
      <c r="C1162" s="7" t="s">
        <v>438</v>
      </c>
      <c r="D1162" s="7" t="s">
        <v>1356</v>
      </c>
      <c r="E1162" s="7" t="s">
        <v>4</v>
      </c>
      <c r="F1162" s="7" t="s">
        <v>2</v>
      </c>
      <c r="G1162" s="7">
        <v>1</v>
      </c>
      <c r="H1162" s="5"/>
      <c r="I1162" s="6">
        <v>220</v>
      </c>
      <c r="J1162" s="5"/>
      <c r="K1162" s="5"/>
      <c r="L1162" s="5"/>
      <c r="M1162" s="5"/>
      <c r="N1162" s="10">
        <v>220</v>
      </c>
      <c r="O1162" s="10">
        <v>220</v>
      </c>
      <c r="P1162" s="88">
        <v>0</v>
      </c>
      <c r="Q1162" s="102">
        <f t="shared" si="51"/>
        <v>0.96590909090909094</v>
      </c>
      <c r="R1162" s="96">
        <v>0.95227272727272727</v>
      </c>
      <c r="S1162" s="16">
        <v>0.95757575757575752</v>
      </c>
      <c r="T1162" s="10">
        <v>217</v>
      </c>
      <c r="U1162" s="13">
        <v>0.986363636363636</v>
      </c>
      <c r="V1162" s="12">
        <v>216</v>
      </c>
      <c r="W1162" s="13">
        <v>0.98181818181818203</v>
      </c>
      <c r="X1162" s="12">
        <v>220</v>
      </c>
      <c r="Y1162" s="13">
        <v>1</v>
      </c>
      <c r="Z1162" s="12">
        <v>209</v>
      </c>
      <c r="AA1162" s="13">
        <v>0.95</v>
      </c>
      <c r="AB1162" s="12">
        <v>204</v>
      </c>
      <c r="AC1162" s="13">
        <v>0.92727272727272703</v>
      </c>
      <c r="AD1162" s="12">
        <v>209</v>
      </c>
      <c r="AE1162" s="41">
        <v>0.95</v>
      </c>
      <c r="AF1162" s="19">
        <v>28.0762</v>
      </c>
      <c r="AG1162" s="10">
        <v>-81.973200000000006</v>
      </c>
    </row>
    <row r="1163" spans="1:33" ht="12" customHeight="1" x14ac:dyDescent="0.2">
      <c r="A1163" s="18">
        <v>1038</v>
      </c>
      <c r="B1163" s="40" t="s">
        <v>13</v>
      </c>
      <c r="C1163" s="7" t="s">
        <v>674</v>
      </c>
      <c r="D1163" s="7" t="s">
        <v>1579</v>
      </c>
      <c r="E1163" s="7" t="s">
        <v>4</v>
      </c>
      <c r="F1163" s="7" t="s">
        <v>2</v>
      </c>
      <c r="G1163" s="7">
        <v>1</v>
      </c>
      <c r="H1163" s="5"/>
      <c r="I1163" s="6">
        <v>220</v>
      </c>
      <c r="J1163" s="5"/>
      <c r="K1163" s="5"/>
      <c r="L1163" s="6">
        <v>22</v>
      </c>
      <c r="M1163" s="5"/>
      <c r="N1163" s="10">
        <v>220</v>
      </c>
      <c r="O1163" s="10">
        <v>220</v>
      </c>
      <c r="P1163" s="88">
        <v>0</v>
      </c>
      <c r="Q1163" s="102">
        <f t="shared" si="51"/>
        <v>0.87121212121212122</v>
      </c>
      <c r="R1163" s="96">
        <v>0.8666666666666667</v>
      </c>
      <c r="S1163" s="16">
        <v>0.8401515151515152</v>
      </c>
      <c r="T1163" s="10">
        <v>198</v>
      </c>
      <c r="U1163" s="13">
        <v>0.9</v>
      </c>
      <c r="V1163" s="12">
        <v>194</v>
      </c>
      <c r="W1163" s="13">
        <v>0.88181818181818195</v>
      </c>
      <c r="X1163" s="12">
        <v>190</v>
      </c>
      <c r="Y1163" s="13">
        <v>0.86363636363636398</v>
      </c>
      <c r="Z1163" s="12">
        <v>187</v>
      </c>
      <c r="AA1163" s="13">
        <v>0.85</v>
      </c>
      <c r="AB1163" s="12">
        <v>191</v>
      </c>
      <c r="AC1163" s="13">
        <v>0.86818181818181805</v>
      </c>
      <c r="AD1163" s="12">
        <v>190</v>
      </c>
      <c r="AE1163" s="41">
        <v>0.86363636363636398</v>
      </c>
      <c r="AF1163" s="19">
        <v>28.062294999999999</v>
      </c>
      <c r="AG1163" s="10">
        <v>-81.705461999999997</v>
      </c>
    </row>
    <row r="1164" spans="1:33" ht="12" customHeight="1" x14ac:dyDescent="0.2">
      <c r="A1164" s="18">
        <v>1065</v>
      </c>
      <c r="B1164" s="40" t="s">
        <v>13</v>
      </c>
      <c r="C1164" s="7" t="s">
        <v>686</v>
      </c>
      <c r="D1164" s="7" t="s">
        <v>1449</v>
      </c>
      <c r="E1164" s="7" t="s">
        <v>4</v>
      </c>
      <c r="F1164" s="7" t="s">
        <v>2</v>
      </c>
      <c r="G1164" s="7">
        <v>1</v>
      </c>
      <c r="H1164" s="5"/>
      <c r="I1164" s="6">
        <v>200</v>
      </c>
      <c r="J1164" s="5"/>
      <c r="K1164" s="5"/>
      <c r="L1164" s="5"/>
      <c r="M1164" s="5"/>
      <c r="N1164" s="10">
        <v>200</v>
      </c>
      <c r="O1164" s="10">
        <v>200</v>
      </c>
      <c r="P1164" s="88">
        <v>0</v>
      </c>
      <c r="Q1164" s="102">
        <f t="shared" si="51"/>
        <v>0.97166666666666668</v>
      </c>
      <c r="R1164" s="96">
        <v>0.96250000000000002</v>
      </c>
      <c r="S1164" s="16">
        <v>0.92083333333333328</v>
      </c>
      <c r="T1164" s="10">
        <v>195</v>
      </c>
      <c r="U1164" s="13">
        <v>0.97499999999999998</v>
      </c>
      <c r="V1164" s="12">
        <v>194</v>
      </c>
      <c r="W1164" s="13">
        <v>0.97</v>
      </c>
      <c r="X1164" s="12">
        <v>196</v>
      </c>
      <c r="Y1164" s="13">
        <v>0.98</v>
      </c>
      <c r="Z1164" s="12">
        <v>194</v>
      </c>
      <c r="AA1164" s="13">
        <v>0.97</v>
      </c>
      <c r="AB1164" s="12">
        <v>194</v>
      </c>
      <c r="AC1164" s="13">
        <v>0.97</v>
      </c>
      <c r="AD1164" s="12">
        <v>193</v>
      </c>
      <c r="AE1164" s="41">
        <v>0.96499999999999997</v>
      </c>
      <c r="AF1164" s="19">
        <v>28.074999999999999</v>
      </c>
      <c r="AG1164" s="10">
        <v>-81.987799999999993</v>
      </c>
    </row>
    <row r="1165" spans="1:33" ht="12" customHeight="1" x14ac:dyDescent="0.2">
      <c r="A1165" s="18">
        <v>1219</v>
      </c>
      <c r="B1165" s="40" t="s">
        <v>13</v>
      </c>
      <c r="C1165" s="7" t="s">
        <v>785</v>
      </c>
      <c r="D1165" s="7" t="s">
        <v>1617</v>
      </c>
      <c r="E1165" s="7" t="s">
        <v>4</v>
      </c>
      <c r="F1165" s="7" t="s">
        <v>2</v>
      </c>
      <c r="G1165" s="7">
        <v>1</v>
      </c>
      <c r="H1165" s="5"/>
      <c r="I1165" s="6">
        <v>200</v>
      </c>
      <c r="J1165" s="5"/>
      <c r="K1165" s="5"/>
      <c r="L1165" s="6">
        <v>17</v>
      </c>
      <c r="M1165" s="5"/>
      <c r="N1165" s="10">
        <v>200</v>
      </c>
      <c r="O1165" s="10">
        <v>200</v>
      </c>
      <c r="P1165" s="88">
        <v>0</v>
      </c>
      <c r="Q1165" s="102">
        <f t="shared" si="51"/>
        <v>0.99833333333333329</v>
      </c>
      <c r="R1165" s="96">
        <v>0.96750000000000003</v>
      </c>
      <c r="S1165" s="16">
        <v>0.92416666666666669</v>
      </c>
      <c r="T1165" s="10">
        <v>200</v>
      </c>
      <c r="U1165" s="13">
        <v>1</v>
      </c>
      <c r="V1165" s="12">
        <v>200</v>
      </c>
      <c r="W1165" s="13">
        <v>1</v>
      </c>
      <c r="X1165" s="12">
        <v>199</v>
      </c>
      <c r="Y1165" s="13">
        <v>0.995</v>
      </c>
      <c r="Z1165" s="12">
        <v>200</v>
      </c>
      <c r="AA1165" s="13">
        <v>1</v>
      </c>
      <c r="AB1165" s="12">
        <v>200</v>
      </c>
      <c r="AC1165" s="13">
        <v>1</v>
      </c>
      <c r="AD1165" s="12">
        <v>199</v>
      </c>
      <c r="AE1165" s="41">
        <v>0.995</v>
      </c>
      <c r="AF1165" s="19">
        <v>27.9663</v>
      </c>
      <c r="AG1165" s="10">
        <v>-81.968400000000003</v>
      </c>
    </row>
    <row r="1166" spans="1:33" ht="12" customHeight="1" x14ac:dyDescent="0.2">
      <c r="A1166" s="18">
        <v>1224</v>
      </c>
      <c r="B1166" s="40" t="s">
        <v>13</v>
      </c>
      <c r="C1166" s="7" t="s">
        <v>787</v>
      </c>
      <c r="D1166" s="7" t="s">
        <v>1358</v>
      </c>
      <c r="E1166" s="7" t="s">
        <v>4</v>
      </c>
      <c r="F1166" s="7" t="s">
        <v>2</v>
      </c>
      <c r="G1166" s="7">
        <v>1</v>
      </c>
      <c r="H1166" s="5"/>
      <c r="I1166" s="6">
        <v>192</v>
      </c>
      <c r="J1166" s="5"/>
      <c r="K1166" s="5"/>
      <c r="L1166" s="5"/>
      <c r="M1166" s="5"/>
      <c r="N1166" s="10">
        <v>192</v>
      </c>
      <c r="O1166" s="10">
        <v>192</v>
      </c>
      <c r="P1166" s="88">
        <v>0</v>
      </c>
      <c r="Q1166" s="102">
        <f t="shared" si="51"/>
        <v>0.94895833333333335</v>
      </c>
      <c r="R1166" s="96">
        <v>0.9453125</v>
      </c>
      <c r="S1166" s="16">
        <v>0.91979166666666667</v>
      </c>
      <c r="T1166" s="5"/>
      <c r="U1166" s="11"/>
      <c r="V1166" s="12">
        <v>179</v>
      </c>
      <c r="W1166" s="13">
        <v>0.93229166666666696</v>
      </c>
      <c r="X1166" s="12">
        <v>187</v>
      </c>
      <c r="Y1166" s="13">
        <v>0.97395833333333304</v>
      </c>
      <c r="Z1166" s="12">
        <v>179</v>
      </c>
      <c r="AA1166" s="13">
        <v>0.93229166666666696</v>
      </c>
      <c r="AB1166" s="12">
        <v>182</v>
      </c>
      <c r="AC1166" s="13">
        <v>0.94791666666666696</v>
      </c>
      <c r="AD1166" s="12">
        <v>184</v>
      </c>
      <c r="AE1166" s="41">
        <v>0.95833333333333304</v>
      </c>
      <c r="AF1166" s="19">
        <v>27.960599999999999</v>
      </c>
      <c r="AG1166" s="10">
        <v>-81.624099999999999</v>
      </c>
    </row>
    <row r="1167" spans="1:33" ht="12" customHeight="1" x14ac:dyDescent="0.2">
      <c r="A1167" s="18">
        <v>1234</v>
      </c>
      <c r="B1167" s="40" t="s">
        <v>13</v>
      </c>
      <c r="C1167" s="7" t="s">
        <v>794</v>
      </c>
      <c r="D1167" s="7" t="s">
        <v>1358</v>
      </c>
      <c r="E1167" s="7" t="s">
        <v>4</v>
      </c>
      <c r="F1167" s="7" t="s">
        <v>2</v>
      </c>
      <c r="G1167" s="7">
        <v>1</v>
      </c>
      <c r="H1167" s="5"/>
      <c r="I1167" s="6">
        <v>196</v>
      </c>
      <c r="J1167" s="5"/>
      <c r="K1167" s="5"/>
      <c r="L1167" s="5"/>
      <c r="M1167" s="5"/>
      <c r="N1167" s="10">
        <v>196</v>
      </c>
      <c r="O1167" s="10">
        <v>196</v>
      </c>
      <c r="P1167" s="88">
        <v>0</v>
      </c>
      <c r="Q1167" s="102">
        <f t="shared" si="51"/>
        <v>0.98894557823129248</v>
      </c>
      <c r="R1167" s="96">
        <v>0.97142857142857142</v>
      </c>
      <c r="S1167" s="16">
        <v>0.95833333333333337</v>
      </c>
      <c r="T1167" s="10">
        <v>192</v>
      </c>
      <c r="U1167" s="13">
        <v>0.97959183673469397</v>
      </c>
      <c r="V1167" s="12">
        <v>194</v>
      </c>
      <c r="W1167" s="13">
        <v>0.98979591836734704</v>
      </c>
      <c r="X1167" s="12">
        <v>193</v>
      </c>
      <c r="Y1167" s="13">
        <v>0.98469387755102</v>
      </c>
      <c r="Z1167" s="12">
        <v>195</v>
      </c>
      <c r="AA1167" s="13">
        <v>0.99489795918367396</v>
      </c>
      <c r="AB1167" s="12">
        <v>195</v>
      </c>
      <c r="AC1167" s="13">
        <v>0.99489795918367396</v>
      </c>
      <c r="AD1167" s="12">
        <v>194</v>
      </c>
      <c r="AE1167" s="41">
        <v>0.98979591836734704</v>
      </c>
      <c r="AF1167" s="19">
        <v>28.062000000000001</v>
      </c>
      <c r="AG1167" s="10">
        <v>-81.952699999999993</v>
      </c>
    </row>
    <row r="1168" spans="1:33" ht="12" customHeight="1" x14ac:dyDescent="0.2">
      <c r="A1168" s="18">
        <v>1476</v>
      </c>
      <c r="B1168" s="40" t="s">
        <v>13</v>
      </c>
      <c r="C1168" s="7" t="s">
        <v>883</v>
      </c>
      <c r="D1168" s="7" t="s">
        <v>1361</v>
      </c>
      <c r="E1168" s="7" t="s">
        <v>4</v>
      </c>
      <c r="F1168" s="7" t="s">
        <v>2</v>
      </c>
      <c r="G1168" s="7">
        <v>1</v>
      </c>
      <c r="H1168" s="5"/>
      <c r="I1168" s="6">
        <v>156</v>
      </c>
      <c r="J1168" s="5"/>
      <c r="K1168" s="5"/>
      <c r="L1168" s="5"/>
      <c r="M1168" s="5"/>
      <c r="N1168" s="10">
        <v>156</v>
      </c>
      <c r="O1168" s="10">
        <v>156</v>
      </c>
      <c r="P1168" s="88">
        <v>0</v>
      </c>
      <c r="Q1168" s="102">
        <f t="shared" si="51"/>
        <v>0.94658119658119655</v>
      </c>
      <c r="R1168" s="96">
        <v>0.98717948717948723</v>
      </c>
      <c r="S1168" s="16">
        <v>0.95940170940170943</v>
      </c>
      <c r="T1168" s="10">
        <v>145</v>
      </c>
      <c r="U1168" s="13">
        <v>0.92948717948717996</v>
      </c>
      <c r="V1168" s="12">
        <v>150</v>
      </c>
      <c r="W1168" s="13">
        <v>0.96153846153846201</v>
      </c>
      <c r="X1168" s="12">
        <v>151</v>
      </c>
      <c r="Y1168" s="13">
        <v>0.96794871794871795</v>
      </c>
      <c r="Z1168" s="12">
        <v>147</v>
      </c>
      <c r="AA1168" s="13">
        <v>0.94230769230769196</v>
      </c>
      <c r="AB1168" s="12">
        <v>146</v>
      </c>
      <c r="AC1168" s="13">
        <v>0.93589743589743601</v>
      </c>
      <c r="AD1168" s="12">
        <v>147</v>
      </c>
      <c r="AE1168" s="41">
        <v>0.94230769230769196</v>
      </c>
      <c r="AF1168" s="19">
        <v>28.104299999999999</v>
      </c>
      <c r="AG1168" s="10">
        <v>-81.636399999999995</v>
      </c>
    </row>
    <row r="1169" spans="1:33" ht="12" customHeight="1" x14ac:dyDescent="0.2">
      <c r="A1169" s="18">
        <v>1600</v>
      </c>
      <c r="B1169" s="40" t="s">
        <v>13</v>
      </c>
      <c r="C1169" s="7" t="s">
        <v>935</v>
      </c>
      <c r="D1169" s="7" t="s">
        <v>1362</v>
      </c>
      <c r="E1169" s="7" t="s">
        <v>4</v>
      </c>
      <c r="F1169" s="7" t="s">
        <v>2</v>
      </c>
      <c r="G1169" s="7">
        <v>1</v>
      </c>
      <c r="H1169" s="5"/>
      <c r="I1169" s="6">
        <v>144</v>
      </c>
      <c r="J1169" s="5"/>
      <c r="K1169" s="5"/>
      <c r="L1169" s="5"/>
      <c r="M1169" s="5"/>
      <c r="N1169" s="10">
        <v>144</v>
      </c>
      <c r="O1169" s="10">
        <v>144</v>
      </c>
      <c r="P1169" s="88">
        <v>0</v>
      </c>
      <c r="Q1169" s="102">
        <f t="shared" si="51"/>
        <v>0.9467592592592593</v>
      </c>
      <c r="R1169" s="96">
        <v>0.90416666666666667</v>
      </c>
      <c r="S1169" s="16">
        <v>0.86111111111111116</v>
      </c>
      <c r="T1169" s="10">
        <v>137</v>
      </c>
      <c r="U1169" s="13">
        <v>0.95138888888888895</v>
      </c>
      <c r="V1169" s="12">
        <v>138</v>
      </c>
      <c r="W1169" s="13">
        <v>0.95833333333333304</v>
      </c>
      <c r="X1169" s="12">
        <v>135</v>
      </c>
      <c r="Y1169" s="13">
        <v>0.9375</v>
      </c>
      <c r="Z1169" s="12">
        <v>135</v>
      </c>
      <c r="AA1169" s="13">
        <v>0.9375</v>
      </c>
      <c r="AB1169" s="12">
        <v>137</v>
      </c>
      <c r="AC1169" s="13">
        <v>0.95138888888888895</v>
      </c>
      <c r="AD1169" s="12">
        <v>136</v>
      </c>
      <c r="AE1169" s="41">
        <v>0.94444444444444398</v>
      </c>
      <c r="AF1169" s="19">
        <v>27.898700000000002</v>
      </c>
      <c r="AG1169" s="10">
        <v>-81.833600000000004</v>
      </c>
    </row>
    <row r="1170" spans="1:33" ht="12" customHeight="1" x14ac:dyDescent="0.2">
      <c r="A1170" s="18">
        <v>1665</v>
      </c>
      <c r="B1170" s="40" t="s">
        <v>13</v>
      </c>
      <c r="C1170" s="7" t="s">
        <v>958</v>
      </c>
      <c r="D1170" s="7" t="s">
        <v>1644</v>
      </c>
      <c r="E1170" s="7" t="s">
        <v>4</v>
      </c>
      <c r="F1170" s="7" t="s">
        <v>2</v>
      </c>
      <c r="G1170" s="7">
        <v>1</v>
      </c>
      <c r="H1170" s="5"/>
      <c r="I1170" s="6">
        <v>72</v>
      </c>
      <c r="J1170" s="5"/>
      <c r="K1170" s="5"/>
      <c r="L1170" s="6">
        <v>4</v>
      </c>
      <c r="M1170" s="5"/>
      <c r="N1170" s="10">
        <v>72</v>
      </c>
      <c r="O1170" s="10">
        <v>72</v>
      </c>
      <c r="P1170" s="88">
        <v>0</v>
      </c>
      <c r="Q1170" s="102">
        <f t="shared" si="51"/>
        <v>0.96944444444444444</v>
      </c>
      <c r="R1170" s="96">
        <v>0.99537037037037035</v>
      </c>
      <c r="S1170" s="16">
        <v>0.25</v>
      </c>
      <c r="T1170" s="10">
        <v>70</v>
      </c>
      <c r="U1170" s="13">
        <v>0.97222222222222199</v>
      </c>
      <c r="V1170" s="12">
        <v>66</v>
      </c>
      <c r="W1170" s="13">
        <v>0.91666666666666696</v>
      </c>
      <c r="X1170" s="12">
        <v>71</v>
      </c>
      <c r="Y1170" s="13">
        <v>0.98611111111111105</v>
      </c>
      <c r="Z1170" s="12">
        <v>71</v>
      </c>
      <c r="AA1170" s="13">
        <v>0.98611111111111105</v>
      </c>
      <c r="AB1170" s="11"/>
      <c r="AC1170" s="11"/>
      <c r="AD1170" s="12">
        <v>71</v>
      </c>
      <c r="AE1170" s="41">
        <v>0.98611111111111105</v>
      </c>
      <c r="AF1170" s="19">
        <v>27.9114</v>
      </c>
      <c r="AG1170" s="10">
        <v>-81.586399999999998</v>
      </c>
    </row>
    <row r="1171" spans="1:33" ht="12" customHeight="1" x14ac:dyDescent="0.2">
      <c r="A1171" s="18">
        <v>1991</v>
      </c>
      <c r="B1171" s="40" t="s">
        <v>13</v>
      </c>
      <c r="C1171" s="7" t="s">
        <v>1051</v>
      </c>
      <c r="D1171" s="7" t="s">
        <v>1364</v>
      </c>
      <c r="E1171" s="7" t="s">
        <v>4</v>
      </c>
      <c r="F1171" s="7" t="s">
        <v>2</v>
      </c>
      <c r="G1171" s="7">
        <v>1</v>
      </c>
      <c r="H1171" s="5"/>
      <c r="I1171" s="6">
        <v>80</v>
      </c>
      <c r="J1171" s="5"/>
      <c r="K1171" s="5"/>
      <c r="L1171" s="5"/>
      <c r="M1171" s="5"/>
      <c r="N1171" s="10">
        <v>80</v>
      </c>
      <c r="O1171" s="10">
        <v>80</v>
      </c>
      <c r="P1171" s="88">
        <v>0</v>
      </c>
      <c r="Q1171" s="102">
        <f t="shared" si="51"/>
        <v>0.94791666666666663</v>
      </c>
      <c r="R1171" s="96">
        <v>0.97812500000000002</v>
      </c>
      <c r="S1171" s="16">
        <v>0.97291666666666665</v>
      </c>
      <c r="T1171" s="10">
        <v>76</v>
      </c>
      <c r="U1171" s="13">
        <v>0.95</v>
      </c>
      <c r="V1171" s="12">
        <v>76</v>
      </c>
      <c r="W1171" s="13">
        <v>0.95</v>
      </c>
      <c r="X1171" s="12">
        <v>78</v>
      </c>
      <c r="Y1171" s="13">
        <v>0.97499999999999998</v>
      </c>
      <c r="Z1171" s="12">
        <v>78</v>
      </c>
      <c r="AA1171" s="13">
        <v>0.97499999999999998</v>
      </c>
      <c r="AB1171" s="12">
        <v>74</v>
      </c>
      <c r="AC1171" s="13">
        <v>0.92500000000000004</v>
      </c>
      <c r="AD1171" s="12">
        <v>73</v>
      </c>
      <c r="AE1171" s="41">
        <v>0.91249999999999998</v>
      </c>
      <c r="AF1171" s="19">
        <v>28.116099999999999</v>
      </c>
      <c r="AG1171" s="10">
        <v>-82.046599999999998</v>
      </c>
    </row>
    <row r="1172" spans="1:33" ht="12" customHeight="1" x14ac:dyDescent="0.2">
      <c r="A1172" s="18">
        <v>2179</v>
      </c>
      <c r="B1172" s="40" t="s">
        <v>13</v>
      </c>
      <c r="C1172" s="7" t="s">
        <v>1087</v>
      </c>
      <c r="D1172" s="7" t="s">
        <v>1634</v>
      </c>
      <c r="E1172" s="7" t="s">
        <v>4</v>
      </c>
      <c r="F1172" s="7" t="s">
        <v>2</v>
      </c>
      <c r="G1172" s="7">
        <v>1</v>
      </c>
      <c r="H1172" s="5"/>
      <c r="I1172" s="6">
        <v>75</v>
      </c>
      <c r="J1172" s="5"/>
      <c r="K1172" s="5"/>
      <c r="L1172" s="5"/>
      <c r="M1172" s="5"/>
      <c r="N1172" s="10">
        <v>75</v>
      </c>
      <c r="O1172" s="10">
        <v>75</v>
      </c>
      <c r="P1172" s="88">
        <v>0</v>
      </c>
      <c r="Q1172" s="102">
        <f t="shared" si="51"/>
        <v>0.98</v>
      </c>
      <c r="R1172" s="96">
        <v>0.98222222222222222</v>
      </c>
      <c r="S1172" s="16">
        <v>0.97555555555555551</v>
      </c>
      <c r="T1172" s="10">
        <v>74</v>
      </c>
      <c r="U1172" s="13">
        <v>0.98666666666666702</v>
      </c>
      <c r="V1172" s="12">
        <v>74</v>
      </c>
      <c r="W1172" s="13">
        <v>0.98666666666666702</v>
      </c>
      <c r="X1172" s="12">
        <v>74</v>
      </c>
      <c r="Y1172" s="13">
        <v>0.98666666666666702</v>
      </c>
      <c r="Z1172" s="12">
        <v>72</v>
      </c>
      <c r="AA1172" s="13">
        <v>0.96</v>
      </c>
      <c r="AB1172" s="12">
        <v>73</v>
      </c>
      <c r="AC1172" s="13">
        <v>0.97333333333333305</v>
      </c>
      <c r="AD1172" s="12">
        <v>74</v>
      </c>
      <c r="AE1172" s="41">
        <v>0.98666666666666702</v>
      </c>
      <c r="AF1172" s="19">
        <v>28.046600000000002</v>
      </c>
      <c r="AG1172" s="10">
        <v>-81.980500000000006</v>
      </c>
    </row>
    <row r="1173" spans="1:33" ht="12" customHeight="1" x14ac:dyDescent="0.2">
      <c r="A1173" s="18">
        <v>2224</v>
      </c>
      <c r="B1173" s="40" t="s">
        <v>13</v>
      </c>
      <c r="C1173" s="7" t="s">
        <v>1096</v>
      </c>
      <c r="D1173" s="7" t="s">
        <v>1420</v>
      </c>
      <c r="E1173" s="7" t="s">
        <v>4</v>
      </c>
      <c r="F1173" s="7" t="s">
        <v>2</v>
      </c>
      <c r="G1173" s="7">
        <v>1</v>
      </c>
      <c r="H1173" s="5"/>
      <c r="I1173" s="6">
        <v>72</v>
      </c>
      <c r="J1173" s="5"/>
      <c r="K1173" s="5"/>
      <c r="L1173" s="6">
        <v>4</v>
      </c>
      <c r="M1173" s="5"/>
      <c r="N1173" s="10">
        <v>72</v>
      </c>
      <c r="O1173" s="10">
        <v>72</v>
      </c>
      <c r="P1173" s="88">
        <v>0</v>
      </c>
      <c r="Q1173" s="102">
        <f t="shared" si="51"/>
        <v>0.95833333333333337</v>
      </c>
      <c r="R1173" s="96">
        <v>0.98148148148148151</v>
      </c>
      <c r="S1173" s="16">
        <v>0.94907407407407407</v>
      </c>
      <c r="T1173" s="10">
        <v>70</v>
      </c>
      <c r="U1173" s="13">
        <v>0.97222222222222199</v>
      </c>
      <c r="V1173" s="12">
        <v>69</v>
      </c>
      <c r="W1173" s="13">
        <v>0.95833333333333304</v>
      </c>
      <c r="X1173" s="12">
        <v>68</v>
      </c>
      <c r="Y1173" s="13">
        <v>0.94444444444444398</v>
      </c>
      <c r="Z1173" s="12">
        <v>68</v>
      </c>
      <c r="AA1173" s="13">
        <v>0.94444444444444398</v>
      </c>
      <c r="AB1173" s="12">
        <v>71</v>
      </c>
      <c r="AC1173" s="13">
        <v>0.98611111111111105</v>
      </c>
      <c r="AD1173" s="12">
        <v>68</v>
      </c>
      <c r="AE1173" s="41">
        <v>0.94444444444444398</v>
      </c>
      <c r="AF1173" s="19">
        <v>28.0623</v>
      </c>
      <c r="AG1173" s="10">
        <v>-81.987300000000005</v>
      </c>
    </row>
    <row r="1174" spans="1:33" ht="12" customHeight="1" x14ac:dyDescent="0.2">
      <c r="A1174" s="18">
        <v>2370</v>
      </c>
      <c r="B1174" s="40" t="s">
        <v>13</v>
      </c>
      <c r="C1174" s="7" t="s">
        <v>1120</v>
      </c>
      <c r="D1174" s="7" t="s">
        <v>1644</v>
      </c>
      <c r="E1174" s="7" t="s">
        <v>4</v>
      </c>
      <c r="F1174" s="7" t="s">
        <v>2</v>
      </c>
      <c r="G1174" s="7">
        <v>1</v>
      </c>
      <c r="H1174" s="5"/>
      <c r="I1174" s="6">
        <v>64</v>
      </c>
      <c r="J1174" s="5"/>
      <c r="K1174" s="5"/>
      <c r="L1174" s="6">
        <v>4</v>
      </c>
      <c r="M1174" s="5"/>
      <c r="N1174" s="10">
        <v>64</v>
      </c>
      <c r="O1174" s="10">
        <v>64</v>
      </c>
      <c r="P1174" s="88">
        <v>0</v>
      </c>
      <c r="Q1174" s="102">
        <f t="shared" si="51"/>
        <v>0.97395833333333337</v>
      </c>
      <c r="R1174" s="96">
        <v>0.984375</v>
      </c>
      <c r="S1174" s="16">
        <v>0.8125</v>
      </c>
      <c r="T1174" s="10">
        <v>62</v>
      </c>
      <c r="U1174" s="13">
        <v>0.96875</v>
      </c>
      <c r="V1174" s="12">
        <v>64</v>
      </c>
      <c r="W1174" s="13">
        <v>1</v>
      </c>
      <c r="X1174" s="12">
        <v>64</v>
      </c>
      <c r="Y1174" s="13">
        <v>1</v>
      </c>
      <c r="Z1174" s="12">
        <v>63</v>
      </c>
      <c r="AA1174" s="13">
        <v>0.984375</v>
      </c>
      <c r="AB1174" s="12">
        <v>61</v>
      </c>
      <c r="AC1174" s="13">
        <v>0.953125</v>
      </c>
      <c r="AD1174" s="12">
        <v>60</v>
      </c>
      <c r="AE1174" s="41">
        <v>0.9375</v>
      </c>
      <c r="AF1174" s="19">
        <v>27.956700000000001</v>
      </c>
      <c r="AG1174" s="10">
        <v>-81.724699999999999</v>
      </c>
    </row>
    <row r="1175" spans="1:33" ht="12" customHeight="1" x14ac:dyDescent="0.2">
      <c r="A1175" s="18">
        <v>133</v>
      </c>
      <c r="B1175" s="40" t="s">
        <v>13</v>
      </c>
      <c r="C1175" s="7" t="s">
        <v>105</v>
      </c>
      <c r="D1175" s="7" t="s">
        <v>1356</v>
      </c>
      <c r="E1175" s="7" t="s">
        <v>5</v>
      </c>
      <c r="F1175" s="7" t="s">
        <v>2</v>
      </c>
      <c r="G1175" s="7">
        <v>1</v>
      </c>
      <c r="H1175" s="5"/>
      <c r="I1175" s="6">
        <v>72</v>
      </c>
      <c r="J1175" s="6">
        <v>48</v>
      </c>
      <c r="K1175" s="5"/>
      <c r="L1175" s="5"/>
      <c r="M1175" s="5"/>
      <c r="N1175" s="10">
        <v>120</v>
      </c>
      <c r="O1175" s="10">
        <v>120</v>
      </c>
      <c r="P1175" s="88">
        <v>0</v>
      </c>
      <c r="Q1175" s="102">
        <f t="shared" si="51"/>
        <v>0.84166666666666667</v>
      </c>
      <c r="R1175" s="96">
        <v>0.87916666666666665</v>
      </c>
      <c r="S1175" s="16">
        <v>0.77777777777777779</v>
      </c>
      <c r="T1175" s="10">
        <v>102</v>
      </c>
      <c r="U1175" s="13">
        <v>0.85</v>
      </c>
      <c r="V1175" s="12">
        <v>100</v>
      </c>
      <c r="W1175" s="13">
        <v>0.83333333333333304</v>
      </c>
      <c r="X1175" s="12">
        <v>99</v>
      </c>
      <c r="Y1175" s="13">
        <v>0.82499999999999996</v>
      </c>
      <c r="Z1175" s="12">
        <v>102</v>
      </c>
      <c r="AA1175" s="13">
        <v>0.85</v>
      </c>
      <c r="AB1175" s="12">
        <v>100</v>
      </c>
      <c r="AC1175" s="13">
        <v>0.83333333333333304</v>
      </c>
      <c r="AD1175" s="12">
        <v>103</v>
      </c>
      <c r="AE1175" s="41">
        <v>0.85833333333333295</v>
      </c>
      <c r="AF1175" s="19">
        <v>27.910699999999999</v>
      </c>
      <c r="AG1175" s="10">
        <v>-81.489400000000003</v>
      </c>
    </row>
    <row r="1176" spans="1:33" ht="12" customHeight="1" x14ac:dyDescent="0.2">
      <c r="A1176" s="18">
        <v>1152</v>
      </c>
      <c r="B1176" s="40" t="s">
        <v>13</v>
      </c>
      <c r="C1176" s="7" t="s">
        <v>738</v>
      </c>
      <c r="D1176" s="7" t="s">
        <v>1592</v>
      </c>
      <c r="E1176" s="7" t="s">
        <v>5</v>
      </c>
      <c r="F1176" s="7" t="s">
        <v>2</v>
      </c>
      <c r="G1176" s="7">
        <v>1</v>
      </c>
      <c r="H1176" s="5"/>
      <c r="I1176" s="6">
        <v>54</v>
      </c>
      <c r="J1176" s="6">
        <v>10</v>
      </c>
      <c r="K1176" s="5"/>
      <c r="L1176" s="5"/>
      <c r="M1176" s="5"/>
      <c r="N1176" s="10">
        <v>64</v>
      </c>
      <c r="O1176" s="10">
        <v>64</v>
      </c>
      <c r="P1176" s="88">
        <v>0</v>
      </c>
      <c r="Q1176" s="102">
        <f t="shared" si="51"/>
        <v>0.82187500000000002</v>
      </c>
      <c r="R1176" s="96">
        <v>0.734375</v>
      </c>
      <c r="S1176" s="16">
        <v>0.73697916666666663</v>
      </c>
      <c r="T1176" s="10">
        <v>57</v>
      </c>
      <c r="U1176" s="13">
        <v>0.890625</v>
      </c>
      <c r="V1176" s="12">
        <v>55</v>
      </c>
      <c r="W1176" s="13">
        <v>0.859375</v>
      </c>
      <c r="X1176" s="12">
        <v>51</v>
      </c>
      <c r="Y1176" s="13">
        <v>0.796875</v>
      </c>
      <c r="Z1176" s="12">
        <v>49</v>
      </c>
      <c r="AA1176" s="13">
        <v>0.765625</v>
      </c>
      <c r="AB1176" s="11"/>
      <c r="AC1176" s="11"/>
      <c r="AD1176" s="12">
        <v>51</v>
      </c>
      <c r="AE1176" s="41">
        <v>0.796875</v>
      </c>
      <c r="AF1176" s="19">
        <v>27.953499999999998</v>
      </c>
      <c r="AG1176" s="10">
        <v>-81.765799999999999</v>
      </c>
    </row>
    <row r="1177" spans="1:33" ht="12" customHeight="1" x14ac:dyDescent="0.2">
      <c r="A1177" s="18">
        <v>2236</v>
      </c>
      <c r="B1177" s="40" t="s">
        <v>13</v>
      </c>
      <c r="C1177" s="7" t="s">
        <v>1099</v>
      </c>
      <c r="D1177" s="7" t="s">
        <v>1420</v>
      </c>
      <c r="E1177" s="7" t="s">
        <v>5</v>
      </c>
      <c r="F1177" s="7" t="s">
        <v>2</v>
      </c>
      <c r="G1177" s="7">
        <v>1</v>
      </c>
      <c r="H1177" s="5"/>
      <c r="I1177" s="6">
        <v>48</v>
      </c>
      <c r="J1177" s="6">
        <v>32</v>
      </c>
      <c r="K1177" s="5"/>
      <c r="L1177" s="5"/>
      <c r="M1177" s="5"/>
      <c r="N1177" s="10">
        <v>80</v>
      </c>
      <c r="O1177" s="10">
        <v>80</v>
      </c>
      <c r="P1177" s="88">
        <v>0</v>
      </c>
      <c r="Q1177" s="102">
        <f t="shared" si="51"/>
        <v>0.98124999999999996</v>
      </c>
      <c r="R1177" s="96">
        <v>0.97083333333333333</v>
      </c>
      <c r="S1177" s="16">
        <v>0.97083333333333333</v>
      </c>
      <c r="T1177" s="10">
        <v>79</v>
      </c>
      <c r="U1177" s="13">
        <v>0.98750000000000004</v>
      </c>
      <c r="V1177" s="12">
        <v>78</v>
      </c>
      <c r="W1177" s="13">
        <v>0.97499999999999998</v>
      </c>
      <c r="X1177" s="12">
        <v>79</v>
      </c>
      <c r="Y1177" s="13">
        <v>0.98750000000000004</v>
      </c>
      <c r="Z1177" s="12">
        <v>79</v>
      </c>
      <c r="AA1177" s="13">
        <v>0.98750000000000004</v>
      </c>
      <c r="AB1177" s="12">
        <v>77</v>
      </c>
      <c r="AC1177" s="13">
        <v>0.96250000000000002</v>
      </c>
      <c r="AD1177" s="12">
        <v>79</v>
      </c>
      <c r="AE1177" s="41">
        <v>0.98750000000000004</v>
      </c>
      <c r="AF1177" s="19">
        <v>28.075099999999999</v>
      </c>
      <c r="AG1177" s="10">
        <v>-81.732600000000005</v>
      </c>
    </row>
    <row r="1178" spans="1:33" ht="12" customHeight="1" x14ac:dyDescent="0.2">
      <c r="A1178" s="18">
        <v>2624</v>
      </c>
      <c r="B1178" s="40" t="s">
        <v>13</v>
      </c>
      <c r="C1178" s="7" t="s">
        <v>1275</v>
      </c>
      <c r="D1178" s="7" t="s">
        <v>1369</v>
      </c>
      <c r="E1178" s="7" t="s">
        <v>4</v>
      </c>
      <c r="F1178" s="7" t="s">
        <v>1333</v>
      </c>
      <c r="G1178" s="7">
        <v>1</v>
      </c>
      <c r="H1178" s="5"/>
      <c r="I1178" s="6">
        <v>70</v>
      </c>
      <c r="J1178" s="5"/>
      <c r="K1178" s="5"/>
      <c r="L1178" s="6">
        <v>4</v>
      </c>
      <c r="M1178" s="5"/>
      <c r="N1178" s="10">
        <v>70</v>
      </c>
      <c r="O1178" s="10">
        <v>70</v>
      </c>
      <c r="P1178" s="88">
        <v>0</v>
      </c>
      <c r="Q1178" s="102"/>
      <c r="R1178" s="96"/>
      <c r="S1178" s="16"/>
      <c r="T1178" s="5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42"/>
      <c r="AF1178" s="19">
        <v>28.029527999999999</v>
      </c>
      <c r="AG1178" s="10">
        <v>-81.731916999999996</v>
      </c>
    </row>
    <row r="1179" spans="1:33" ht="12" customHeight="1" thickBot="1" x14ac:dyDescent="0.25">
      <c r="A1179" s="18">
        <v>2657</v>
      </c>
      <c r="B1179" s="43" t="s">
        <v>13</v>
      </c>
      <c r="C1179" s="44" t="s">
        <v>1292</v>
      </c>
      <c r="D1179" s="44" t="s">
        <v>1725</v>
      </c>
      <c r="E1179" s="44" t="s">
        <v>8</v>
      </c>
      <c r="F1179" s="44" t="s">
        <v>1333</v>
      </c>
      <c r="G1179" s="44">
        <v>1</v>
      </c>
      <c r="H1179" s="46"/>
      <c r="I1179" s="45">
        <v>10</v>
      </c>
      <c r="J1179" s="46"/>
      <c r="K1179" s="46"/>
      <c r="L1179" s="46"/>
      <c r="M1179" s="45">
        <v>52</v>
      </c>
      <c r="N1179" s="47">
        <v>52</v>
      </c>
      <c r="O1179" s="47">
        <v>52</v>
      </c>
      <c r="P1179" s="90">
        <v>0</v>
      </c>
      <c r="Q1179" s="103"/>
      <c r="R1179" s="97"/>
      <c r="S1179" s="48"/>
      <c r="T1179" s="46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50"/>
      <c r="AF1179" s="19">
        <v>28.103235000000002</v>
      </c>
      <c r="AG1179" s="10">
        <v>-81.937922999999998</v>
      </c>
    </row>
    <row r="1180" spans="1:33" ht="6" customHeight="1" thickBot="1" x14ac:dyDescent="0.25">
      <c r="A1180" s="18"/>
      <c r="B1180" s="79"/>
      <c r="C1180" s="22"/>
      <c r="D1180" s="22"/>
      <c r="E1180" s="22"/>
      <c r="F1180" s="22"/>
      <c r="G1180" s="22"/>
      <c r="H1180" s="23"/>
      <c r="I1180" s="24"/>
      <c r="J1180" s="23"/>
      <c r="K1180" s="23"/>
      <c r="L1180" s="23"/>
      <c r="M1180" s="24"/>
      <c r="N1180" s="25"/>
      <c r="O1180" s="25"/>
      <c r="P1180" s="83"/>
      <c r="Q1180" s="104"/>
      <c r="R1180" s="98"/>
      <c r="S1180" s="26"/>
      <c r="T1180" s="23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80"/>
      <c r="AF1180" s="19"/>
      <c r="AG1180" s="10"/>
    </row>
    <row r="1181" spans="1:33" ht="12" customHeight="1" x14ac:dyDescent="0.2">
      <c r="A1181" s="18">
        <v>370</v>
      </c>
      <c r="B1181" s="31" t="s">
        <v>110</v>
      </c>
      <c r="C1181" s="32" t="s">
        <v>259</v>
      </c>
      <c r="D1181" s="32" t="s">
        <v>1357</v>
      </c>
      <c r="E1181" s="32" t="s">
        <v>3</v>
      </c>
      <c r="F1181" s="32" t="s">
        <v>2</v>
      </c>
      <c r="G1181" s="32">
        <v>1</v>
      </c>
      <c r="H1181" s="34">
        <v>96</v>
      </c>
      <c r="I1181" s="34">
        <v>24</v>
      </c>
      <c r="J1181" s="33"/>
      <c r="K1181" s="33"/>
      <c r="L1181" s="33"/>
      <c r="M1181" s="33"/>
      <c r="N1181" s="35">
        <v>120</v>
      </c>
      <c r="O1181" s="35">
        <v>120</v>
      </c>
      <c r="P1181" s="87">
        <v>0</v>
      </c>
      <c r="Q1181" s="101">
        <f t="shared" ref="Q1181:Q1189" si="52">(T1181+V1181+X1181+Z1181+AB1181+AD1181)/(N1181*COUNTA(T1181,V1181,X1181,Z1181,AB1181,AD1181))</f>
        <v>0.89583333333333337</v>
      </c>
      <c r="R1181" s="95">
        <v>0.9</v>
      </c>
      <c r="S1181" s="36">
        <v>0.95972222222222225</v>
      </c>
      <c r="T1181" s="35">
        <v>105</v>
      </c>
      <c r="U1181" s="37">
        <v>0.875</v>
      </c>
      <c r="V1181" s="38">
        <v>106</v>
      </c>
      <c r="W1181" s="37">
        <v>0.88333333333333297</v>
      </c>
      <c r="X1181" s="38">
        <v>106</v>
      </c>
      <c r="Y1181" s="37">
        <v>0.88333333333333297</v>
      </c>
      <c r="Z1181" s="38">
        <v>109</v>
      </c>
      <c r="AA1181" s="37">
        <v>0.90833333333333299</v>
      </c>
      <c r="AB1181" s="38">
        <v>111</v>
      </c>
      <c r="AC1181" s="37">
        <v>0.92500000000000004</v>
      </c>
      <c r="AD1181" s="38">
        <v>108</v>
      </c>
      <c r="AE1181" s="39">
        <v>0.9</v>
      </c>
      <c r="AF1181" s="19">
        <v>29.648099999999999</v>
      </c>
      <c r="AG1181" s="10">
        <v>-81.6922</v>
      </c>
    </row>
    <row r="1182" spans="1:33" ht="12" customHeight="1" x14ac:dyDescent="0.2">
      <c r="A1182" s="18">
        <v>1228</v>
      </c>
      <c r="B1182" s="40" t="s">
        <v>110</v>
      </c>
      <c r="C1182" s="7" t="s">
        <v>789</v>
      </c>
      <c r="D1182" s="7" t="s">
        <v>1618</v>
      </c>
      <c r="E1182" s="7" t="s">
        <v>3</v>
      </c>
      <c r="F1182" s="7" t="s">
        <v>2</v>
      </c>
      <c r="G1182" s="7">
        <v>1</v>
      </c>
      <c r="H1182" s="6">
        <v>63</v>
      </c>
      <c r="I1182" s="6">
        <v>15</v>
      </c>
      <c r="J1182" s="5"/>
      <c r="K1182" s="5"/>
      <c r="L1182" s="5"/>
      <c r="M1182" s="5"/>
      <c r="N1182" s="10">
        <v>78</v>
      </c>
      <c r="O1182" s="10">
        <v>78</v>
      </c>
      <c r="P1182" s="88">
        <v>0</v>
      </c>
      <c r="Q1182" s="102">
        <f t="shared" si="52"/>
        <v>0.97008547008547008</v>
      </c>
      <c r="R1182" s="96">
        <v>0.98717948717948723</v>
      </c>
      <c r="S1182" s="16">
        <v>0.98076923076923073</v>
      </c>
      <c r="T1182" s="10">
        <v>76</v>
      </c>
      <c r="U1182" s="13">
        <v>0.97435897435897401</v>
      </c>
      <c r="V1182" s="12">
        <v>77</v>
      </c>
      <c r="W1182" s="13">
        <v>0.987179487179487</v>
      </c>
      <c r="X1182" s="12">
        <v>75</v>
      </c>
      <c r="Y1182" s="13">
        <v>0.96153846153846201</v>
      </c>
      <c r="Z1182" s="12">
        <v>75</v>
      </c>
      <c r="AA1182" s="13">
        <v>0.96153846153846201</v>
      </c>
      <c r="AB1182" s="12">
        <v>75</v>
      </c>
      <c r="AC1182" s="13">
        <v>0.96153846153846201</v>
      </c>
      <c r="AD1182" s="12">
        <v>76</v>
      </c>
      <c r="AE1182" s="41">
        <v>0.97435897435897401</v>
      </c>
      <c r="AF1182" s="19">
        <v>29.640699999999999</v>
      </c>
      <c r="AG1182" s="10">
        <v>-81.654899999999998</v>
      </c>
    </row>
    <row r="1183" spans="1:33" ht="12" customHeight="1" x14ac:dyDescent="0.2">
      <c r="A1183" s="18">
        <v>160</v>
      </c>
      <c r="B1183" s="40" t="s">
        <v>110</v>
      </c>
      <c r="C1183" s="7" t="s">
        <v>122</v>
      </c>
      <c r="D1183" s="7" t="s">
        <v>1349</v>
      </c>
      <c r="E1183" s="7" t="s">
        <v>4</v>
      </c>
      <c r="F1183" s="7" t="s">
        <v>2</v>
      </c>
      <c r="G1183" s="7">
        <v>1</v>
      </c>
      <c r="H1183" s="5"/>
      <c r="I1183" s="6">
        <v>36</v>
      </c>
      <c r="J1183" s="5"/>
      <c r="K1183" s="5"/>
      <c r="L1183" s="5"/>
      <c r="M1183" s="5"/>
      <c r="N1183" s="10">
        <v>36</v>
      </c>
      <c r="O1183" s="10">
        <v>36</v>
      </c>
      <c r="P1183" s="88">
        <v>0</v>
      </c>
      <c r="Q1183" s="102">
        <f t="shared" si="52"/>
        <v>0.95833333333333337</v>
      </c>
      <c r="R1183" s="96">
        <v>0.89814814814814814</v>
      </c>
      <c r="S1183" s="16">
        <v>0.93888888888888888</v>
      </c>
      <c r="T1183" s="10">
        <v>34</v>
      </c>
      <c r="U1183" s="13">
        <v>0.94444444444444398</v>
      </c>
      <c r="V1183" s="12">
        <v>35</v>
      </c>
      <c r="W1183" s="13">
        <v>0.97222222222222199</v>
      </c>
      <c r="X1183" s="12">
        <v>36</v>
      </c>
      <c r="Y1183" s="13">
        <v>1</v>
      </c>
      <c r="Z1183" s="12">
        <v>34</v>
      </c>
      <c r="AA1183" s="13">
        <v>0.94444444444444398</v>
      </c>
      <c r="AB1183" s="12">
        <v>34</v>
      </c>
      <c r="AC1183" s="13">
        <v>0.94444444444444398</v>
      </c>
      <c r="AD1183" s="12">
        <v>34</v>
      </c>
      <c r="AE1183" s="41">
        <v>0.94444444444444398</v>
      </c>
      <c r="AF1183" s="19">
        <v>29.6447</v>
      </c>
      <c r="AG1183" s="10">
        <v>-81.693600000000004</v>
      </c>
    </row>
    <row r="1184" spans="1:33" ht="12" customHeight="1" x14ac:dyDescent="0.2">
      <c r="A1184" s="18">
        <v>406</v>
      </c>
      <c r="B1184" s="40" t="s">
        <v>110</v>
      </c>
      <c r="C1184" s="7" t="s">
        <v>283</v>
      </c>
      <c r="D1184" s="7" t="s">
        <v>1481</v>
      </c>
      <c r="E1184" s="7" t="s">
        <v>4</v>
      </c>
      <c r="F1184" s="7" t="s">
        <v>2</v>
      </c>
      <c r="G1184" s="7">
        <v>1</v>
      </c>
      <c r="H1184" s="5"/>
      <c r="I1184" s="6">
        <v>60</v>
      </c>
      <c r="J1184" s="5"/>
      <c r="K1184" s="5"/>
      <c r="L1184" s="5"/>
      <c r="M1184" s="5"/>
      <c r="N1184" s="10">
        <v>60</v>
      </c>
      <c r="O1184" s="10">
        <v>60</v>
      </c>
      <c r="P1184" s="88">
        <v>0</v>
      </c>
      <c r="Q1184" s="102">
        <f t="shared" si="52"/>
        <v>0.96388888888888891</v>
      </c>
      <c r="R1184" s="96">
        <v>0.97777777777777775</v>
      </c>
      <c r="S1184" s="16">
        <v>0.98333333333333328</v>
      </c>
      <c r="T1184" s="10">
        <v>59</v>
      </c>
      <c r="U1184" s="13">
        <v>0.98333333333333295</v>
      </c>
      <c r="V1184" s="12">
        <v>58</v>
      </c>
      <c r="W1184" s="13">
        <v>0.96666666666666701</v>
      </c>
      <c r="X1184" s="12">
        <v>58</v>
      </c>
      <c r="Y1184" s="13">
        <v>0.96666666666666701</v>
      </c>
      <c r="Z1184" s="12">
        <v>58</v>
      </c>
      <c r="AA1184" s="13">
        <v>0.96666666666666701</v>
      </c>
      <c r="AB1184" s="12">
        <v>58</v>
      </c>
      <c r="AC1184" s="13">
        <v>0.96666666666666701</v>
      </c>
      <c r="AD1184" s="12">
        <v>56</v>
      </c>
      <c r="AE1184" s="41">
        <v>0.93333333333333302</v>
      </c>
      <c r="AF1184" s="19">
        <v>29.6524</v>
      </c>
      <c r="AG1184" s="10">
        <v>-81.691800000000001</v>
      </c>
    </row>
    <row r="1185" spans="1:33" ht="12" customHeight="1" x14ac:dyDescent="0.2">
      <c r="A1185" s="18">
        <v>444</v>
      </c>
      <c r="B1185" s="40" t="s">
        <v>110</v>
      </c>
      <c r="C1185" s="7" t="s">
        <v>302</v>
      </c>
      <c r="D1185" s="7" t="s">
        <v>1351</v>
      </c>
      <c r="E1185" s="7" t="s">
        <v>4</v>
      </c>
      <c r="F1185" s="7" t="s">
        <v>2</v>
      </c>
      <c r="G1185" s="7">
        <v>1</v>
      </c>
      <c r="H1185" s="5"/>
      <c r="I1185" s="6">
        <v>36</v>
      </c>
      <c r="J1185" s="5"/>
      <c r="K1185" s="5"/>
      <c r="L1185" s="5"/>
      <c r="M1185" s="5"/>
      <c r="N1185" s="10">
        <v>36</v>
      </c>
      <c r="O1185" s="10">
        <v>36</v>
      </c>
      <c r="P1185" s="88">
        <v>0</v>
      </c>
      <c r="Q1185" s="102">
        <f t="shared" si="52"/>
        <v>0.93981481481481477</v>
      </c>
      <c r="R1185" s="96">
        <v>0.93518518518518523</v>
      </c>
      <c r="S1185" s="16">
        <v>0.93981481481481477</v>
      </c>
      <c r="T1185" s="10">
        <v>34</v>
      </c>
      <c r="U1185" s="13">
        <v>0.94444444444444398</v>
      </c>
      <c r="V1185" s="12">
        <v>32</v>
      </c>
      <c r="W1185" s="13">
        <v>0.88888888888888895</v>
      </c>
      <c r="X1185" s="12">
        <v>34</v>
      </c>
      <c r="Y1185" s="13">
        <v>0.94444444444444398</v>
      </c>
      <c r="Z1185" s="12">
        <v>35</v>
      </c>
      <c r="AA1185" s="13">
        <v>0.97222222222222199</v>
      </c>
      <c r="AB1185" s="12">
        <v>34</v>
      </c>
      <c r="AC1185" s="13">
        <v>0.94444444444444398</v>
      </c>
      <c r="AD1185" s="12">
        <v>34</v>
      </c>
      <c r="AE1185" s="41">
        <v>0.94444444444444398</v>
      </c>
      <c r="AF1185" s="19">
        <v>29.438500000000001</v>
      </c>
      <c r="AG1185" s="10">
        <v>-81.515199999999993</v>
      </c>
    </row>
    <row r="1186" spans="1:33" ht="12" customHeight="1" x14ac:dyDescent="0.2">
      <c r="A1186" s="18">
        <v>745</v>
      </c>
      <c r="B1186" s="40" t="s">
        <v>110</v>
      </c>
      <c r="C1186" s="7" t="s">
        <v>497</v>
      </c>
      <c r="D1186" s="7" t="s">
        <v>1351</v>
      </c>
      <c r="E1186" s="7" t="s">
        <v>4</v>
      </c>
      <c r="F1186" s="7" t="s">
        <v>2</v>
      </c>
      <c r="G1186" s="7">
        <v>1</v>
      </c>
      <c r="H1186" s="5"/>
      <c r="I1186" s="6">
        <v>16</v>
      </c>
      <c r="J1186" s="5"/>
      <c r="K1186" s="5"/>
      <c r="L1186" s="5"/>
      <c r="M1186" s="5"/>
      <c r="N1186" s="10">
        <v>16</v>
      </c>
      <c r="O1186" s="10">
        <v>16</v>
      </c>
      <c r="P1186" s="88">
        <v>0</v>
      </c>
      <c r="Q1186" s="102">
        <f t="shared" si="52"/>
        <v>1</v>
      </c>
      <c r="R1186" s="96">
        <v>0.96875</v>
      </c>
      <c r="S1186" s="16">
        <v>0.89583333333333337</v>
      </c>
      <c r="T1186" s="10">
        <v>16</v>
      </c>
      <c r="U1186" s="13">
        <v>1</v>
      </c>
      <c r="V1186" s="12">
        <v>16</v>
      </c>
      <c r="W1186" s="13">
        <v>1</v>
      </c>
      <c r="X1186" s="12">
        <v>16</v>
      </c>
      <c r="Y1186" s="13">
        <v>1</v>
      </c>
      <c r="Z1186" s="12">
        <v>16</v>
      </c>
      <c r="AA1186" s="13">
        <v>1</v>
      </c>
      <c r="AB1186" s="12">
        <v>16</v>
      </c>
      <c r="AC1186" s="13">
        <v>1</v>
      </c>
      <c r="AD1186" s="12">
        <v>16</v>
      </c>
      <c r="AE1186" s="41">
        <v>1</v>
      </c>
      <c r="AF1186" s="19">
        <v>29.707599999999999</v>
      </c>
      <c r="AG1186" s="10">
        <v>-82.042199999999994</v>
      </c>
    </row>
    <row r="1187" spans="1:33" ht="12" customHeight="1" x14ac:dyDescent="0.2">
      <c r="A1187" s="18">
        <v>816</v>
      </c>
      <c r="B1187" s="40" t="s">
        <v>110</v>
      </c>
      <c r="C1187" s="7" t="s">
        <v>535</v>
      </c>
      <c r="D1187" s="7" t="s">
        <v>1350</v>
      </c>
      <c r="E1187" s="7" t="s">
        <v>4</v>
      </c>
      <c r="F1187" s="7" t="s">
        <v>2</v>
      </c>
      <c r="G1187" s="7">
        <v>1</v>
      </c>
      <c r="H1187" s="5"/>
      <c r="I1187" s="6">
        <v>30</v>
      </c>
      <c r="J1187" s="5"/>
      <c r="K1187" s="5"/>
      <c r="L1187" s="5"/>
      <c r="M1187" s="5"/>
      <c r="N1187" s="10">
        <v>30</v>
      </c>
      <c r="O1187" s="10">
        <v>30</v>
      </c>
      <c r="P1187" s="88">
        <v>0</v>
      </c>
      <c r="Q1187" s="102">
        <f t="shared" si="52"/>
        <v>0.89444444444444449</v>
      </c>
      <c r="R1187" s="96">
        <v>0.96111111111111114</v>
      </c>
      <c r="S1187" s="16">
        <v>0.83333333333333337</v>
      </c>
      <c r="T1187" s="10">
        <v>26</v>
      </c>
      <c r="U1187" s="13">
        <v>0.86666666666666703</v>
      </c>
      <c r="V1187" s="12">
        <v>26</v>
      </c>
      <c r="W1187" s="13">
        <v>0.86666666666666703</v>
      </c>
      <c r="X1187" s="12">
        <v>27</v>
      </c>
      <c r="Y1187" s="13">
        <v>0.9</v>
      </c>
      <c r="Z1187" s="12">
        <v>27</v>
      </c>
      <c r="AA1187" s="13">
        <v>0.9</v>
      </c>
      <c r="AB1187" s="12">
        <v>27</v>
      </c>
      <c r="AC1187" s="13">
        <v>0.9</v>
      </c>
      <c r="AD1187" s="12">
        <v>28</v>
      </c>
      <c r="AE1187" s="41">
        <v>0.93333333333333302</v>
      </c>
      <c r="AF1187" s="19">
        <v>29.4816</v>
      </c>
      <c r="AG1187" s="10">
        <v>-81.671800000000005</v>
      </c>
    </row>
    <row r="1188" spans="1:33" ht="12" customHeight="1" x14ac:dyDescent="0.2">
      <c r="A1188" s="18">
        <v>954</v>
      </c>
      <c r="B1188" s="40" t="s">
        <v>110</v>
      </c>
      <c r="C1188" s="7" t="s">
        <v>613</v>
      </c>
      <c r="D1188" s="7" t="s">
        <v>1350</v>
      </c>
      <c r="E1188" s="7" t="s">
        <v>4</v>
      </c>
      <c r="F1188" s="7" t="s">
        <v>2</v>
      </c>
      <c r="G1188" s="7">
        <v>1</v>
      </c>
      <c r="H1188" s="5"/>
      <c r="I1188" s="6">
        <v>29</v>
      </c>
      <c r="J1188" s="5"/>
      <c r="K1188" s="5"/>
      <c r="L1188" s="5"/>
      <c r="M1188" s="5"/>
      <c r="N1188" s="10">
        <v>29</v>
      </c>
      <c r="O1188" s="10">
        <v>29</v>
      </c>
      <c r="P1188" s="88">
        <v>0</v>
      </c>
      <c r="Q1188" s="102">
        <f t="shared" si="52"/>
        <v>0.9885057471264368</v>
      </c>
      <c r="R1188" s="96">
        <v>0.97241379310344822</v>
      </c>
      <c r="S1188" s="16">
        <v>0.94252873563218387</v>
      </c>
      <c r="T1188" s="10">
        <v>29</v>
      </c>
      <c r="U1188" s="13">
        <v>1</v>
      </c>
      <c r="V1188" s="12">
        <v>28</v>
      </c>
      <c r="W1188" s="13">
        <v>0.96551724137931005</v>
      </c>
      <c r="X1188" s="12">
        <v>29</v>
      </c>
      <c r="Y1188" s="13">
        <v>1</v>
      </c>
      <c r="Z1188" s="12">
        <v>29</v>
      </c>
      <c r="AA1188" s="13">
        <v>1</v>
      </c>
      <c r="AB1188" s="12">
        <v>28</v>
      </c>
      <c r="AC1188" s="13">
        <v>0.96551724137931005</v>
      </c>
      <c r="AD1188" s="12">
        <v>29</v>
      </c>
      <c r="AE1188" s="41">
        <v>1</v>
      </c>
      <c r="AF1188" s="19">
        <v>29.6386</v>
      </c>
      <c r="AG1188" s="10">
        <v>-81.891000000000005</v>
      </c>
    </row>
    <row r="1189" spans="1:33" ht="12" customHeight="1" x14ac:dyDescent="0.2">
      <c r="A1189" s="18">
        <v>1200</v>
      </c>
      <c r="B1189" s="40" t="s">
        <v>110</v>
      </c>
      <c r="C1189" s="7" t="s">
        <v>776</v>
      </c>
      <c r="D1189" s="7" t="s">
        <v>1359</v>
      </c>
      <c r="E1189" s="7" t="s">
        <v>4</v>
      </c>
      <c r="F1189" s="7" t="s">
        <v>2</v>
      </c>
      <c r="G1189" s="7">
        <v>1</v>
      </c>
      <c r="H1189" s="5"/>
      <c r="I1189" s="6">
        <v>120</v>
      </c>
      <c r="J1189" s="5"/>
      <c r="K1189" s="5"/>
      <c r="L1189" s="5"/>
      <c r="M1189" s="5"/>
      <c r="N1189" s="10">
        <v>120</v>
      </c>
      <c r="O1189" s="10">
        <v>120</v>
      </c>
      <c r="P1189" s="88">
        <v>0</v>
      </c>
      <c r="Q1189" s="102">
        <f t="shared" si="52"/>
        <v>0.8930555555555556</v>
      </c>
      <c r="R1189" s="96">
        <v>0.90694444444444444</v>
      </c>
      <c r="S1189" s="16">
        <v>0.95694444444444449</v>
      </c>
      <c r="T1189" s="10">
        <v>109</v>
      </c>
      <c r="U1189" s="13">
        <v>0.90833333333333299</v>
      </c>
      <c r="V1189" s="12">
        <v>106</v>
      </c>
      <c r="W1189" s="13">
        <v>0.88333333333333297</v>
      </c>
      <c r="X1189" s="12">
        <v>105</v>
      </c>
      <c r="Y1189" s="13">
        <v>0.875</v>
      </c>
      <c r="Z1189" s="12">
        <v>106</v>
      </c>
      <c r="AA1189" s="13">
        <v>0.88333333333333297</v>
      </c>
      <c r="AB1189" s="12">
        <v>108</v>
      </c>
      <c r="AC1189" s="13">
        <v>0.9</v>
      </c>
      <c r="AD1189" s="12">
        <v>109</v>
      </c>
      <c r="AE1189" s="41">
        <v>0.90833333333333299</v>
      </c>
      <c r="AF1189" s="19">
        <v>29.649159999999998</v>
      </c>
      <c r="AG1189" s="10">
        <v>-81.693392000000003</v>
      </c>
    </row>
    <row r="1190" spans="1:33" ht="12" customHeight="1" thickBot="1" x14ac:dyDescent="0.25">
      <c r="A1190" s="18">
        <v>2679</v>
      </c>
      <c r="B1190" s="43" t="s">
        <v>110</v>
      </c>
      <c r="C1190" s="44" t="s">
        <v>230</v>
      </c>
      <c r="D1190" s="44" t="s">
        <v>1728</v>
      </c>
      <c r="E1190" s="44" t="s">
        <v>3</v>
      </c>
      <c r="F1190" s="44" t="s">
        <v>1333</v>
      </c>
      <c r="G1190" s="44">
        <v>1</v>
      </c>
      <c r="H1190" s="45">
        <v>68</v>
      </c>
      <c r="I1190" s="45">
        <v>16</v>
      </c>
      <c r="J1190" s="46"/>
      <c r="K1190" s="46"/>
      <c r="L1190" s="46"/>
      <c r="M1190" s="46"/>
      <c r="N1190" s="47">
        <v>84</v>
      </c>
      <c r="O1190" s="47">
        <v>84</v>
      </c>
      <c r="P1190" s="90">
        <v>0</v>
      </c>
      <c r="Q1190" s="103"/>
      <c r="R1190" s="97"/>
      <c r="S1190" s="48"/>
      <c r="T1190" s="46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50"/>
      <c r="AF1190" s="19">
        <v>29.646778000000001</v>
      </c>
      <c r="AG1190" s="10">
        <v>-81.687888999999998</v>
      </c>
    </row>
    <row r="1191" spans="1:33" ht="6" customHeight="1" thickBot="1" x14ac:dyDescent="0.25">
      <c r="A1191" s="18"/>
      <c r="B1191" s="79"/>
      <c r="C1191" s="22"/>
      <c r="D1191" s="22"/>
      <c r="E1191" s="22"/>
      <c r="F1191" s="22"/>
      <c r="G1191" s="22"/>
      <c r="H1191" s="24"/>
      <c r="I1191" s="24"/>
      <c r="J1191" s="23"/>
      <c r="K1191" s="23"/>
      <c r="L1191" s="23"/>
      <c r="M1191" s="23"/>
      <c r="N1191" s="25"/>
      <c r="O1191" s="25"/>
      <c r="P1191" s="83"/>
      <c r="Q1191" s="104"/>
      <c r="R1191" s="98"/>
      <c r="S1191" s="26"/>
      <c r="T1191" s="23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80"/>
      <c r="AF1191" s="19"/>
      <c r="AG1191" s="10"/>
    </row>
    <row r="1192" spans="1:33" ht="12" customHeight="1" x14ac:dyDescent="0.2">
      <c r="A1192" s="18">
        <v>1609</v>
      </c>
      <c r="B1192" s="31" t="s">
        <v>147</v>
      </c>
      <c r="C1192" s="32" t="s">
        <v>940</v>
      </c>
      <c r="D1192" s="32" t="s">
        <v>1362</v>
      </c>
      <c r="E1192" s="32" t="s">
        <v>4</v>
      </c>
      <c r="F1192" s="32" t="s">
        <v>2</v>
      </c>
      <c r="G1192" s="32">
        <v>1</v>
      </c>
      <c r="H1192" s="33"/>
      <c r="I1192" s="34">
        <v>122</v>
      </c>
      <c r="J1192" s="33"/>
      <c r="K1192" s="33"/>
      <c r="L1192" s="33"/>
      <c r="M1192" s="33"/>
      <c r="N1192" s="35">
        <v>122</v>
      </c>
      <c r="O1192" s="35">
        <v>122</v>
      </c>
      <c r="P1192" s="87">
        <v>0</v>
      </c>
      <c r="Q1192" s="101">
        <f>(T1192+V1192+X1192+Z1192+AB1192+AD1192)/(N1192*COUNTA(T1192,V1192,X1192,Z1192,AB1192,AD1192))</f>
        <v>0.85382513661202186</v>
      </c>
      <c r="R1192" s="95">
        <v>0.90655737704918038</v>
      </c>
      <c r="S1192" s="36">
        <v>0.83196721311475408</v>
      </c>
      <c r="T1192" s="35">
        <v>108</v>
      </c>
      <c r="U1192" s="37">
        <v>0.88524590163934402</v>
      </c>
      <c r="V1192" s="38">
        <v>98</v>
      </c>
      <c r="W1192" s="37">
        <v>0.80327868852458995</v>
      </c>
      <c r="X1192" s="38">
        <v>100</v>
      </c>
      <c r="Y1192" s="37">
        <v>0.81967213114754101</v>
      </c>
      <c r="Z1192" s="38">
        <v>102</v>
      </c>
      <c r="AA1192" s="37">
        <v>0.83606557377049195</v>
      </c>
      <c r="AB1192" s="38">
        <v>108</v>
      </c>
      <c r="AC1192" s="37">
        <v>0.88524590163934402</v>
      </c>
      <c r="AD1192" s="38">
        <v>109</v>
      </c>
      <c r="AE1192" s="39">
        <v>0.89344262295082</v>
      </c>
      <c r="AF1192" s="19">
        <v>30.5991</v>
      </c>
      <c r="AG1192" s="10">
        <v>-87.115399999999994</v>
      </c>
    </row>
    <row r="1193" spans="1:33" ht="12" customHeight="1" x14ac:dyDescent="0.2">
      <c r="A1193" s="18">
        <v>1633</v>
      </c>
      <c r="B1193" s="40" t="s">
        <v>147</v>
      </c>
      <c r="C1193" s="7" t="s">
        <v>952</v>
      </c>
      <c r="D1193" s="7" t="s">
        <v>1655</v>
      </c>
      <c r="E1193" s="7" t="s">
        <v>4</v>
      </c>
      <c r="F1193" s="7" t="s">
        <v>2</v>
      </c>
      <c r="G1193" s="7">
        <v>1</v>
      </c>
      <c r="H1193" s="5"/>
      <c r="I1193" s="6">
        <v>56</v>
      </c>
      <c r="J1193" s="5"/>
      <c r="K1193" s="5"/>
      <c r="L1193" s="5"/>
      <c r="M1193" s="5"/>
      <c r="N1193" s="10">
        <v>56</v>
      </c>
      <c r="O1193" s="10">
        <v>56</v>
      </c>
      <c r="P1193" s="88">
        <v>0</v>
      </c>
      <c r="Q1193" s="102">
        <f>(T1193+V1193+X1193+Z1193+AB1193+AD1193)/(N1193*COUNTA(T1193,V1193,X1193,Z1193,AB1193,AD1193))</f>
        <v>0.94940476190476186</v>
      </c>
      <c r="R1193" s="96">
        <v>0.97916666666666663</v>
      </c>
      <c r="S1193" s="16">
        <v>0.9107142857142857</v>
      </c>
      <c r="T1193" s="10">
        <v>55</v>
      </c>
      <c r="U1193" s="13">
        <v>0.98214285714285698</v>
      </c>
      <c r="V1193" s="12">
        <v>50</v>
      </c>
      <c r="W1193" s="13">
        <v>0.89285714285714302</v>
      </c>
      <c r="X1193" s="12">
        <v>53</v>
      </c>
      <c r="Y1193" s="13">
        <v>0.94642857142857095</v>
      </c>
      <c r="Z1193" s="12">
        <v>52</v>
      </c>
      <c r="AA1193" s="13">
        <v>0.92857142857142905</v>
      </c>
      <c r="AB1193" s="12">
        <v>53</v>
      </c>
      <c r="AC1193" s="13">
        <v>0.94642857142857095</v>
      </c>
      <c r="AD1193" s="12">
        <v>56</v>
      </c>
      <c r="AE1193" s="41">
        <v>1</v>
      </c>
      <c r="AF1193" s="19">
        <v>30.5898</v>
      </c>
      <c r="AG1193" s="10">
        <v>-87.1571</v>
      </c>
    </row>
    <row r="1194" spans="1:33" ht="12" customHeight="1" thickBot="1" x14ac:dyDescent="0.25">
      <c r="A1194" s="18">
        <v>1634</v>
      </c>
      <c r="B1194" s="43" t="s">
        <v>147</v>
      </c>
      <c r="C1194" s="44" t="s">
        <v>953</v>
      </c>
      <c r="D1194" s="44" t="s">
        <v>1655</v>
      </c>
      <c r="E1194" s="44" t="s">
        <v>4</v>
      </c>
      <c r="F1194" s="44" t="s">
        <v>2</v>
      </c>
      <c r="G1194" s="44">
        <v>1</v>
      </c>
      <c r="H1194" s="46"/>
      <c r="I1194" s="45">
        <v>48</v>
      </c>
      <c r="J1194" s="46"/>
      <c r="K1194" s="46"/>
      <c r="L1194" s="46"/>
      <c r="M1194" s="46"/>
      <c r="N1194" s="47">
        <v>48</v>
      </c>
      <c r="O1194" s="47">
        <v>48</v>
      </c>
      <c r="P1194" s="90">
        <v>0</v>
      </c>
      <c r="Q1194" s="103">
        <f>(T1194+V1194+X1194+Z1194+AB1194+AD1194)/(N1194*COUNTA(T1194,V1194,X1194,Z1194,AB1194,AD1194))</f>
        <v>0.87152777777777779</v>
      </c>
      <c r="R1194" s="97">
        <v>0.9375</v>
      </c>
      <c r="S1194" s="48">
        <v>0.9</v>
      </c>
      <c r="T1194" s="47">
        <v>46</v>
      </c>
      <c r="U1194" s="73">
        <v>0.95833333333333304</v>
      </c>
      <c r="V1194" s="74">
        <v>44</v>
      </c>
      <c r="W1194" s="73">
        <v>0.91666666666666696</v>
      </c>
      <c r="X1194" s="74">
        <v>41</v>
      </c>
      <c r="Y1194" s="73">
        <v>0.85416666666666696</v>
      </c>
      <c r="Z1194" s="74">
        <v>39</v>
      </c>
      <c r="AA1194" s="73">
        <v>0.8125</v>
      </c>
      <c r="AB1194" s="74">
        <v>39</v>
      </c>
      <c r="AC1194" s="73">
        <v>0.8125</v>
      </c>
      <c r="AD1194" s="74">
        <v>42</v>
      </c>
      <c r="AE1194" s="75">
        <v>0.875</v>
      </c>
      <c r="AF1194" s="19">
        <v>30.598299999999998</v>
      </c>
      <c r="AG1194" s="10">
        <v>-87.114000000000004</v>
      </c>
    </row>
    <row r="1195" spans="1:33" ht="6" customHeight="1" thickBot="1" x14ac:dyDescent="0.25">
      <c r="A1195" s="18"/>
      <c r="B1195" s="79"/>
      <c r="C1195" s="22"/>
      <c r="D1195" s="22"/>
      <c r="E1195" s="22"/>
      <c r="F1195" s="22"/>
      <c r="G1195" s="22"/>
      <c r="H1195" s="23"/>
      <c r="I1195" s="24"/>
      <c r="J1195" s="23"/>
      <c r="K1195" s="23"/>
      <c r="L1195" s="23"/>
      <c r="M1195" s="23"/>
      <c r="N1195" s="25"/>
      <c r="O1195" s="25"/>
      <c r="P1195" s="83"/>
      <c r="Q1195" s="104"/>
      <c r="R1195" s="98"/>
      <c r="S1195" s="26"/>
      <c r="T1195" s="25"/>
      <c r="U1195" s="27"/>
      <c r="V1195" s="28"/>
      <c r="W1195" s="27"/>
      <c r="X1195" s="28"/>
      <c r="Y1195" s="27"/>
      <c r="Z1195" s="28"/>
      <c r="AA1195" s="27"/>
      <c r="AB1195" s="28"/>
      <c r="AC1195" s="27"/>
      <c r="AD1195" s="28"/>
      <c r="AE1195" s="81"/>
      <c r="AF1195" s="19"/>
      <c r="AG1195" s="10"/>
    </row>
    <row r="1196" spans="1:33" ht="12" customHeight="1" x14ac:dyDescent="0.2">
      <c r="A1196" s="18">
        <v>65</v>
      </c>
      <c r="B1196" s="31" t="s">
        <v>31</v>
      </c>
      <c r="C1196" s="32" t="s">
        <v>62</v>
      </c>
      <c r="D1196" s="32" t="s">
        <v>1356</v>
      </c>
      <c r="E1196" s="32" t="s">
        <v>3</v>
      </c>
      <c r="F1196" s="32" t="s">
        <v>2</v>
      </c>
      <c r="G1196" s="32">
        <v>1</v>
      </c>
      <c r="H1196" s="34">
        <v>64</v>
      </c>
      <c r="I1196" s="34">
        <v>16</v>
      </c>
      <c r="J1196" s="33"/>
      <c r="K1196" s="33"/>
      <c r="L1196" s="33"/>
      <c r="M1196" s="33"/>
      <c r="N1196" s="35">
        <v>80</v>
      </c>
      <c r="O1196" s="35">
        <v>80</v>
      </c>
      <c r="P1196" s="87">
        <v>0</v>
      </c>
      <c r="Q1196" s="101">
        <f t="shared" ref="Q1196:Q1204" si="53">(T1196+V1196+X1196+Z1196+AB1196+AD1196)/(N1196*COUNTA(T1196,V1196,X1196,Z1196,AB1196,AD1196))</f>
        <v>0.94374999999999998</v>
      </c>
      <c r="R1196" s="95">
        <v>0.97291666666666665</v>
      </c>
      <c r="S1196" s="36">
        <v>0.96666666666666667</v>
      </c>
      <c r="T1196" s="35">
        <v>74</v>
      </c>
      <c r="U1196" s="37">
        <v>0.92500000000000004</v>
      </c>
      <c r="V1196" s="38">
        <v>75</v>
      </c>
      <c r="W1196" s="37">
        <v>0.9375</v>
      </c>
      <c r="X1196" s="38">
        <v>76</v>
      </c>
      <c r="Y1196" s="37">
        <v>0.95</v>
      </c>
      <c r="Z1196" s="38">
        <v>76</v>
      </c>
      <c r="AA1196" s="37">
        <v>0.95</v>
      </c>
      <c r="AB1196" s="38">
        <v>75</v>
      </c>
      <c r="AC1196" s="37">
        <v>0.9375</v>
      </c>
      <c r="AD1196" s="38">
        <v>77</v>
      </c>
      <c r="AE1196" s="39">
        <v>0.96250000000000002</v>
      </c>
      <c r="AF1196" s="19">
        <v>27.377600000000001</v>
      </c>
      <c r="AG1196" s="10">
        <v>-82.547799999999995</v>
      </c>
    </row>
    <row r="1197" spans="1:33" ht="12" customHeight="1" x14ac:dyDescent="0.2">
      <c r="A1197" s="18">
        <v>969</v>
      </c>
      <c r="B1197" s="40" t="s">
        <v>31</v>
      </c>
      <c r="C1197" s="7" t="s">
        <v>625</v>
      </c>
      <c r="D1197" s="7" t="s">
        <v>1505</v>
      </c>
      <c r="E1197" s="7" t="s">
        <v>3</v>
      </c>
      <c r="F1197" s="7" t="s">
        <v>2</v>
      </c>
      <c r="G1197" s="7">
        <v>1</v>
      </c>
      <c r="H1197" s="6">
        <v>96</v>
      </c>
      <c r="I1197" s="6">
        <v>24</v>
      </c>
      <c r="J1197" s="5"/>
      <c r="K1197" s="5"/>
      <c r="L1197" s="5"/>
      <c r="M1197" s="5"/>
      <c r="N1197" s="10">
        <v>120</v>
      </c>
      <c r="O1197" s="10">
        <v>120</v>
      </c>
      <c r="P1197" s="88">
        <v>0</v>
      </c>
      <c r="Q1197" s="102">
        <f t="shared" si="53"/>
        <v>0.9819444444444444</v>
      </c>
      <c r="R1197" s="96">
        <v>0.96805555555555556</v>
      </c>
      <c r="S1197" s="16">
        <v>0.83472222222222225</v>
      </c>
      <c r="T1197" s="10">
        <v>116</v>
      </c>
      <c r="U1197" s="13">
        <v>0.96666666666666701</v>
      </c>
      <c r="V1197" s="12">
        <v>117</v>
      </c>
      <c r="W1197" s="13">
        <v>0.97499999999999998</v>
      </c>
      <c r="X1197" s="12">
        <v>119</v>
      </c>
      <c r="Y1197" s="13">
        <v>0.99166666666666703</v>
      </c>
      <c r="Z1197" s="12">
        <v>118</v>
      </c>
      <c r="AA1197" s="13">
        <v>0.98333333333333295</v>
      </c>
      <c r="AB1197" s="12">
        <v>118</v>
      </c>
      <c r="AC1197" s="13">
        <v>0.98333333333333295</v>
      </c>
      <c r="AD1197" s="12">
        <v>119</v>
      </c>
      <c r="AE1197" s="41">
        <v>0.99166666666666703</v>
      </c>
      <c r="AF1197" s="19">
        <v>27.0474</v>
      </c>
      <c r="AG1197" s="10">
        <v>-82.241699999999994</v>
      </c>
    </row>
    <row r="1198" spans="1:33" ht="12" customHeight="1" x14ac:dyDescent="0.2">
      <c r="A1198" s="18">
        <v>1153</v>
      </c>
      <c r="B1198" s="40" t="s">
        <v>31</v>
      </c>
      <c r="C1198" s="7" t="s">
        <v>739</v>
      </c>
      <c r="D1198" s="7" t="s">
        <v>1589</v>
      </c>
      <c r="E1198" s="7" t="s">
        <v>3</v>
      </c>
      <c r="F1198" s="7" t="s">
        <v>2</v>
      </c>
      <c r="G1198" s="7">
        <v>1</v>
      </c>
      <c r="H1198" s="6">
        <v>84</v>
      </c>
      <c r="I1198" s="6">
        <v>20</v>
      </c>
      <c r="J1198" s="5"/>
      <c r="K1198" s="5"/>
      <c r="L1198" s="5"/>
      <c r="M1198" s="5"/>
      <c r="N1198" s="10">
        <v>104</v>
      </c>
      <c r="O1198" s="10">
        <v>104</v>
      </c>
      <c r="P1198" s="88">
        <v>0</v>
      </c>
      <c r="Q1198" s="102">
        <f t="shared" si="53"/>
        <v>0.97916666666666663</v>
      </c>
      <c r="R1198" s="96">
        <v>0.96634615384615385</v>
      </c>
      <c r="S1198" s="16">
        <v>0.8141025641025641</v>
      </c>
      <c r="T1198" s="10">
        <v>103</v>
      </c>
      <c r="U1198" s="13">
        <v>0.99038461538461497</v>
      </c>
      <c r="V1198" s="12">
        <v>101</v>
      </c>
      <c r="W1198" s="13">
        <v>0.97115384615384603</v>
      </c>
      <c r="X1198" s="12">
        <v>101</v>
      </c>
      <c r="Y1198" s="13">
        <v>0.97115384615384603</v>
      </c>
      <c r="Z1198" s="12">
        <v>103</v>
      </c>
      <c r="AA1198" s="13">
        <v>0.99038461538461497</v>
      </c>
      <c r="AB1198" s="12">
        <v>101</v>
      </c>
      <c r="AC1198" s="13">
        <v>0.97115384615384603</v>
      </c>
      <c r="AD1198" s="12">
        <v>102</v>
      </c>
      <c r="AE1198" s="41">
        <v>0.98076923076923095</v>
      </c>
      <c r="AF1198" s="19">
        <v>27.047499999999999</v>
      </c>
      <c r="AG1198" s="10">
        <v>-82.242699999999999</v>
      </c>
    </row>
    <row r="1199" spans="1:33" ht="12" customHeight="1" x14ac:dyDescent="0.2">
      <c r="A1199" s="18">
        <v>2109</v>
      </c>
      <c r="B1199" s="40" t="s">
        <v>31</v>
      </c>
      <c r="C1199" s="7" t="s">
        <v>1072</v>
      </c>
      <c r="D1199" s="7" t="s">
        <v>1694</v>
      </c>
      <c r="E1199" s="7" t="s">
        <v>1739</v>
      </c>
      <c r="F1199" s="7" t="s">
        <v>2</v>
      </c>
      <c r="G1199" s="7">
        <v>1</v>
      </c>
      <c r="H1199" s="6">
        <v>63</v>
      </c>
      <c r="I1199" s="6">
        <v>15</v>
      </c>
      <c r="J1199" s="5"/>
      <c r="K1199" s="5"/>
      <c r="L1199" s="5"/>
      <c r="M1199" s="5"/>
      <c r="N1199" s="10">
        <v>78</v>
      </c>
      <c r="O1199" s="10">
        <v>38</v>
      </c>
      <c r="P1199" s="88">
        <v>40</v>
      </c>
      <c r="Q1199" s="102">
        <f t="shared" si="53"/>
        <v>0.99786324786324787</v>
      </c>
      <c r="R1199" s="96">
        <v>1</v>
      </c>
      <c r="S1199" s="16">
        <v>0.99679487179487181</v>
      </c>
      <c r="T1199" s="10">
        <v>78</v>
      </c>
      <c r="U1199" s="13">
        <v>1</v>
      </c>
      <c r="V1199" s="12">
        <v>77</v>
      </c>
      <c r="W1199" s="13">
        <v>0.987179487179487</v>
      </c>
      <c r="X1199" s="12">
        <v>78</v>
      </c>
      <c r="Y1199" s="13">
        <v>1</v>
      </c>
      <c r="Z1199" s="12">
        <v>78</v>
      </c>
      <c r="AA1199" s="13">
        <v>1</v>
      </c>
      <c r="AB1199" s="12">
        <v>78</v>
      </c>
      <c r="AC1199" s="13">
        <v>1</v>
      </c>
      <c r="AD1199" s="12">
        <v>78</v>
      </c>
      <c r="AE1199" s="41">
        <v>1</v>
      </c>
      <c r="AF1199" s="19">
        <v>27.342914</v>
      </c>
      <c r="AG1199" s="10">
        <v>-82.539479</v>
      </c>
    </row>
    <row r="1200" spans="1:33" ht="12" customHeight="1" x14ac:dyDescent="0.2">
      <c r="A1200" s="18">
        <v>888</v>
      </c>
      <c r="B1200" s="40" t="s">
        <v>31</v>
      </c>
      <c r="C1200" s="7" t="s">
        <v>569</v>
      </c>
      <c r="D1200" s="7" t="s">
        <v>1351</v>
      </c>
      <c r="E1200" s="7" t="s">
        <v>4</v>
      </c>
      <c r="F1200" s="7" t="s">
        <v>2</v>
      </c>
      <c r="G1200" s="7">
        <v>1</v>
      </c>
      <c r="H1200" s="5"/>
      <c r="I1200" s="6">
        <v>42</v>
      </c>
      <c r="J1200" s="5"/>
      <c r="K1200" s="5"/>
      <c r="L1200" s="5"/>
      <c r="M1200" s="5"/>
      <c r="N1200" s="10">
        <v>42</v>
      </c>
      <c r="O1200" s="10">
        <v>42</v>
      </c>
      <c r="P1200" s="88">
        <v>0</v>
      </c>
      <c r="Q1200" s="102">
        <f t="shared" si="53"/>
        <v>0.93253968253968256</v>
      </c>
      <c r="R1200" s="96">
        <v>0.94047619047619047</v>
      </c>
      <c r="S1200" s="16">
        <v>0.88888888888888884</v>
      </c>
      <c r="T1200" s="10">
        <v>39</v>
      </c>
      <c r="U1200" s="13">
        <v>0.92857142857142905</v>
      </c>
      <c r="V1200" s="12">
        <v>38</v>
      </c>
      <c r="W1200" s="13">
        <v>0.90476190476190499</v>
      </c>
      <c r="X1200" s="12">
        <v>38</v>
      </c>
      <c r="Y1200" s="13">
        <v>0.90476190476190499</v>
      </c>
      <c r="Z1200" s="12">
        <v>40</v>
      </c>
      <c r="AA1200" s="13">
        <v>0.952380952380952</v>
      </c>
      <c r="AB1200" s="12">
        <v>40</v>
      </c>
      <c r="AC1200" s="13">
        <v>0.952380952380952</v>
      </c>
      <c r="AD1200" s="12">
        <v>40</v>
      </c>
      <c r="AE1200" s="41">
        <v>0.952380952380952</v>
      </c>
      <c r="AF1200" s="19">
        <v>27.050999999999998</v>
      </c>
      <c r="AG1200" s="10">
        <v>-82.216499999999996</v>
      </c>
    </row>
    <row r="1201" spans="1:33" ht="12" customHeight="1" x14ac:dyDescent="0.2">
      <c r="A1201" s="18">
        <v>1151</v>
      </c>
      <c r="B1201" s="40" t="s">
        <v>31</v>
      </c>
      <c r="C1201" s="7" t="s">
        <v>737</v>
      </c>
      <c r="D1201" s="7" t="s">
        <v>1597</v>
      </c>
      <c r="E1201" s="7" t="s">
        <v>4</v>
      </c>
      <c r="F1201" s="7" t="s">
        <v>2</v>
      </c>
      <c r="G1201" s="7">
        <v>1</v>
      </c>
      <c r="H1201" s="5"/>
      <c r="I1201" s="6">
        <v>192</v>
      </c>
      <c r="J1201" s="5"/>
      <c r="K1201" s="5"/>
      <c r="L1201" s="5"/>
      <c r="M1201" s="5"/>
      <c r="N1201" s="10">
        <v>192</v>
      </c>
      <c r="O1201" s="10">
        <v>192</v>
      </c>
      <c r="P1201" s="88">
        <v>0</v>
      </c>
      <c r="Q1201" s="102">
        <f t="shared" si="53"/>
        <v>0.98524305555555558</v>
      </c>
      <c r="R1201" s="96">
        <v>0.98003472222222221</v>
      </c>
      <c r="S1201" s="16">
        <v>0.97743055555555558</v>
      </c>
      <c r="T1201" s="10">
        <v>191</v>
      </c>
      <c r="U1201" s="13">
        <v>0.99479166666666696</v>
      </c>
      <c r="V1201" s="12">
        <v>187</v>
      </c>
      <c r="W1201" s="13">
        <v>0.97395833333333304</v>
      </c>
      <c r="X1201" s="12">
        <v>189</v>
      </c>
      <c r="Y1201" s="13">
        <v>0.984375</v>
      </c>
      <c r="Z1201" s="12">
        <v>189</v>
      </c>
      <c r="AA1201" s="13">
        <v>0.984375</v>
      </c>
      <c r="AB1201" s="12">
        <v>189</v>
      </c>
      <c r="AC1201" s="13">
        <v>0.984375</v>
      </c>
      <c r="AD1201" s="12">
        <v>190</v>
      </c>
      <c r="AE1201" s="41">
        <v>0.98958333333333304</v>
      </c>
      <c r="AF1201" s="19">
        <v>27.380299999999998</v>
      </c>
      <c r="AG1201" s="10">
        <v>-82.5047</v>
      </c>
    </row>
    <row r="1202" spans="1:33" ht="12" customHeight="1" x14ac:dyDescent="0.2">
      <c r="A1202" s="18">
        <v>1171</v>
      </c>
      <c r="B1202" s="40" t="s">
        <v>31</v>
      </c>
      <c r="C1202" s="7" t="s">
        <v>754</v>
      </c>
      <c r="D1202" s="7" t="s">
        <v>1607</v>
      </c>
      <c r="E1202" s="7" t="s">
        <v>4</v>
      </c>
      <c r="F1202" s="7" t="s">
        <v>2</v>
      </c>
      <c r="G1202" s="7">
        <v>1</v>
      </c>
      <c r="H1202" s="5"/>
      <c r="I1202" s="6">
        <v>128</v>
      </c>
      <c r="J1202" s="5"/>
      <c r="K1202" s="5"/>
      <c r="L1202" s="5"/>
      <c r="M1202" s="5"/>
      <c r="N1202" s="10">
        <v>128</v>
      </c>
      <c r="O1202" s="10">
        <v>128</v>
      </c>
      <c r="P1202" s="88">
        <v>0</v>
      </c>
      <c r="Q1202" s="102">
        <f t="shared" si="53"/>
        <v>0.97526041666666663</v>
      </c>
      <c r="R1202" s="96">
        <v>0.97786458333333337</v>
      </c>
      <c r="S1202" s="16">
        <v>0.92708333333333337</v>
      </c>
      <c r="T1202" s="10">
        <v>126</v>
      </c>
      <c r="U1202" s="13">
        <v>0.984375</v>
      </c>
      <c r="V1202" s="12">
        <v>125</v>
      </c>
      <c r="W1202" s="13">
        <v>0.9765625</v>
      </c>
      <c r="X1202" s="12">
        <v>122</v>
      </c>
      <c r="Y1202" s="13">
        <v>0.953125</v>
      </c>
      <c r="Z1202" s="12">
        <v>125</v>
      </c>
      <c r="AA1202" s="13">
        <v>0.9765625</v>
      </c>
      <c r="AB1202" s="12">
        <v>125</v>
      </c>
      <c r="AC1202" s="13">
        <v>0.9765625</v>
      </c>
      <c r="AD1202" s="12">
        <v>126</v>
      </c>
      <c r="AE1202" s="41">
        <v>0.984375</v>
      </c>
      <c r="AF1202" s="19">
        <v>27.052800000000001</v>
      </c>
      <c r="AG1202" s="10">
        <v>-82.226500000000001</v>
      </c>
    </row>
    <row r="1203" spans="1:33" ht="12" customHeight="1" x14ac:dyDescent="0.2">
      <c r="A1203" s="18">
        <v>2530</v>
      </c>
      <c r="B1203" s="40" t="s">
        <v>31</v>
      </c>
      <c r="C1203" s="7" t="s">
        <v>1197</v>
      </c>
      <c r="D1203" s="7" t="s">
        <v>1716</v>
      </c>
      <c r="E1203" s="7" t="s">
        <v>4</v>
      </c>
      <c r="F1203" s="7" t="s">
        <v>2</v>
      </c>
      <c r="G1203" s="7">
        <v>1</v>
      </c>
      <c r="H1203" s="5"/>
      <c r="I1203" s="6">
        <v>68</v>
      </c>
      <c r="J1203" s="5"/>
      <c r="K1203" s="5"/>
      <c r="L1203" s="5"/>
      <c r="M1203" s="5"/>
      <c r="N1203" s="10">
        <v>68</v>
      </c>
      <c r="O1203" s="10">
        <v>68</v>
      </c>
      <c r="P1203" s="88">
        <v>0</v>
      </c>
      <c r="Q1203" s="102">
        <f t="shared" si="53"/>
        <v>0.98039215686274506</v>
      </c>
      <c r="R1203" s="96"/>
      <c r="S1203" s="16"/>
      <c r="T1203" s="10">
        <v>67</v>
      </c>
      <c r="U1203" s="13">
        <v>0.98529411764705899</v>
      </c>
      <c r="V1203" s="12">
        <v>66</v>
      </c>
      <c r="W1203" s="13">
        <v>0.97058823529411797</v>
      </c>
      <c r="X1203" s="12">
        <v>67</v>
      </c>
      <c r="Y1203" s="13">
        <v>0.98529411764705899</v>
      </c>
      <c r="Z1203" s="12">
        <v>66</v>
      </c>
      <c r="AA1203" s="13">
        <v>0.97058823529411797</v>
      </c>
      <c r="AB1203" s="12">
        <v>67</v>
      </c>
      <c r="AC1203" s="13">
        <v>0.98529411764705899</v>
      </c>
      <c r="AD1203" s="12">
        <v>67</v>
      </c>
      <c r="AE1203" s="41">
        <v>0.98529411764705899</v>
      </c>
      <c r="AF1203" s="19">
        <v>27.359570999999999</v>
      </c>
      <c r="AG1203" s="10">
        <v>-82.542837000000006</v>
      </c>
    </row>
    <row r="1204" spans="1:33" ht="12" customHeight="1" x14ac:dyDescent="0.2">
      <c r="A1204" s="18">
        <v>1989</v>
      </c>
      <c r="B1204" s="40" t="s">
        <v>31</v>
      </c>
      <c r="C1204" s="7" t="s">
        <v>1050</v>
      </c>
      <c r="D1204" s="7" t="s">
        <v>1676</v>
      </c>
      <c r="E1204" s="7" t="s">
        <v>1738</v>
      </c>
      <c r="F1204" s="7" t="s">
        <v>2</v>
      </c>
      <c r="G1204" s="7">
        <v>1</v>
      </c>
      <c r="H1204" s="5"/>
      <c r="I1204" s="6">
        <v>86</v>
      </c>
      <c r="J1204" s="5"/>
      <c r="K1204" s="5"/>
      <c r="L1204" s="5"/>
      <c r="M1204" s="5"/>
      <c r="N1204" s="10">
        <v>86</v>
      </c>
      <c r="O1204" s="10">
        <v>65</v>
      </c>
      <c r="P1204" s="88">
        <v>21</v>
      </c>
      <c r="Q1204" s="102">
        <f t="shared" si="53"/>
        <v>0.94767441860465118</v>
      </c>
      <c r="R1204" s="96"/>
      <c r="S1204" s="16">
        <v>0.93313953488372092</v>
      </c>
      <c r="T1204" s="10">
        <v>81</v>
      </c>
      <c r="U1204" s="13">
        <v>0.94186046511627897</v>
      </c>
      <c r="V1204" s="12">
        <v>76</v>
      </c>
      <c r="W1204" s="13">
        <v>0.88372093023255804</v>
      </c>
      <c r="X1204" s="12">
        <v>82</v>
      </c>
      <c r="Y1204" s="13">
        <v>0.95348837209302295</v>
      </c>
      <c r="Z1204" s="12">
        <v>82</v>
      </c>
      <c r="AA1204" s="13">
        <v>0.95348837209302295</v>
      </c>
      <c r="AB1204" s="12">
        <v>83</v>
      </c>
      <c r="AC1204" s="13">
        <v>0.96511627906976705</v>
      </c>
      <c r="AD1204" s="12">
        <v>85</v>
      </c>
      <c r="AE1204" s="41">
        <v>0.98837209302325602</v>
      </c>
      <c r="AF1204" s="19">
        <v>27.357122</v>
      </c>
      <c r="AG1204" s="10">
        <v>-82.542826000000005</v>
      </c>
    </row>
    <row r="1205" spans="1:33" ht="12" customHeight="1" x14ac:dyDescent="0.2">
      <c r="A1205" s="18">
        <v>123</v>
      </c>
      <c r="B1205" s="40" t="s">
        <v>31</v>
      </c>
      <c r="C1205" s="7" t="s">
        <v>98</v>
      </c>
      <c r="D1205" s="7" t="s">
        <v>14</v>
      </c>
      <c r="E1205" s="7" t="s">
        <v>4</v>
      </c>
      <c r="F1205" s="7" t="s">
        <v>1331</v>
      </c>
      <c r="G1205" s="7">
        <v>1</v>
      </c>
      <c r="H1205" s="5"/>
      <c r="I1205" s="5"/>
      <c r="J1205" s="5"/>
      <c r="K1205" s="5"/>
      <c r="L1205" s="5"/>
      <c r="M1205" s="5"/>
      <c r="N1205" s="5">
        <v>95</v>
      </c>
      <c r="O1205" s="5"/>
      <c r="P1205" s="89"/>
      <c r="Q1205" s="102"/>
      <c r="R1205" s="96">
        <v>0.88245614035087716</v>
      </c>
      <c r="S1205" s="16">
        <v>0.91578947368421049</v>
      </c>
      <c r="T1205" s="5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42"/>
      <c r="AF1205" s="19">
        <v>27.045300000000001</v>
      </c>
      <c r="AG1205" s="10">
        <v>-82.196799999999996</v>
      </c>
    </row>
    <row r="1206" spans="1:33" ht="12" customHeight="1" x14ac:dyDescent="0.2">
      <c r="A1206" s="18">
        <v>379</v>
      </c>
      <c r="B1206" s="40" t="s">
        <v>31</v>
      </c>
      <c r="C1206" s="7" t="s">
        <v>266</v>
      </c>
      <c r="D1206" s="7" t="s">
        <v>14</v>
      </c>
      <c r="E1206" s="7" t="s">
        <v>4</v>
      </c>
      <c r="F1206" s="7" t="s">
        <v>1331</v>
      </c>
      <c r="G1206" s="7">
        <v>1</v>
      </c>
      <c r="H1206" s="5"/>
      <c r="I1206" s="5"/>
      <c r="J1206" s="5"/>
      <c r="K1206" s="5"/>
      <c r="L1206" s="5"/>
      <c r="M1206" s="5"/>
      <c r="N1206" s="5">
        <v>252</v>
      </c>
      <c r="O1206" s="5"/>
      <c r="P1206" s="89"/>
      <c r="Q1206" s="102"/>
      <c r="R1206" s="96">
        <v>0.96891534391534395</v>
      </c>
      <c r="S1206" s="16">
        <v>0.95436507936507942</v>
      </c>
      <c r="T1206" s="5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42"/>
      <c r="AF1206" s="19">
        <v>27.348500000000001</v>
      </c>
      <c r="AG1206" s="10">
        <v>-82.501499999999993</v>
      </c>
    </row>
    <row r="1207" spans="1:33" ht="12" customHeight="1" x14ac:dyDescent="0.2">
      <c r="A1207" s="18">
        <v>1443</v>
      </c>
      <c r="B1207" s="40" t="s">
        <v>31</v>
      </c>
      <c r="C1207" s="7" t="s">
        <v>862</v>
      </c>
      <c r="D1207" s="7" t="s">
        <v>1533</v>
      </c>
      <c r="E1207" s="7" t="s">
        <v>4</v>
      </c>
      <c r="F1207" s="7" t="s">
        <v>1332</v>
      </c>
      <c r="G1207" s="7">
        <v>1</v>
      </c>
      <c r="H1207" s="5"/>
      <c r="I1207" s="6">
        <v>118</v>
      </c>
      <c r="J1207" s="5"/>
      <c r="K1207" s="5"/>
      <c r="L1207" s="5"/>
      <c r="M1207" s="5"/>
      <c r="N1207" s="10">
        <v>118</v>
      </c>
      <c r="O1207" s="10">
        <v>118</v>
      </c>
      <c r="P1207" s="88">
        <v>0</v>
      </c>
      <c r="Q1207" s="102">
        <f>(T1207+V1207+X1207+Z1207+AB1207+AD1207)/(N1207*COUNTA(T1207,V1207,X1207,Z1207,AB1207,AD1207))</f>
        <v>0.99152542372881358</v>
      </c>
      <c r="R1207" s="96"/>
      <c r="S1207" s="16"/>
      <c r="T1207" s="10">
        <v>117</v>
      </c>
      <c r="U1207" s="13">
        <v>0.99152542372881403</v>
      </c>
      <c r="V1207" s="12">
        <v>117</v>
      </c>
      <c r="W1207" s="13">
        <v>0.99152542372881403</v>
      </c>
      <c r="X1207" s="11"/>
      <c r="Y1207" s="11"/>
      <c r="Z1207" s="11"/>
      <c r="AA1207" s="11"/>
      <c r="AB1207" s="11"/>
      <c r="AC1207" s="11"/>
      <c r="AD1207" s="11"/>
      <c r="AE1207" s="42"/>
      <c r="AF1207" s="19">
        <v>0</v>
      </c>
      <c r="AG1207" s="10">
        <v>0</v>
      </c>
    </row>
    <row r="1208" spans="1:33" ht="12" customHeight="1" x14ac:dyDescent="0.2">
      <c r="A1208" s="18">
        <v>2578</v>
      </c>
      <c r="B1208" s="40" t="s">
        <v>31</v>
      </c>
      <c r="C1208" s="7" t="s">
        <v>1237</v>
      </c>
      <c r="D1208" s="7" t="s">
        <v>1368</v>
      </c>
      <c r="E1208" s="7" t="s">
        <v>3</v>
      </c>
      <c r="F1208" s="7" t="s">
        <v>1333</v>
      </c>
      <c r="G1208" s="7">
        <v>1</v>
      </c>
      <c r="H1208" s="6">
        <v>49</v>
      </c>
      <c r="I1208" s="6">
        <v>12</v>
      </c>
      <c r="J1208" s="5"/>
      <c r="K1208" s="5"/>
      <c r="L1208" s="6">
        <v>4</v>
      </c>
      <c r="M1208" s="5"/>
      <c r="N1208" s="10">
        <v>61</v>
      </c>
      <c r="O1208" s="10">
        <v>61</v>
      </c>
      <c r="P1208" s="88">
        <v>0</v>
      </c>
      <c r="Q1208" s="102"/>
      <c r="R1208" s="96"/>
      <c r="S1208" s="16"/>
      <c r="T1208" s="5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42"/>
      <c r="AF1208" s="19">
        <v>27.100805555555599</v>
      </c>
      <c r="AG1208" s="10">
        <v>-82.435277777777799</v>
      </c>
    </row>
    <row r="1209" spans="1:33" ht="12" customHeight="1" x14ac:dyDescent="0.2">
      <c r="A1209" s="18">
        <v>2617</v>
      </c>
      <c r="B1209" s="40" t="s">
        <v>31</v>
      </c>
      <c r="C1209" s="7" t="s">
        <v>1269</v>
      </c>
      <c r="D1209" s="7" t="s">
        <v>1369</v>
      </c>
      <c r="E1209" s="7" t="s">
        <v>1738</v>
      </c>
      <c r="F1209" s="7" t="s">
        <v>1333</v>
      </c>
      <c r="G1209" s="7">
        <v>1</v>
      </c>
      <c r="H1209" s="5"/>
      <c r="I1209" s="6">
        <v>72</v>
      </c>
      <c r="J1209" s="5"/>
      <c r="K1209" s="5"/>
      <c r="L1209" s="6">
        <v>8</v>
      </c>
      <c r="M1209" s="5"/>
      <c r="N1209" s="10">
        <v>72</v>
      </c>
      <c r="O1209" s="10">
        <v>58</v>
      </c>
      <c r="P1209" s="88">
        <v>14</v>
      </c>
      <c r="Q1209" s="102"/>
      <c r="R1209" s="96"/>
      <c r="S1209" s="16"/>
      <c r="T1209" s="5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42"/>
      <c r="AF1209" s="71"/>
      <c r="AG1209" s="5"/>
    </row>
    <row r="1210" spans="1:33" ht="12" customHeight="1" thickBot="1" x14ac:dyDescent="0.25">
      <c r="A1210" s="18">
        <v>2134</v>
      </c>
      <c r="B1210" s="43" t="s">
        <v>31</v>
      </c>
      <c r="C1210" s="44" t="s">
        <v>1081</v>
      </c>
      <c r="D1210" s="44" t="s">
        <v>1699</v>
      </c>
      <c r="E1210" s="44" t="s">
        <v>8</v>
      </c>
      <c r="F1210" s="44" t="s">
        <v>1333</v>
      </c>
      <c r="G1210" s="44">
        <v>1</v>
      </c>
      <c r="H1210" s="46"/>
      <c r="I1210" s="45">
        <v>8</v>
      </c>
      <c r="J1210" s="46"/>
      <c r="K1210" s="46"/>
      <c r="L1210" s="46"/>
      <c r="M1210" s="45">
        <v>34</v>
      </c>
      <c r="N1210" s="47">
        <v>42</v>
      </c>
      <c r="O1210" s="47">
        <v>34</v>
      </c>
      <c r="P1210" s="90">
        <v>8</v>
      </c>
      <c r="Q1210" s="103"/>
      <c r="R1210" s="97"/>
      <c r="S1210" s="48"/>
      <c r="T1210" s="46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50"/>
      <c r="AF1210" s="19">
        <v>27.097200000000001</v>
      </c>
      <c r="AG1210" s="10">
        <v>-82.368200000000002</v>
      </c>
    </row>
    <row r="1211" spans="1:33" ht="6" customHeight="1" thickBot="1" x14ac:dyDescent="0.25">
      <c r="A1211" s="18"/>
      <c r="B1211" s="79"/>
      <c r="C1211" s="22"/>
      <c r="D1211" s="22"/>
      <c r="E1211" s="22"/>
      <c r="F1211" s="22"/>
      <c r="G1211" s="22"/>
      <c r="H1211" s="23"/>
      <c r="I1211" s="24"/>
      <c r="J1211" s="23"/>
      <c r="K1211" s="23"/>
      <c r="L1211" s="23"/>
      <c r="M1211" s="24"/>
      <c r="N1211" s="25"/>
      <c r="O1211" s="25"/>
      <c r="P1211" s="83"/>
      <c r="Q1211" s="104"/>
      <c r="R1211" s="98"/>
      <c r="S1211" s="26"/>
      <c r="T1211" s="23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80"/>
      <c r="AF1211" s="19"/>
      <c r="AG1211" s="10"/>
    </row>
    <row r="1212" spans="1:33" ht="12" customHeight="1" x14ac:dyDescent="0.2">
      <c r="A1212" s="18">
        <v>1869</v>
      </c>
      <c r="B1212" s="31" t="s">
        <v>59</v>
      </c>
      <c r="C1212" s="32" t="s">
        <v>1016</v>
      </c>
      <c r="D1212" s="32" t="s">
        <v>1672</v>
      </c>
      <c r="E1212" s="32" t="s">
        <v>3</v>
      </c>
      <c r="F1212" s="32" t="s">
        <v>2</v>
      </c>
      <c r="G1212" s="32">
        <v>1</v>
      </c>
      <c r="H1212" s="34">
        <v>20</v>
      </c>
      <c r="I1212" s="34">
        <v>4</v>
      </c>
      <c r="J1212" s="33"/>
      <c r="K1212" s="33"/>
      <c r="L1212" s="33"/>
      <c r="M1212" s="33"/>
      <c r="N1212" s="35">
        <v>24</v>
      </c>
      <c r="O1212" s="35">
        <v>24</v>
      </c>
      <c r="P1212" s="87">
        <v>0</v>
      </c>
      <c r="Q1212" s="101">
        <f t="shared" ref="Q1212:Q1234" si="54">(T1212+V1212+X1212+Z1212+AB1212+AD1212)/(N1212*COUNTA(T1212,V1212,X1212,Z1212,AB1212,AD1212))</f>
        <v>1</v>
      </c>
      <c r="R1212" s="95">
        <v>1</v>
      </c>
      <c r="S1212" s="36">
        <v>0.98611111111111116</v>
      </c>
      <c r="T1212" s="35">
        <v>24</v>
      </c>
      <c r="U1212" s="37">
        <v>1</v>
      </c>
      <c r="V1212" s="38">
        <v>24</v>
      </c>
      <c r="W1212" s="37">
        <v>1</v>
      </c>
      <c r="X1212" s="38">
        <v>24</v>
      </c>
      <c r="Y1212" s="37">
        <v>1</v>
      </c>
      <c r="Z1212" s="38">
        <v>24</v>
      </c>
      <c r="AA1212" s="37">
        <v>1</v>
      </c>
      <c r="AB1212" s="38">
        <v>24</v>
      </c>
      <c r="AC1212" s="37">
        <v>1</v>
      </c>
      <c r="AD1212" s="38">
        <v>24</v>
      </c>
      <c r="AE1212" s="39">
        <v>1</v>
      </c>
      <c r="AF1212" s="19">
        <v>28.648900000000001</v>
      </c>
      <c r="AG1212" s="10">
        <v>-81.200699999999998</v>
      </c>
    </row>
    <row r="1213" spans="1:33" ht="12" customHeight="1" x14ac:dyDescent="0.2">
      <c r="A1213" s="18">
        <v>140</v>
      </c>
      <c r="B1213" s="40" t="s">
        <v>59</v>
      </c>
      <c r="C1213" s="7" t="s">
        <v>112</v>
      </c>
      <c r="D1213" s="7" t="s">
        <v>1441</v>
      </c>
      <c r="E1213" s="7" t="s">
        <v>4</v>
      </c>
      <c r="F1213" s="7" t="s">
        <v>2</v>
      </c>
      <c r="G1213" s="7">
        <v>1</v>
      </c>
      <c r="H1213" s="5"/>
      <c r="I1213" s="6">
        <v>304</v>
      </c>
      <c r="J1213" s="5"/>
      <c r="K1213" s="5"/>
      <c r="L1213" s="5"/>
      <c r="M1213" s="5"/>
      <c r="N1213" s="10">
        <v>304</v>
      </c>
      <c r="O1213" s="10">
        <v>304</v>
      </c>
      <c r="P1213" s="88">
        <v>0</v>
      </c>
      <c r="Q1213" s="102">
        <f t="shared" si="54"/>
        <v>0.96491228070175439</v>
      </c>
      <c r="R1213" s="96">
        <v>0.95394736842105265</v>
      </c>
      <c r="S1213" s="16">
        <v>0.8744517543859649</v>
      </c>
      <c r="T1213" s="10">
        <v>293</v>
      </c>
      <c r="U1213" s="13">
        <v>0.96381578947368396</v>
      </c>
      <c r="V1213" s="12">
        <v>299</v>
      </c>
      <c r="W1213" s="13">
        <v>0.98355263157894701</v>
      </c>
      <c r="X1213" s="12">
        <v>297</v>
      </c>
      <c r="Y1213" s="13">
        <v>0.97697368421052599</v>
      </c>
      <c r="Z1213" s="12">
        <v>288</v>
      </c>
      <c r="AA1213" s="13">
        <v>0.94736842105263197</v>
      </c>
      <c r="AB1213" s="12">
        <v>289</v>
      </c>
      <c r="AC1213" s="13">
        <v>0.95065789473684204</v>
      </c>
      <c r="AD1213" s="12">
        <v>294</v>
      </c>
      <c r="AE1213" s="41">
        <v>0.96710526315789502</v>
      </c>
      <c r="AF1213" s="19">
        <v>28.676400000000001</v>
      </c>
      <c r="AG1213" s="10">
        <v>-81.311400000000006</v>
      </c>
    </row>
    <row r="1214" spans="1:33" ht="12" customHeight="1" x14ac:dyDescent="0.2">
      <c r="A1214" s="18">
        <v>380</v>
      </c>
      <c r="B1214" s="40" t="s">
        <v>59</v>
      </c>
      <c r="C1214" s="7" t="s">
        <v>267</v>
      </c>
      <c r="D1214" s="7" t="s">
        <v>1480</v>
      </c>
      <c r="E1214" s="7" t="s">
        <v>4</v>
      </c>
      <c r="F1214" s="7" t="s">
        <v>2</v>
      </c>
      <c r="G1214" s="7">
        <v>1</v>
      </c>
      <c r="H1214" s="5"/>
      <c r="I1214" s="6">
        <v>168</v>
      </c>
      <c r="J1214" s="5"/>
      <c r="K1214" s="5"/>
      <c r="L1214" s="5"/>
      <c r="M1214" s="5"/>
      <c r="N1214" s="10">
        <v>168</v>
      </c>
      <c r="O1214" s="10">
        <v>168</v>
      </c>
      <c r="P1214" s="88">
        <v>0</v>
      </c>
      <c r="Q1214" s="102">
        <f t="shared" si="54"/>
        <v>0.97619047619047616</v>
      </c>
      <c r="R1214" s="96">
        <v>0.93253968253968256</v>
      </c>
      <c r="S1214" s="16">
        <v>0.82638888888888884</v>
      </c>
      <c r="T1214" s="10">
        <v>165</v>
      </c>
      <c r="U1214" s="13">
        <v>0.98214285714285698</v>
      </c>
      <c r="V1214" s="12">
        <v>165</v>
      </c>
      <c r="W1214" s="13">
        <v>0.98214285714285698</v>
      </c>
      <c r="X1214" s="12">
        <v>161</v>
      </c>
      <c r="Y1214" s="13">
        <v>0.95833333333333304</v>
      </c>
      <c r="Z1214" s="12">
        <v>164</v>
      </c>
      <c r="AA1214" s="13">
        <v>0.97619047619047605</v>
      </c>
      <c r="AB1214" s="12">
        <v>164</v>
      </c>
      <c r="AC1214" s="13">
        <v>0.97619047619047605</v>
      </c>
      <c r="AD1214" s="12">
        <v>165</v>
      </c>
      <c r="AE1214" s="41">
        <v>0.98214285714285698</v>
      </c>
      <c r="AF1214" s="19">
        <v>28.757400000000001</v>
      </c>
      <c r="AG1214" s="10">
        <v>-81.311499999999995</v>
      </c>
    </row>
    <row r="1215" spans="1:33" ht="12" customHeight="1" x14ac:dyDescent="0.2">
      <c r="A1215" s="18">
        <v>431</v>
      </c>
      <c r="B1215" s="40" t="s">
        <v>59</v>
      </c>
      <c r="C1215" s="7" t="s">
        <v>297</v>
      </c>
      <c r="D1215" s="7" t="s">
        <v>1415</v>
      </c>
      <c r="E1215" s="7" t="s">
        <v>4</v>
      </c>
      <c r="F1215" s="7" t="s">
        <v>2</v>
      </c>
      <c r="G1215" s="7">
        <v>1</v>
      </c>
      <c r="H1215" s="5"/>
      <c r="I1215" s="6">
        <v>40</v>
      </c>
      <c r="J1215" s="5"/>
      <c r="K1215" s="5"/>
      <c r="L1215" s="5"/>
      <c r="M1215" s="5"/>
      <c r="N1215" s="10">
        <v>40</v>
      </c>
      <c r="O1215" s="10">
        <v>40</v>
      </c>
      <c r="P1215" s="88">
        <v>0</v>
      </c>
      <c r="Q1215" s="102">
        <f t="shared" si="54"/>
        <v>0.9291666666666667</v>
      </c>
      <c r="R1215" s="96">
        <v>0.94499999999999995</v>
      </c>
      <c r="S1215" s="16"/>
      <c r="T1215" s="10">
        <v>40</v>
      </c>
      <c r="U1215" s="13">
        <v>1</v>
      </c>
      <c r="V1215" s="12">
        <v>40</v>
      </c>
      <c r="W1215" s="13">
        <v>1</v>
      </c>
      <c r="X1215" s="12">
        <v>38</v>
      </c>
      <c r="Y1215" s="13">
        <v>0.95</v>
      </c>
      <c r="Z1215" s="12">
        <v>34</v>
      </c>
      <c r="AA1215" s="13">
        <v>0.85</v>
      </c>
      <c r="AB1215" s="12">
        <v>34</v>
      </c>
      <c r="AC1215" s="13">
        <v>0.85</v>
      </c>
      <c r="AD1215" s="12">
        <v>37</v>
      </c>
      <c r="AE1215" s="41">
        <v>0.92500000000000004</v>
      </c>
      <c r="AF1215" s="19">
        <v>28.779900000000001</v>
      </c>
      <c r="AG1215" s="10">
        <v>-81.2804</v>
      </c>
    </row>
    <row r="1216" spans="1:33" ht="12" customHeight="1" x14ac:dyDescent="0.2">
      <c r="A1216" s="18">
        <v>482</v>
      </c>
      <c r="B1216" s="40" t="s">
        <v>59</v>
      </c>
      <c r="C1216" s="7" t="s">
        <v>326</v>
      </c>
      <c r="D1216" s="7" t="s">
        <v>1476</v>
      </c>
      <c r="E1216" s="7" t="s">
        <v>4</v>
      </c>
      <c r="F1216" s="7" t="s">
        <v>2</v>
      </c>
      <c r="G1216" s="7">
        <v>1</v>
      </c>
      <c r="H1216" s="5"/>
      <c r="I1216" s="6">
        <v>360</v>
      </c>
      <c r="J1216" s="5"/>
      <c r="K1216" s="5"/>
      <c r="L1216" s="5"/>
      <c r="M1216" s="5"/>
      <c r="N1216" s="10">
        <v>360</v>
      </c>
      <c r="O1216" s="10">
        <v>360</v>
      </c>
      <c r="P1216" s="88">
        <v>0</v>
      </c>
      <c r="Q1216" s="102">
        <f t="shared" si="54"/>
        <v>0.97361111111111109</v>
      </c>
      <c r="R1216" s="96">
        <v>0.95972222222222225</v>
      </c>
      <c r="S1216" s="16">
        <v>0.93425925925925923</v>
      </c>
      <c r="T1216" s="10">
        <v>350</v>
      </c>
      <c r="U1216" s="13">
        <v>0.97222222222222199</v>
      </c>
      <c r="V1216" s="12">
        <v>352</v>
      </c>
      <c r="W1216" s="13">
        <v>0.97777777777777797</v>
      </c>
      <c r="X1216" s="12">
        <v>357</v>
      </c>
      <c r="Y1216" s="13">
        <v>0.99166666666666703</v>
      </c>
      <c r="Z1216" s="12">
        <v>348</v>
      </c>
      <c r="AA1216" s="13">
        <v>0.96666666666666701</v>
      </c>
      <c r="AB1216" s="12">
        <v>348</v>
      </c>
      <c r="AC1216" s="13">
        <v>0.96666666666666701</v>
      </c>
      <c r="AD1216" s="12">
        <v>348</v>
      </c>
      <c r="AE1216" s="41">
        <v>0.96666666666666701</v>
      </c>
      <c r="AF1216" s="19">
        <v>28.762091000000002</v>
      </c>
      <c r="AG1216" s="10">
        <v>-81.277370000000005</v>
      </c>
    </row>
    <row r="1217" spans="1:33" ht="12" customHeight="1" x14ac:dyDescent="0.2">
      <c r="A1217" s="18">
        <v>545</v>
      </c>
      <c r="B1217" s="40" t="s">
        <v>59</v>
      </c>
      <c r="C1217" s="7" t="s">
        <v>372</v>
      </c>
      <c r="D1217" s="7" t="s">
        <v>1350</v>
      </c>
      <c r="E1217" s="7" t="s">
        <v>4</v>
      </c>
      <c r="F1217" s="7" t="s">
        <v>2</v>
      </c>
      <c r="G1217" s="7">
        <v>1</v>
      </c>
      <c r="H1217" s="5"/>
      <c r="I1217" s="6">
        <v>12</v>
      </c>
      <c r="J1217" s="5"/>
      <c r="K1217" s="5"/>
      <c r="L1217" s="5"/>
      <c r="M1217" s="5"/>
      <c r="N1217" s="10">
        <v>12</v>
      </c>
      <c r="O1217" s="10">
        <v>12</v>
      </c>
      <c r="P1217" s="88">
        <v>0</v>
      </c>
      <c r="Q1217" s="102">
        <f t="shared" si="54"/>
        <v>0.97222222222222221</v>
      </c>
      <c r="R1217" s="96">
        <v>0.93055555555555558</v>
      </c>
      <c r="S1217" s="16">
        <v>0.91666666666666663</v>
      </c>
      <c r="T1217" s="10">
        <v>12</v>
      </c>
      <c r="U1217" s="13">
        <v>1</v>
      </c>
      <c r="V1217" s="12">
        <v>11</v>
      </c>
      <c r="W1217" s="13">
        <v>0.91666666666666696</v>
      </c>
      <c r="X1217" s="12">
        <v>11</v>
      </c>
      <c r="Y1217" s="13">
        <v>0.91666666666666696</v>
      </c>
      <c r="Z1217" s="12">
        <v>12</v>
      </c>
      <c r="AA1217" s="13">
        <v>1</v>
      </c>
      <c r="AB1217" s="12">
        <v>12</v>
      </c>
      <c r="AC1217" s="13">
        <v>1</v>
      </c>
      <c r="AD1217" s="12">
        <v>12</v>
      </c>
      <c r="AE1217" s="41">
        <v>1</v>
      </c>
      <c r="AF1217" s="19">
        <v>28.668500000000002</v>
      </c>
      <c r="AG1217" s="10">
        <v>-81.350200000000001</v>
      </c>
    </row>
    <row r="1218" spans="1:33" ht="12" customHeight="1" x14ac:dyDescent="0.2">
      <c r="A1218" s="18">
        <v>558</v>
      </c>
      <c r="B1218" s="40" t="s">
        <v>59</v>
      </c>
      <c r="C1218" s="7" t="s">
        <v>378</v>
      </c>
      <c r="D1218" s="7" t="s">
        <v>1350</v>
      </c>
      <c r="E1218" s="7" t="s">
        <v>4</v>
      </c>
      <c r="F1218" s="7" t="s">
        <v>2</v>
      </c>
      <c r="G1218" s="7">
        <v>1</v>
      </c>
      <c r="H1218" s="5"/>
      <c r="I1218" s="6">
        <v>12</v>
      </c>
      <c r="J1218" s="5"/>
      <c r="K1218" s="5"/>
      <c r="L1218" s="5"/>
      <c r="M1218" s="5"/>
      <c r="N1218" s="10">
        <v>12</v>
      </c>
      <c r="O1218" s="10">
        <v>12</v>
      </c>
      <c r="P1218" s="88">
        <v>0</v>
      </c>
      <c r="Q1218" s="102">
        <f t="shared" si="54"/>
        <v>0.91666666666666663</v>
      </c>
      <c r="R1218" s="96">
        <v>0.98611111111111116</v>
      </c>
      <c r="S1218" s="16">
        <v>1</v>
      </c>
      <c r="T1218" s="10">
        <v>12</v>
      </c>
      <c r="U1218" s="13">
        <v>1</v>
      </c>
      <c r="V1218" s="12">
        <v>11</v>
      </c>
      <c r="W1218" s="13">
        <v>0.91666666666666696</v>
      </c>
      <c r="X1218" s="12">
        <v>12</v>
      </c>
      <c r="Y1218" s="13">
        <v>1</v>
      </c>
      <c r="Z1218" s="12">
        <v>11</v>
      </c>
      <c r="AA1218" s="13">
        <v>0.91666666666666696</v>
      </c>
      <c r="AB1218" s="12">
        <v>10</v>
      </c>
      <c r="AC1218" s="13">
        <v>0.83333333333333304</v>
      </c>
      <c r="AD1218" s="12">
        <v>10</v>
      </c>
      <c r="AE1218" s="41">
        <v>0.83333333333333304</v>
      </c>
      <c r="AF1218" s="19">
        <v>28.6706</v>
      </c>
      <c r="AG1218" s="10">
        <v>-81.399600000000007</v>
      </c>
    </row>
    <row r="1219" spans="1:33" ht="12" customHeight="1" x14ac:dyDescent="0.2">
      <c r="A1219" s="18">
        <v>665</v>
      </c>
      <c r="B1219" s="40" t="s">
        <v>59</v>
      </c>
      <c r="C1219" s="7" t="s">
        <v>444</v>
      </c>
      <c r="D1219" s="7" t="s">
        <v>1350</v>
      </c>
      <c r="E1219" s="7" t="s">
        <v>4</v>
      </c>
      <c r="F1219" s="7" t="s">
        <v>2</v>
      </c>
      <c r="G1219" s="7">
        <v>1</v>
      </c>
      <c r="H1219" s="5"/>
      <c r="I1219" s="6">
        <v>248</v>
      </c>
      <c r="J1219" s="5"/>
      <c r="K1219" s="5"/>
      <c r="L1219" s="5"/>
      <c r="M1219" s="5"/>
      <c r="N1219" s="10">
        <v>248</v>
      </c>
      <c r="O1219" s="10">
        <v>248</v>
      </c>
      <c r="P1219" s="88">
        <v>0</v>
      </c>
      <c r="Q1219" s="102">
        <f t="shared" si="54"/>
        <v>0.95645161290322578</v>
      </c>
      <c r="R1219" s="96">
        <v>0.9838709677419355</v>
      </c>
      <c r="S1219" s="16">
        <v>0.97580645161290325</v>
      </c>
      <c r="T1219" s="5"/>
      <c r="U1219" s="11"/>
      <c r="V1219" s="12">
        <v>245</v>
      </c>
      <c r="W1219" s="13">
        <v>0.98790322580645196</v>
      </c>
      <c r="X1219" s="12">
        <v>240</v>
      </c>
      <c r="Y1219" s="13">
        <v>0.967741935483871</v>
      </c>
      <c r="Z1219" s="12">
        <v>234</v>
      </c>
      <c r="AA1219" s="13">
        <v>0.94354838709677402</v>
      </c>
      <c r="AB1219" s="12">
        <v>233</v>
      </c>
      <c r="AC1219" s="13">
        <v>0.93951612903225801</v>
      </c>
      <c r="AD1219" s="12">
        <v>234</v>
      </c>
      <c r="AE1219" s="41">
        <v>0.94354838709677402</v>
      </c>
      <c r="AF1219" s="19">
        <v>28.6617</v>
      </c>
      <c r="AG1219" s="10">
        <v>-81.415899999999993</v>
      </c>
    </row>
    <row r="1220" spans="1:33" ht="12" customHeight="1" x14ac:dyDescent="0.2">
      <c r="A1220" s="18">
        <v>765</v>
      </c>
      <c r="B1220" s="40" t="s">
        <v>59</v>
      </c>
      <c r="C1220" s="7" t="s">
        <v>507</v>
      </c>
      <c r="D1220" s="7" t="s">
        <v>1444</v>
      </c>
      <c r="E1220" s="7" t="s">
        <v>4</v>
      </c>
      <c r="F1220" s="7" t="s">
        <v>2</v>
      </c>
      <c r="G1220" s="7">
        <v>1</v>
      </c>
      <c r="H1220" s="5"/>
      <c r="I1220" s="6">
        <v>336</v>
      </c>
      <c r="J1220" s="5"/>
      <c r="K1220" s="5"/>
      <c r="L1220" s="5"/>
      <c r="M1220" s="5"/>
      <c r="N1220" s="10">
        <v>336</v>
      </c>
      <c r="O1220" s="10">
        <v>336</v>
      </c>
      <c r="P1220" s="88">
        <v>0</v>
      </c>
      <c r="Q1220" s="102">
        <f t="shared" si="54"/>
        <v>0.95932539682539686</v>
      </c>
      <c r="R1220" s="96">
        <v>0.94494047619047616</v>
      </c>
      <c r="S1220" s="16">
        <v>0.93948412698412698</v>
      </c>
      <c r="T1220" s="10">
        <v>326</v>
      </c>
      <c r="U1220" s="13">
        <v>0.97023809523809501</v>
      </c>
      <c r="V1220" s="12">
        <v>330</v>
      </c>
      <c r="W1220" s="13">
        <v>0.98214285714285698</v>
      </c>
      <c r="X1220" s="12">
        <v>321</v>
      </c>
      <c r="Y1220" s="13">
        <v>0.95535714285714302</v>
      </c>
      <c r="Z1220" s="12">
        <v>320</v>
      </c>
      <c r="AA1220" s="13">
        <v>0.952380952380952</v>
      </c>
      <c r="AB1220" s="12">
        <v>318</v>
      </c>
      <c r="AC1220" s="13">
        <v>0.94642857142857095</v>
      </c>
      <c r="AD1220" s="12">
        <v>319</v>
      </c>
      <c r="AE1220" s="41">
        <v>0.94940476190476197</v>
      </c>
      <c r="AF1220" s="19">
        <v>28.814599999999999</v>
      </c>
      <c r="AG1220" s="10">
        <v>-81.322800000000001</v>
      </c>
    </row>
    <row r="1221" spans="1:33" ht="12" customHeight="1" x14ac:dyDescent="0.2">
      <c r="A1221" s="18">
        <v>813</v>
      </c>
      <c r="B1221" s="40" t="s">
        <v>59</v>
      </c>
      <c r="C1221" s="7" t="s">
        <v>532</v>
      </c>
      <c r="D1221" s="7" t="s">
        <v>1544</v>
      </c>
      <c r="E1221" s="7" t="s">
        <v>4</v>
      </c>
      <c r="F1221" s="7" t="s">
        <v>2</v>
      </c>
      <c r="G1221" s="7">
        <v>1</v>
      </c>
      <c r="H1221" s="5"/>
      <c r="I1221" s="6">
        <v>384</v>
      </c>
      <c r="J1221" s="5"/>
      <c r="K1221" s="5"/>
      <c r="L1221" s="6">
        <v>38</v>
      </c>
      <c r="M1221" s="5"/>
      <c r="N1221" s="10">
        <v>384</v>
      </c>
      <c r="O1221" s="10">
        <v>384</v>
      </c>
      <c r="P1221" s="88">
        <v>0</v>
      </c>
      <c r="Q1221" s="102">
        <f t="shared" si="54"/>
        <v>0.92447916666666663</v>
      </c>
      <c r="R1221" s="96">
        <v>0.91770833333333335</v>
      </c>
      <c r="S1221" s="16">
        <v>0.94878472222222221</v>
      </c>
      <c r="T1221" s="10">
        <v>364</v>
      </c>
      <c r="U1221" s="13">
        <v>0.94791666666666696</v>
      </c>
      <c r="V1221" s="12">
        <v>357</v>
      </c>
      <c r="W1221" s="13">
        <v>0.9296875</v>
      </c>
      <c r="X1221" s="12">
        <v>348</v>
      </c>
      <c r="Y1221" s="13">
        <v>0.90625</v>
      </c>
      <c r="Z1221" s="12">
        <v>340</v>
      </c>
      <c r="AA1221" s="13">
        <v>0.88541666666666696</v>
      </c>
      <c r="AB1221" s="12">
        <v>357</v>
      </c>
      <c r="AC1221" s="13">
        <v>0.9296875</v>
      </c>
      <c r="AD1221" s="12">
        <v>364</v>
      </c>
      <c r="AE1221" s="41">
        <v>0.94791666666666696</v>
      </c>
      <c r="AF1221" s="19">
        <v>28.8155277778</v>
      </c>
      <c r="AG1221" s="10">
        <v>-81.3185277778</v>
      </c>
    </row>
    <row r="1222" spans="1:33" ht="12" customHeight="1" x14ac:dyDescent="0.2">
      <c r="A1222" s="18">
        <v>857</v>
      </c>
      <c r="B1222" s="40" t="s">
        <v>59</v>
      </c>
      <c r="C1222" s="7" t="s">
        <v>559</v>
      </c>
      <c r="D1222" s="7" t="s">
        <v>1349</v>
      </c>
      <c r="E1222" s="7" t="s">
        <v>4</v>
      </c>
      <c r="F1222" s="7" t="s">
        <v>2</v>
      </c>
      <c r="G1222" s="7">
        <v>1</v>
      </c>
      <c r="H1222" s="5"/>
      <c r="I1222" s="6">
        <v>184</v>
      </c>
      <c r="J1222" s="5"/>
      <c r="K1222" s="5"/>
      <c r="L1222" s="5"/>
      <c r="M1222" s="5"/>
      <c r="N1222" s="10">
        <v>184</v>
      </c>
      <c r="O1222" s="10">
        <v>184</v>
      </c>
      <c r="P1222" s="88">
        <v>0</v>
      </c>
      <c r="Q1222" s="102">
        <f t="shared" si="54"/>
        <v>0.94565217391304346</v>
      </c>
      <c r="R1222" s="96">
        <v>0.89673913043478259</v>
      </c>
      <c r="S1222" s="16">
        <v>0.82065217391304346</v>
      </c>
      <c r="T1222" s="10">
        <v>179</v>
      </c>
      <c r="U1222" s="13">
        <v>0.97282608695652195</v>
      </c>
      <c r="V1222" s="12">
        <v>174</v>
      </c>
      <c r="W1222" s="13">
        <v>0.94565217391304301</v>
      </c>
      <c r="X1222" s="12">
        <v>173</v>
      </c>
      <c r="Y1222" s="13">
        <v>0.940217391304348</v>
      </c>
      <c r="Z1222" s="12">
        <v>175</v>
      </c>
      <c r="AA1222" s="13">
        <v>0.95108695652173902</v>
      </c>
      <c r="AB1222" s="12">
        <v>175</v>
      </c>
      <c r="AC1222" s="13">
        <v>0.95108695652173902</v>
      </c>
      <c r="AD1222" s="12">
        <v>168</v>
      </c>
      <c r="AE1222" s="41">
        <v>0.91304347826086996</v>
      </c>
      <c r="AF1222" s="19">
        <v>28.811699999999998</v>
      </c>
      <c r="AG1222" s="10">
        <v>-81.287999999999997</v>
      </c>
    </row>
    <row r="1223" spans="1:33" ht="12" customHeight="1" x14ac:dyDescent="0.2">
      <c r="A1223" s="18">
        <v>977</v>
      </c>
      <c r="B1223" s="40" t="s">
        <v>59</v>
      </c>
      <c r="C1223" s="7" t="s">
        <v>629</v>
      </c>
      <c r="D1223" s="7" t="s">
        <v>1562</v>
      </c>
      <c r="E1223" s="7" t="s">
        <v>4</v>
      </c>
      <c r="F1223" s="7" t="s">
        <v>2</v>
      </c>
      <c r="G1223" s="7">
        <v>1</v>
      </c>
      <c r="H1223" s="5"/>
      <c r="I1223" s="6">
        <v>352</v>
      </c>
      <c r="J1223" s="5"/>
      <c r="K1223" s="5"/>
      <c r="L1223" s="6">
        <v>33</v>
      </c>
      <c r="M1223" s="5"/>
      <c r="N1223" s="10">
        <v>352</v>
      </c>
      <c r="O1223" s="10">
        <v>352</v>
      </c>
      <c r="P1223" s="88">
        <v>0</v>
      </c>
      <c r="Q1223" s="102">
        <f t="shared" si="54"/>
        <v>0.91761363636363635</v>
      </c>
      <c r="R1223" s="96">
        <v>0.92566287878787878</v>
      </c>
      <c r="S1223" s="16">
        <v>0.88731060606060608</v>
      </c>
      <c r="T1223" s="10">
        <v>322</v>
      </c>
      <c r="U1223" s="13">
        <v>0.91477272727272696</v>
      </c>
      <c r="V1223" s="12">
        <v>320</v>
      </c>
      <c r="W1223" s="13">
        <v>0.90909090909090895</v>
      </c>
      <c r="X1223" s="12">
        <v>318</v>
      </c>
      <c r="Y1223" s="13">
        <v>0.90340909090909105</v>
      </c>
      <c r="Z1223" s="12">
        <v>318</v>
      </c>
      <c r="AA1223" s="13">
        <v>0.90340909090909105</v>
      </c>
      <c r="AB1223" s="12">
        <v>326</v>
      </c>
      <c r="AC1223" s="13">
        <v>0.92613636363636398</v>
      </c>
      <c r="AD1223" s="12">
        <v>334</v>
      </c>
      <c r="AE1223" s="41">
        <v>0.94886363636363602</v>
      </c>
      <c r="AF1223" s="19">
        <v>28.784435999999999</v>
      </c>
      <c r="AG1223" s="10">
        <v>-81.294579999999996</v>
      </c>
    </row>
    <row r="1224" spans="1:33" ht="12" customHeight="1" x14ac:dyDescent="0.2">
      <c r="A1224" s="18">
        <v>1008</v>
      </c>
      <c r="B1224" s="40" t="s">
        <v>59</v>
      </c>
      <c r="C1224" s="7" t="s">
        <v>651</v>
      </c>
      <c r="D1224" s="7" t="s">
        <v>1569</v>
      </c>
      <c r="E1224" s="7" t="s">
        <v>4</v>
      </c>
      <c r="F1224" s="7" t="s">
        <v>2</v>
      </c>
      <c r="G1224" s="7">
        <v>1</v>
      </c>
      <c r="H1224" s="5"/>
      <c r="I1224" s="6">
        <v>260</v>
      </c>
      <c r="J1224" s="5"/>
      <c r="K1224" s="5"/>
      <c r="L1224" s="6">
        <v>13</v>
      </c>
      <c r="M1224" s="5"/>
      <c r="N1224" s="10">
        <v>260</v>
      </c>
      <c r="O1224" s="10">
        <v>260</v>
      </c>
      <c r="P1224" s="88">
        <v>0</v>
      </c>
      <c r="Q1224" s="102">
        <f t="shared" si="54"/>
        <v>0.92884615384615388</v>
      </c>
      <c r="R1224" s="96">
        <v>0.91217948717948716</v>
      </c>
      <c r="S1224" s="16">
        <v>0.90192307692307694</v>
      </c>
      <c r="T1224" s="10">
        <v>234</v>
      </c>
      <c r="U1224" s="13">
        <v>0.9</v>
      </c>
      <c r="V1224" s="12">
        <v>239</v>
      </c>
      <c r="W1224" s="13">
        <v>0.91923076923076896</v>
      </c>
      <c r="X1224" s="12">
        <v>251</v>
      </c>
      <c r="Y1224" s="13">
        <v>0.96538461538461495</v>
      </c>
      <c r="Z1224" s="12">
        <v>240</v>
      </c>
      <c r="AA1224" s="13">
        <v>0.92307692307692302</v>
      </c>
      <c r="AB1224" s="12">
        <v>242</v>
      </c>
      <c r="AC1224" s="13">
        <v>0.93076923076923102</v>
      </c>
      <c r="AD1224" s="12">
        <v>243</v>
      </c>
      <c r="AE1224" s="41">
        <v>0.93461538461538496</v>
      </c>
      <c r="AF1224" s="19">
        <v>28.753138888900001</v>
      </c>
      <c r="AG1224" s="10">
        <v>-81.288472222199999</v>
      </c>
    </row>
    <row r="1225" spans="1:33" ht="12" customHeight="1" x14ac:dyDescent="0.2">
      <c r="A1225" s="18">
        <v>1096</v>
      </c>
      <c r="B1225" s="40" t="s">
        <v>59</v>
      </c>
      <c r="C1225" s="7" t="s">
        <v>700</v>
      </c>
      <c r="D1225" s="7" t="s">
        <v>1342</v>
      </c>
      <c r="E1225" s="7" t="s">
        <v>4</v>
      </c>
      <c r="F1225" s="7" t="s">
        <v>2</v>
      </c>
      <c r="G1225" s="7">
        <v>1</v>
      </c>
      <c r="H1225" s="5"/>
      <c r="I1225" s="6">
        <v>380</v>
      </c>
      <c r="J1225" s="5"/>
      <c r="K1225" s="5"/>
      <c r="L1225" s="5"/>
      <c r="M1225" s="5"/>
      <c r="N1225" s="10">
        <v>380</v>
      </c>
      <c r="O1225" s="10">
        <v>380</v>
      </c>
      <c r="P1225" s="88">
        <v>0</v>
      </c>
      <c r="Q1225" s="102">
        <f t="shared" si="54"/>
        <v>0.98070175438596496</v>
      </c>
      <c r="R1225" s="96">
        <v>0.98377192982456141</v>
      </c>
      <c r="S1225" s="16">
        <v>0.98728070175438598</v>
      </c>
      <c r="T1225" s="10">
        <v>377</v>
      </c>
      <c r="U1225" s="13">
        <v>0.99210526315789505</v>
      </c>
      <c r="V1225" s="12">
        <v>375</v>
      </c>
      <c r="W1225" s="13">
        <v>0.98684210526315796</v>
      </c>
      <c r="X1225" s="12">
        <v>376</v>
      </c>
      <c r="Y1225" s="13">
        <v>0.98947368421052595</v>
      </c>
      <c r="Z1225" s="12">
        <v>372</v>
      </c>
      <c r="AA1225" s="13">
        <v>0.97894736842105301</v>
      </c>
      <c r="AB1225" s="12">
        <v>368</v>
      </c>
      <c r="AC1225" s="13">
        <v>0.96842105263157896</v>
      </c>
      <c r="AD1225" s="12">
        <v>368</v>
      </c>
      <c r="AE1225" s="41">
        <v>0.96842105263157896</v>
      </c>
      <c r="AF1225" s="19">
        <v>28.623200000000001</v>
      </c>
      <c r="AG1225" s="10">
        <v>-81.247200000000007</v>
      </c>
    </row>
    <row r="1226" spans="1:33" ht="12" customHeight="1" x14ac:dyDescent="0.2">
      <c r="A1226" s="18">
        <v>1244</v>
      </c>
      <c r="B1226" s="40" t="s">
        <v>59</v>
      </c>
      <c r="C1226" s="7" t="s">
        <v>800</v>
      </c>
      <c r="D1226" s="7" t="s">
        <v>1621</v>
      </c>
      <c r="E1226" s="7" t="s">
        <v>4</v>
      </c>
      <c r="F1226" s="7" t="s">
        <v>2</v>
      </c>
      <c r="G1226" s="7">
        <v>1</v>
      </c>
      <c r="H1226" s="5"/>
      <c r="I1226" s="6">
        <v>184</v>
      </c>
      <c r="J1226" s="5"/>
      <c r="K1226" s="5"/>
      <c r="L1226" s="5"/>
      <c r="M1226" s="5"/>
      <c r="N1226" s="10">
        <v>184</v>
      </c>
      <c r="O1226" s="10">
        <v>184</v>
      </c>
      <c r="P1226" s="88">
        <v>0</v>
      </c>
      <c r="Q1226" s="102">
        <f t="shared" si="54"/>
        <v>0.99728260869565222</v>
      </c>
      <c r="R1226" s="96">
        <v>0.99094202898550721</v>
      </c>
      <c r="S1226" s="16">
        <v>0.98460144927536231</v>
      </c>
      <c r="T1226" s="10">
        <v>184</v>
      </c>
      <c r="U1226" s="13">
        <v>1</v>
      </c>
      <c r="V1226" s="12">
        <v>184</v>
      </c>
      <c r="W1226" s="13">
        <v>1</v>
      </c>
      <c r="X1226" s="12">
        <v>184</v>
      </c>
      <c r="Y1226" s="13">
        <v>1</v>
      </c>
      <c r="Z1226" s="12">
        <v>184</v>
      </c>
      <c r="AA1226" s="13">
        <v>1</v>
      </c>
      <c r="AB1226" s="12">
        <v>182</v>
      </c>
      <c r="AC1226" s="13">
        <v>0.98913043478260898</v>
      </c>
      <c r="AD1226" s="12">
        <v>183</v>
      </c>
      <c r="AE1226" s="41">
        <v>0.99456521739130399</v>
      </c>
      <c r="AF1226" s="19">
        <v>28.620200000000001</v>
      </c>
      <c r="AG1226" s="10">
        <v>-81.255700000000004</v>
      </c>
    </row>
    <row r="1227" spans="1:33" ht="12" customHeight="1" x14ac:dyDescent="0.2">
      <c r="A1227" s="18">
        <v>1581</v>
      </c>
      <c r="B1227" s="40" t="s">
        <v>59</v>
      </c>
      <c r="C1227" s="7" t="s">
        <v>920</v>
      </c>
      <c r="D1227" s="7" t="s">
        <v>1649</v>
      </c>
      <c r="E1227" s="7" t="s">
        <v>4</v>
      </c>
      <c r="F1227" s="7" t="s">
        <v>2</v>
      </c>
      <c r="G1227" s="7">
        <v>1</v>
      </c>
      <c r="H1227" s="5"/>
      <c r="I1227" s="6">
        <v>106</v>
      </c>
      <c r="J1227" s="5"/>
      <c r="K1227" s="5"/>
      <c r="L1227" s="5"/>
      <c r="M1227" s="5"/>
      <c r="N1227" s="10">
        <v>106</v>
      </c>
      <c r="O1227" s="10">
        <v>106</v>
      </c>
      <c r="P1227" s="88">
        <v>0</v>
      </c>
      <c r="Q1227" s="102">
        <f t="shared" si="54"/>
        <v>0.99528301886792447</v>
      </c>
      <c r="R1227" s="96">
        <v>0.99245283018867925</v>
      </c>
      <c r="S1227" s="16">
        <v>0.99371069182389937</v>
      </c>
      <c r="T1227" s="10">
        <v>106</v>
      </c>
      <c r="U1227" s="13">
        <v>1</v>
      </c>
      <c r="V1227" s="12">
        <v>106</v>
      </c>
      <c r="W1227" s="13">
        <v>1</v>
      </c>
      <c r="X1227" s="12">
        <v>105</v>
      </c>
      <c r="Y1227" s="13">
        <v>0.99056603773584895</v>
      </c>
      <c r="Z1227" s="12">
        <v>106</v>
      </c>
      <c r="AA1227" s="13">
        <v>1</v>
      </c>
      <c r="AB1227" s="12">
        <v>105</v>
      </c>
      <c r="AC1227" s="13">
        <v>0.99056603773584895</v>
      </c>
      <c r="AD1227" s="12">
        <v>105</v>
      </c>
      <c r="AE1227" s="41">
        <v>0.99056603773584895</v>
      </c>
      <c r="AF1227" s="19">
        <v>28.665617999999998</v>
      </c>
      <c r="AG1227" s="10">
        <v>-81.202530999999993</v>
      </c>
    </row>
    <row r="1228" spans="1:33" ht="12" customHeight="1" x14ac:dyDescent="0.2">
      <c r="A1228" s="18">
        <v>2050</v>
      </c>
      <c r="B1228" s="40" t="s">
        <v>59</v>
      </c>
      <c r="C1228" s="7" t="s">
        <v>1063</v>
      </c>
      <c r="D1228" s="7" t="s">
        <v>1689</v>
      </c>
      <c r="E1228" s="7" t="s">
        <v>4</v>
      </c>
      <c r="F1228" s="7" t="s">
        <v>2</v>
      </c>
      <c r="G1228" s="7">
        <v>1</v>
      </c>
      <c r="H1228" s="5"/>
      <c r="I1228" s="6">
        <v>72</v>
      </c>
      <c r="J1228" s="5"/>
      <c r="K1228" s="5"/>
      <c r="L1228" s="5"/>
      <c r="M1228" s="5"/>
      <c r="N1228" s="10">
        <v>72</v>
      </c>
      <c r="O1228" s="10">
        <v>72</v>
      </c>
      <c r="P1228" s="88">
        <v>0</v>
      </c>
      <c r="Q1228" s="102">
        <f t="shared" si="54"/>
        <v>0.98888888888888893</v>
      </c>
      <c r="R1228" s="96">
        <v>1</v>
      </c>
      <c r="S1228" s="16">
        <v>0.97222222222222221</v>
      </c>
      <c r="T1228" s="10">
        <v>72</v>
      </c>
      <c r="U1228" s="13">
        <v>1</v>
      </c>
      <c r="V1228" s="12">
        <v>71</v>
      </c>
      <c r="W1228" s="13">
        <v>0.98611111111111105</v>
      </c>
      <c r="X1228" s="12">
        <v>71</v>
      </c>
      <c r="Y1228" s="13">
        <v>0.98611111111111105</v>
      </c>
      <c r="Z1228" s="12">
        <v>70</v>
      </c>
      <c r="AA1228" s="13">
        <v>0.97222222222222199</v>
      </c>
      <c r="AB1228" s="11"/>
      <c r="AC1228" s="11"/>
      <c r="AD1228" s="12">
        <v>72</v>
      </c>
      <c r="AE1228" s="41">
        <v>1</v>
      </c>
      <c r="AF1228" s="19">
        <v>28.648900000000001</v>
      </c>
      <c r="AG1228" s="10">
        <v>-81.200699999999998</v>
      </c>
    </row>
    <row r="1229" spans="1:33" ht="12" customHeight="1" x14ac:dyDescent="0.2">
      <c r="A1229" s="18">
        <v>2127</v>
      </c>
      <c r="B1229" s="40" t="s">
        <v>59</v>
      </c>
      <c r="C1229" s="7" t="s">
        <v>1015</v>
      </c>
      <c r="D1229" s="7" t="s">
        <v>1697</v>
      </c>
      <c r="E1229" s="7" t="s">
        <v>4</v>
      </c>
      <c r="F1229" s="7" t="s">
        <v>2</v>
      </c>
      <c r="G1229" s="7">
        <v>1</v>
      </c>
      <c r="H1229" s="5"/>
      <c r="I1229" s="6">
        <v>34</v>
      </c>
      <c r="J1229" s="5"/>
      <c r="K1229" s="5"/>
      <c r="L1229" s="5"/>
      <c r="M1229" s="5"/>
      <c r="N1229" s="10">
        <v>34</v>
      </c>
      <c r="O1229" s="10">
        <v>34</v>
      </c>
      <c r="P1229" s="88">
        <v>0</v>
      </c>
      <c r="Q1229" s="102">
        <f t="shared" si="54"/>
        <v>1</v>
      </c>
      <c r="R1229" s="96">
        <v>1</v>
      </c>
      <c r="S1229" s="16">
        <v>0.99019607843137258</v>
      </c>
      <c r="T1229" s="10">
        <v>34</v>
      </c>
      <c r="U1229" s="13">
        <v>1</v>
      </c>
      <c r="V1229" s="12">
        <v>34</v>
      </c>
      <c r="W1229" s="13">
        <v>1</v>
      </c>
      <c r="X1229" s="12">
        <v>34</v>
      </c>
      <c r="Y1229" s="13">
        <v>1</v>
      </c>
      <c r="Z1229" s="12">
        <v>34</v>
      </c>
      <c r="AA1229" s="13">
        <v>1</v>
      </c>
      <c r="AB1229" s="12">
        <v>34</v>
      </c>
      <c r="AC1229" s="13">
        <v>1</v>
      </c>
      <c r="AD1229" s="12">
        <v>34</v>
      </c>
      <c r="AE1229" s="41">
        <v>1</v>
      </c>
      <c r="AF1229" s="19">
        <v>28.648900000000001</v>
      </c>
      <c r="AG1229" s="10">
        <v>-81.200699999999998</v>
      </c>
    </row>
    <row r="1230" spans="1:33" ht="12" customHeight="1" x14ac:dyDescent="0.2">
      <c r="A1230" s="18">
        <v>62</v>
      </c>
      <c r="B1230" s="40" t="s">
        <v>59</v>
      </c>
      <c r="C1230" s="7" t="s">
        <v>60</v>
      </c>
      <c r="D1230" s="7" t="s">
        <v>1346</v>
      </c>
      <c r="E1230" s="7" t="s">
        <v>1738</v>
      </c>
      <c r="F1230" s="7" t="s">
        <v>2</v>
      </c>
      <c r="G1230" s="7">
        <v>1</v>
      </c>
      <c r="H1230" s="5"/>
      <c r="I1230" s="6">
        <v>47</v>
      </c>
      <c r="J1230" s="5"/>
      <c r="K1230" s="5"/>
      <c r="L1230" s="5"/>
      <c r="M1230" s="5"/>
      <c r="N1230" s="10">
        <v>233</v>
      </c>
      <c r="O1230" s="10">
        <v>47</v>
      </c>
      <c r="P1230" s="88">
        <v>186</v>
      </c>
      <c r="Q1230" s="102">
        <f t="shared" si="54"/>
        <v>0.92131616595135912</v>
      </c>
      <c r="R1230" s="96">
        <v>0.95636623748211735</v>
      </c>
      <c r="S1230" s="16">
        <v>0.9527896995708155</v>
      </c>
      <c r="T1230" s="10">
        <v>209</v>
      </c>
      <c r="U1230" s="13">
        <v>0.89699570815450602</v>
      </c>
      <c r="V1230" s="12">
        <v>217</v>
      </c>
      <c r="W1230" s="13">
        <v>0.93133047210300401</v>
      </c>
      <c r="X1230" s="12">
        <v>215</v>
      </c>
      <c r="Y1230" s="13">
        <v>0.92274678111588004</v>
      </c>
      <c r="Z1230" s="12">
        <v>215</v>
      </c>
      <c r="AA1230" s="13">
        <v>0.92274678111588004</v>
      </c>
      <c r="AB1230" s="12">
        <v>216</v>
      </c>
      <c r="AC1230" s="13">
        <v>0.92703862660944203</v>
      </c>
      <c r="AD1230" s="12">
        <v>216</v>
      </c>
      <c r="AE1230" s="41">
        <v>0.92703862660944203</v>
      </c>
      <c r="AF1230" s="19">
        <v>28.619800000000001</v>
      </c>
      <c r="AG1230" s="10">
        <v>-81.249600000000001</v>
      </c>
    </row>
    <row r="1231" spans="1:33" ht="12" customHeight="1" x14ac:dyDescent="0.2">
      <c r="A1231" s="18">
        <v>984</v>
      </c>
      <c r="B1231" s="40" t="s">
        <v>59</v>
      </c>
      <c r="C1231" s="7" t="s">
        <v>635</v>
      </c>
      <c r="D1231" s="7" t="s">
        <v>1444</v>
      </c>
      <c r="E1231" s="7" t="s">
        <v>1738</v>
      </c>
      <c r="F1231" s="7" t="s">
        <v>2</v>
      </c>
      <c r="G1231" s="7">
        <v>1</v>
      </c>
      <c r="H1231" s="5"/>
      <c r="I1231" s="6">
        <v>138</v>
      </c>
      <c r="J1231" s="5"/>
      <c r="K1231" s="5"/>
      <c r="L1231" s="5"/>
      <c r="M1231" s="5"/>
      <c r="N1231" s="10">
        <v>184</v>
      </c>
      <c r="O1231" s="10">
        <v>138</v>
      </c>
      <c r="P1231" s="88">
        <v>46</v>
      </c>
      <c r="Q1231" s="102">
        <f t="shared" si="54"/>
        <v>0.96557971014492749</v>
      </c>
      <c r="R1231" s="96">
        <v>0.96467391304347827</v>
      </c>
      <c r="S1231" s="16">
        <v>0.97010869565217395</v>
      </c>
      <c r="T1231" s="10">
        <v>173</v>
      </c>
      <c r="U1231" s="13">
        <v>0.940217391304348</v>
      </c>
      <c r="V1231" s="12">
        <v>176</v>
      </c>
      <c r="W1231" s="13">
        <v>0.95652173913043503</v>
      </c>
      <c r="X1231" s="12">
        <v>180</v>
      </c>
      <c r="Y1231" s="13">
        <v>0.97826086956521696</v>
      </c>
      <c r="Z1231" s="12">
        <v>178</v>
      </c>
      <c r="AA1231" s="13">
        <v>0.96739130434782605</v>
      </c>
      <c r="AB1231" s="12">
        <v>181</v>
      </c>
      <c r="AC1231" s="13">
        <v>0.98369565217391297</v>
      </c>
      <c r="AD1231" s="12">
        <v>178</v>
      </c>
      <c r="AE1231" s="41">
        <v>0.96739130434782605</v>
      </c>
      <c r="AF1231" s="19">
        <v>28.808499999999999</v>
      </c>
      <c r="AG1231" s="10">
        <v>-81.3125</v>
      </c>
    </row>
    <row r="1232" spans="1:33" ht="12" customHeight="1" x14ac:dyDescent="0.2">
      <c r="A1232" s="18">
        <v>1112</v>
      </c>
      <c r="B1232" s="40" t="s">
        <v>59</v>
      </c>
      <c r="C1232" s="7" t="s">
        <v>711</v>
      </c>
      <c r="D1232" s="7" t="s">
        <v>1589</v>
      </c>
      <c r="E1232" s="7" t="s">
        <v>1738</v>
      </c>
      <c r="F1232" s="7" t="s">
        <v>2</v>
      </c>
      <c r="G1232" s="7">
        <v>1</v>
      </c>
      <c r="H1232" s="5"/>
      <c r="I1232" s="6">
        <v>245</v>
      </c>
      <c r="J1232" s="5"/>
      <c r="K1232" s="5"/>
      <c r="L1232" s="5"/>
      <c r="M1232" s="5"/>
      <c r="N1232" s="10">
        <v>288</v>
      </c>
      <c r="O1232" s="10">
        <v>245</v>
      </c>
      <c r="P1232" s="88">
        <v>43</v>
      </c>
      <c r="Q1232" s="102">
        <f t="shared" si="54"/>
        <v>0.96759259259259256</v>
      </c>
      <c r="R1232" s="96">
        <v>0.9623842592592593</v>
      </c>
      <c r="S1232" s="16">
        <v>0.92152777777777772</v>
      </c>
      <c r="T1232" s="10">
        <v>281</v>
      </c>
      <c r="U1232" s="13">
        <v>0.97569444444444398</v>
      </c>
      <c r="V1232" s="12">
        <v>282</v>
      </c>
      <c r="W1232" s="13">
        <v>0.97916666666666696</v>
      </c>
      <c r="X1232" s="12">
        <v>282</v>
      </c>
      <c r="Y1232" s="13">
        <v>0.97916666666666696</v>
      </c>
      <c r="Z1232" s="12">
        <v>278</v>
      </c>
      <c r="AA1232" s="13">
        <v>0.96527777777777801</v>
      </c>
      <c r="AB1232" s="12">
        <v>274</v>
      </c>
      <c r="AC1232" s="13">
        <v>0.95138888888888895</v>
      </c>
      <c r="AD1232" s="12">
        <v>275</v>
      </c>
      <c r="AE1232" s="41">
        <v>0.95486111111111105</v>
      </c>
      <c r="AF1232" s="19">
        <v>28.761696000000001</v>
      </c>
      <c r="AG1232" s="10">
        <v>-81.274795999999995</v>
      </c>
    </row>
    <row r="1233" spans="1:33" ht="12" customHeight="1" x14ac:dyDescent="0.2">
      <c r="A1233" s="18">
        <v>2167</v>
      </c>
      <c r="B1233" s="40" t="s">
        <v>59</v>
      </c>
      <c r="C1233" s="7" t="s">
        <v>1032</v>
      </c>
      <c r="D1233" s="7" t="s">
        <v>1634</v>
      </c>
      <c r="E1233" s="7" t="s">
        <v>1738</v>
      </c>
      <c r="F1233" s="7" t="s">
        <v>2</v>
      </c>
      <c r="G1233" s="7">
        <v>1</v>
      </c>
      <c r="H1233" s="5"/>
      <c r="I1233" s="6">
        <v>76</v>
      </c>
      <c r="J1233" s="5"/>
      <c r="K1233" s="5"/>
      <c r="L1233" s="5"/>
      <c r="M1233" s="5"/>
      <c r="N1233" s="10">
        <v>94</v>
      </c>
      <c r="O1233" s="10">
        <v>76</v>
      </c>
      <c r="P1233" s="88">
        <v>18</v>
      </c>
      <c r="Q1233" s="102">
        <f t="shared" si="54"/>
        <v>0.97163120567375882</v>
      </c>
      <c r="R1233" s="96">
        <v>0.98404255319148937</v>
      </c>
      <c r="S1233" s="16">
        <v>0.99468085106382975</v>
      </c>
      <c r="T1233" s="10">
        <v>91</v>
      </c>
      <c r="U1233" s="13">
        <v>0.96808510638297895</v>
      </c>
      <c r="V1233" s="12">
        <v>89</v>
      </c>
      <c r="W1233" s="13">
        <v>0.94680851063829796</v>
      </c>
      <c r="X1233" s="12">
        <v>88</v>
      </c>
      <c r="Y1233" s="13">
        <v>0.93617021276595702</v>
      </c>
      <c r="Z1233" s="12">
        <v>92</v>
      </c>
      <c r="AA1233" s="13">
        <v>0.97872340425531901</v>
      </c>
      <c r="AB1233" s="12">
        <v>94</v>
      </c>
      <c r="AC1233" s="13">
        <v>1</v>
      </c>
      <c r="AD1233" s="12">
        <v>94</v>
      </c>
      <c r="AE1233" s="41">
        <v>1</v>
      </c>
      <c r="AF1233" s="19">
        <v>28.641971999999999</v>
      </c>
      <c r="AG1233" s="10">
        <v>-81.210750000000004</v>
      </c>
    </row>
    <row r="1234" spans="1:33" ht="12" customHeight="1" x14ac:dyDescent="0.2">
      <c r="A1234" s="18">
        <v>2473</v>
      </c>
      <c r="B1234" s="40" t="s">
        <v>59</v>
      </c>
      <c r="C1234" s="7" t="s">
        <v>1160</v>
      </c>
      <c r="D1234" s="7" t="s">
        <v>1367</v>
      </c>
      <c r="E1234" s="7" t="s">
        <v>1738</v>
      </c>
      <c r="F1234" s="7" t="s">
        <v>2</v>
      </c>
      <c r="G1234" s="7">
        <v>1</v>
      </c>
      <c r="H1234" s="5"/>
      <c r="I1234" s="6">
        <v>89</v>
      </c>
      <c r="J1234" s="5"/>
      <c r="K1234" s="5"/>
      <c r="L1234" s="6">
        <v>6</v>
      </c>
      <c r="M1234" s="5"/>
      <c r="N1234" s="10">
        <v>99</v>
      </c>
      <c r="O1234" s="10">
        <v>89</v>
      </c>
      <c r="P1234" s="88">
        <v>10</v>
      </c>
      <c r="Q1234" s="102">
        <f t="shared" si="54"/>
        <v>0.9747474747474747</v>
      </c>
      <c r="R1234" s="96">
        <v>0.62037037037037035</v>
      </c>
      <c r="S1234" s="16"/>
      <c r="T1234" s="10">
        <v>97</v>
      </c>
      <c r="U1234" s="13">
        <v>0.97979797979798</v>
      </c>
      <c r="V1234" s="12">
        <v>98</v>
      </c>
      <c r="W1234" s="13">
        <v>0.98989898989898994</v>
      </c>
      <c r="X1234" s="12">
        <v>97</v>
      </c>
      <c r="Y1234" s="13">
        <v>0.97979797979798</v>
      </c>
      <c r="Z1234" s="12">
        <v>96</v>
      </c>
      <c r="AA1234" s="13">
        <v>0.96969696969696995</v>
      </c>
      <c r="AB1234" s="12">
        <v>97</v>
      </c>
      <c r="AC1234" s="13">
        <v>0.97979797979798</v>
      </c>
      <c r="AD1234" s="12">
        <v>94</v>
      </c>
      <c r="AE1234" s="41">
        <v>0.94949494949494995</v>
      </c>
      <c r="AF1234" s="19">
        <v>28.693221999999999</v>
      </c>
      <c r="AG1234" s="10">
        <v>-81.260110999999995</v>
      </c>
    </row>
    <row r="1235" spans="1:33" ht="12" customHeight="1" x14ac:dyDescent="0.2">
      <c r="A1235" s="18">
        <v>674</v>
      </c>
      <c r="B1235" s="40" t="s">
        <v>59</v>
      </c>
      <c r="C1235" s="7" t="s">
        <v>451</v>
      </c>
      <c r="D1235" s="7" t="s">
        <v>14</v>
      </c>
      <c r="E1235" s="7" t="s">
        <v>4</v>
      </c>
      <c r="F1235" s="7" t="s">
        <v>1331</v>
      </c>
      <c r="G1235" s="7">
        <v>1</v>
      </c>
      <c r="H1235" s="5"/>
      <c r="I1235" s="5"/>
      <c r="J1235" s="5"/>
      <c r="K1235" s="5"/>
      <c r="L1235" s="5"/>
      <c r="M1235" s="5"/>
      <c r="N1235" s="5">
        <v>284</v>
      </c>
      <c r="O1235" s="5"/>
      <c r="P1235" s="89"/>
      <c r="Q1235" s="102"/>
      <c r="R1235" s="96">
        <v>0.97535211267605637</v>
      </c>
      <c r="S1235" s="16">
        <v>0.95129107981220662</v>
      </c>
      <c r="T1235" s="5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42"/>
      <c r="AF1235" s="19">
        <v>28.7531</v>
      </c>
      <c r="AG1235" s="10">
        <v>-81.352199999999996</v>
      </c>
    </row>
    <row r="1236" spans="1:33" ht="12" customHeight="1" x14ac:dyDescent="0.2">
      <c r="A1236" s="18">
        <v>2580</v>
      </c>
      <c r="B1236" s="40" t="s">
        <v>59</v>
      </c>
      <c r="C1236" s="7" t="s">
        <v>1239</v>
      </c>
      <c r="D1236" s="7" t="s">
        <v>1368</v>
      </c>
      <c r="E1236" s="7" t="s">
        <v>1739</v>
      </c>
      <c r="F1236" s="7" t="s">
        <v>1332</v>
      </c>
      <c r="G1236" s="7">
        <v>1</v>
      </c>
      <c r="H1236" s="6">
        <v>87</v>
      </c>
      <c r="I1236" s="6">
        <v>21</v>
      </c>
      <c r="J1236" s="5"/>
      <c r="K1236" s="5"/>
      <c r="L1236" s="6">
        <v>6</v>
      </c>
      <c r="M1236" s="5"/>
      <c r="N1236" s="10">
        <v>108</v>
      </c>
      <c r="O1236" s="10">
        <v>92</v>
      </c>
      <c r="P1236" s="88">
        <v>16</v>
      </c>
      <c r="Q1236" s="102">
        <f>(T1236+V1236+X1236+Z1236+AB1236+AD1236)/(N1236*COUNTA(T1236,V1236,X1236,Z1236,AB1236,AD1236))</f>
        <v>0.94444444444444442</v>
      </c>
      <c r="R1236" s="96"/>
      <c r="S1236" s="16"/>
      <c r="T1236" s="10">
        <v>107</v>
      </c>
      <c r="U1236" s="13">
        <v>0.99074074074074103</v>
      </c>
      <c r="V1236" s="12">
        <v>106</v>
      </c>
      <c r="W1236" s="13">
        <v>0.98148148148148195</v>
      </c>
      <c r="X1236" s="12">
        <v>105</v>
      </c>
      <c r="Y1236" s="13">
        <v>0.97222222222222199</v>
      </c>
      <c r="Z1236" s="12">
        <v>107</v>
      </c>
      <c r="AA1236" s="13">
        <v>0.99074074074074103</v>
      </c>
      <c r="AB1236" s="12">
        <v>105</v>
      </c>
      <c r="AC1236" s="13">
        <v>0.97222222222222199</v>
      </c>
      <c r="AD1236" s="12">
        <v>82</v>
      </c>
      <c r="AE1236" s="41">
        <v>0.75925925925925897</v>
      </c>
      <c r="AF1236" s="19">
        <v>28.650166666666699</v>
      </c>
      <c r="AG1236" s="10">
        <v>-81.351749999999996</v>
      </c>
    </row>
    <row r="1237" spans="1:33" ht="12" customHeight="1" x14ac:dyDescent="0.2">
      <c r="A1237" s="18">
        <v>2622</v>
      </c>
      <c r="B1237" s="40" t="s">
        <v>59</v>
      </c>
      <c r="C1237" s="7" t="s">
        <v>1273</v>
      </c>
      <c r="D1237" s="7" t="s">
        <v>1369</v>
      </c>
      <c r="E1237" s="7" t="s">
        <v>3</v>
      </c>
      <c r="F1237" s="7" t="s">
        <v>1333</v>
      </c>
      <c r="G1237" s="7">
        <v>1</v>
      </c>
      <c r="H1237" s="6">
        <v>96</v>
      </c>
      <c r="I1237" s="6">
        <v>24</v>
      </c>
      <c r="J1237" s="5"/>
      <c r="K1237" s="5"/>
      <c r="L1237" s="6">
        <v>6</v>
      </c>
      <c r="M1237" s="5"/>
      <c r="N1237" s="10">
        <v>120</v>
      </c>
      <c r="O1237" s="10">
        <v>120</v>
      </c>
      <c r="P1237" s="88">
        <v>0</v>
      </c>
      <c r="Q1237" s="102"/>
      <c r="R1237" s="96"/>
      <c r="S1237" s="16"/>
      <c r="T1237" s="5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42"/>
      <c r="AF1237" s="19">
        <v>28.703861</v>
      </c>
      <c r="AG1237" s="10">
        <v>-81.343082999999993</v>
      </c>
    </row>
    <row r="1238" spans="1:33" ht="12" customHeight="1" thickBot="1" x14ac:dyDescent="0.25">
      <c r="A1238" s="18">
        <v>2681</v>
      </c>
      <c r="B1238" s="43" t="s">
        <v>59</v>
      </c>
      <c r="C1238" s="44" t="s">
        <v>1314</v>
      </c>
      <c r="D1238" s="44" t="s">
        <v>1728</v>
      </c>
      <c r="E1238" s="44" t="s">
        <v>8</v>
      </c>
      <c r="F1238" s="44" t="s">
        <v>1333</v>
      </c>
      <c r="G1238" s="44">
        <v>1</v>
      </c>
      <c r="H1238" s="46"/>
      <c r="I1238" s="45">
        <v>80</v>
      </c>
      <c r="J1238" s="46"/>
      <c r="K1238" s="46"/>
      <c r="L1238" s="46"/>
      <c r="M1238" s="45">
        <v>10</v>
      </c>
      <c r="N1238" s="47">
        <v>90</v>
      </c>
      <c r="O1238" s="47">
        <v>90</v>
      </c>
      <c r="P1238" s="90">
        <v>0</v>
      </c>
      <c r="Q1238" s="103"/>
      <c r="R1238" s="97"/>
      <c r="S1238" s="48"/>
      <c r="T1238" s="46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50"/>
      <c r="AF1238" s="19">
        <v>28.781417000000001</v>
      </c>
      <c r="AG1238" s="10">
        <v>-81.281750000000002</v>
      </c>
    </row>
    <row r="1239" spans="1:33" ht="6" customHeight="1" thickBot="1" x14ac:dyDescent="0.25">
      <c r="A1239" s="18"/>
      <c r="B1239" s="79"/>
      <c r="C1239" s="22"/>
      <c r="D1239" s="22"/>
      <c r="E1239" s="22"/>
      <c r="F1239" s="22"/>
      <c r="G1239" s="22"/>
      <c r="H1239" s="23"/>
      <c r="I1239" s="24"/>
      <c r="J1239" s="23"/>
      <c r="K1239" s="23"/>
      <c r="L1239" s="23"/>
      <c r="M1239" s="24"/>
      <c r="N1239" s="25"/>
      <c r="O1239" s="25"/>
      <c r="P1239" s="83"/>
      <c r="Q1239" s="104"/>
      <c r="R1239" s="98"/>
      <c r="S1239" s="26"/>
      <c r="T1239" s="23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80"/>
      <c r="AF1239" s="19"/>
      <c r="AG1239" s="10"/>
    </row>
    <row r="1240" spans="1:33" ht="12" customHeight="1" x14ac:dyDescent="0.2">
      <c r="A1240" s="18">
        <v>1493</v>
      </c>
      <c r="B1240" s="31" t="s">
        <v>89</v>
      </c>
      <c r="C1240" s="32" t="s">
        <v>892</v>
      </c>
      <c r="D1240" s="32" t="s">
        <v>1642</v>
      </c>
      <c r="E1240" s="32" t="s">
        <v>3</v>
      </c>
      <c r="F1240" s="32" t="s">
        <v>2</v>
      </c>
      <c r="G1240" s="32">
        <v>1</v>
      </c>
      <c r="H1240" s="34">
        <v>106</v>
      </c>
      <c r="I1240" s="34">
        <v>26</v>
      </c>
      <c r="J1240" s="33"/>
      <c r="K1240" s="33"/>
      <c r="L1240" s="33"/>
      <c r="M1240" s="33"/>
      <c r="N1240" s="35">
        <v>132</v>
      </c>
      <c r="O1240" s="35">
        <v>132</v>
      </c>
      <c r="P1240" s="87">
        <v>0</v>
      </c>
      <c r="Q1240" s="101">
        <f t="shared" ref="Q1240:Q1248" si="55">(T1240+V1240+X1240+Z1240+AB1240+AD1240)/(N1240*COUNTA(T1240,V1240,X1240,Z1240,AB1240,AD1240))</f>
        <v>0.79545454545454541</v>
      </c>
      <c r="R1240" s="95">
        <v>0.60227272727272729</v>
      </c>
      <c r="S1240" s="36">
        <v>0.97601010101010099</v>
      </c>
      <c r="T1240" s="33"/>
      <c r="U1240" s="72"/>
      <c r="V1240" s="38">
        <v>125</v>
      </c>
      <c r="W1240" s="37">
        <v>0.94696969696969702</v>
      </c>
      <c r="X1240" s="38">
        <v>74</v>
      </c>
      <c r="Y1240" s="37">
        <v>0.88095238095238104</v>
      </c>
      <c r="Z1240" s="38">
        <v>79</v>
      </c>
      <c r="AA1240" s="37">
        <v>0.94047619047619002</v>
      </c>
      <c r="AB1240" s="38">
        <v>123</v>
      </c>
      <c r="AC1240" s="37">
        <v>0.93181818181818199</v>
      </c>
      <c r="AD1240" s="38">
        <v>124</v>
      </c>
      <c r="AE1240" s="39">
        <v>0.939393939393939</v>
      </c>
      <c r="AF1240" s="19">
        <v>29.786300000000001</v>
      </c>
      <c r="AG1240" s="10">
        <v>-81.306899999999999</v>
      </c>
    </row>
    <row r="1241" spans="1:33" ht="12" customHeight="1" x14ac:dyDescent="0.2">
      <c r="A1241" s="18">
        <v>377</v>
      </c>
      <c r="B1241" s="40" t="s">
        <v>89</v>
      </c>
      <c r="C1241" s="7" t="s">
        <v>265</v>
      </c>
      <c r="D1241" s="7" t="s">
        <v>1350</v>
      </c>
      <c r="E1241" s="7" t="s">
        <v>4</v>
      </c>
      <c r="F1241" s="7" t="s">
        <v>2</v>
      </c>
      <c r="G1241" s="7">
        <v>1</v>
      </c>
      <c r="H1241" s="5"/>
      <c r="I1241" s="6">
        <v>34</v>
      </c>
      <c r="J1241" s="5"/>
      <c r="K1241" s="5"/>
      <c r="L1241" s="5"/>
      <c r="M1241" s="5"/>
      <c r="N1241" s="10">
        <v>34</v>
      </c>
      <c r="O1241" s="10">
        <v>34</v>
      </c>
      <c r="P1241" s="88">
        <v>0</v>
      </c>
      <c r="Q1241" s="102">
        <f t="shared" si="55"/>
        <v>0.88235294117647056</v>
      </c>
      <c r="R1241" s="96">
        <v>0.88235294117647056</v>
      </c>
      <c r="S1241" s="16">
        <v>0.86274509803921573</v>
      </c>
      <c r="T1241" s="10">
        <v>30</v>
      </c>
      <c r="U1241" s="13">
        <v>0.88235294117647101</v>
      </c>
      <c r="V1241" s="12">
        <v>30</v>
      </c>
      <c r="W1241" s="13">
        <v>0.88235294117647101</v>
      </c>
      <c r="X1241" s="12">
        <v>30</v>
      </c>
      <c r="Y1241" s="13">
        <v>0.88235294117647101</v>
      </c>
      <c r="Z1241" s="12">
        <v>29</v>
      </c>
      <c r="AA1241" s="13">
        <v>0.85294117647058798</v>
      </c>
      <c r="AB1241" s="12">
        <v>31</v>
      </c>
      <c r="AC1241" s="13">
        <v>0.91176470588235303</v>
      </c>
      <c r="AD1241" s="12">
        <v>30</v>
      </c>
      <c r="AE1241" s="41">
        <v>0.88235294117647101</v>
      </c>
      <c r="AF1241" s="19">
        <v>29.859500000000001</v>
      </c>
      <c r="AG1241" s="10">
        <v>-81.355500000000006</v>
      </c>
    </row>
    <row r="1242" spans="1:33" ht="12" customHeight="1" x14ac:dyDescent="0.2">
      <c r="A1242" s="18">
        <v>997</v>
      </c>
      <c r="B1242" s="40" t="s">
        <v>89</v>
      </c>
      <c r="C1242" s="7" t="s">
        <v>642</v>
      </c>
      <c r="D1242" s="7" t="s">
        <v>1446</v>
      </c>
      <c r="E1242" s="7" t="s">
        <v>4</v>
      </c>
      <c r="F1242" s="7" t="s">
        <v>2</v>
      </c>
      <c r="G1242" s="7">
        <v>1</v>
      </c>
      <c r="H1242" s="5"/>
      <c r="I1242" s="6">
        <v>90</v>
      </c>
      <c r="J1242" s="5"/>
      <c r="K1242" s="5"/>
      <c r="L1242" s="5"/>
      <c r="M1242" s="5"/>
      <c r="N1242" s="10">
        <v>90</v>
      </c>
      <c r="O1242" s="10">
        <v>90</v>
      </c>
      <c r="P1242" s="88">
        <v>0</v>
      </c>
      <c r="Q1242" s="102">
        <f t="shared" si="55"/>
        <v>0.95925925925925926</v>
      </c>
      <c r="R1242" s="96">
        <v>0.91666666666666663</v>
      </c>
      <c r="S1242" s="16">
        <v>0.9462962962962963</v>
      </c>
      <c r="T1242" s="10">
        <v>89</v>
      </c>
      <c r="U1242" s="13">
        <v>0.98888888888888904</v>
      </c>
      <c r="V1242" s="12">
        <v>90</v>
      </c>
      <c r="W1242" s="13">
        <v>1</v>
      </c>
      <c r="X1242" s="12">
        <v>88</v>
      </c>
      <c r="Y1242" s="13">
        <v>0.97777777777777797</v>
      </c>
      <c r="Z1242" s="12">
        <v>83</v>
      </c>
      <c r="AA1242" s="13">
        <v>0.92222222222222205</v>
      </c>
      <c r="AB1242" s="12">
        <v>84</v>
      </c>
      <c r="AC1242" s="13">
        <v>0.93333333333333302</v>
      </c>
      <c r="AD1242" s="12">
        <v>84</v>
      </c>
      <c r="AE1242" s="41">
        <v>0.93333333333333302</v>
      </c>
      <c r="AF1242" s="19">
        <v>29.923500000000001</v>
      </c>
      <c r="AG1242" s="10">
        <v>-81.339600000000004</v>
      </c>
    </row>
    <row r="1243" spans="1:33" ht="12" customHeight="1" x14ac:dyDescent="0.2">
      <c r="A1243" s="18">
        <v>1089</v>
      </c>
      <c r="B1243" s="40" t="s">
        <v>89</v>
      </c>
      <c r="C1243" s="7" t="s">
        <v>698</v>
      </c>
      <c r="D1243" s="7" t="s">
        <v>1584</v>
      </c>
      <c r="E1243" s="7" t="s">
        <v>4</v>
      </c>
      <c r="F1243" s="7" t="s">
        <v>2</v>
      </c>
      <c r="G1243" s="7">
        <v>1</v>
      </c>
      <c r="H1243" s="5"/>
      <c r="I1243" s="6">
        <v>144</v>
      </c>
      <c r="J1243" s="5"/>
      <c r="K1243" s="5"/>
      <c r="L1243" s="5"/>
      <c r="M1243" s="5"/>
      <c r="N1243" s="10">
        <v>144</v>
      </c>
      <c r="O1243" s="10">
        <v>144</v>
      </c>
      <c r="P1243" s="88">
        <v>0</v>
      </c>
      <c r="Q1243" s="102">
        <f t="shared" si="55"/>
        <v>0.96990740740740744</v>
      </c>
      <c r="R1243" s="96">
        <v>0.95023148148148151</v>
      </c>
      <c r="S1243" s="16">
        <v>0.93865740740740744</v>
      </c>
      <c r="T1243" s="10">
        <v>139</v>
      </c>
      <c r="U1243" s="13">
        <v>0.96527777777777801</v>
      </c>
      <c r="V1243" s="12">
        <v>139</v>
      </c>
      <c r="W1243" s="13">
        <v>0.96527777777777801</v>
      </c>
      <c r="X1243" s="12">
        <v>140</v>
      </c>
      <c r="Y1243" s="13">
        <v>0.97222222222222199</v>
      </c>
      <c r="Z1243" s="12">
        <v>142</v>
      </c>
      <c r="AA1243" s="13">
        <v>0.98611111111111105</v>
      </c>
      <c r="AB1243" s="12">
        <v>140</v>
      </c>
      <c r="AC1243" s="13">
        <v>0.97222222222222199</v>
      </c>
      <c r="AD1243" s="12">
        <v>138</v>
      </c>
      <c r="AE1243" s="41">
        <v>0.95833333333333304</v>
      </c>
      <c r="AF1243" s="19">
        <v>29.8584</v>
      </c>
      <c r="AG1243" s="10">
        <v>-81.33</v>
      </c>
    </row>
    <row r="1244" spans="1:33" ht="12" customHeight="1" x14ac:dyDescent="0.2">
      <c r="A1244" s="18">
        <v>1104</v>
      </c>
      <c r="B1244" s="40" t="s">
        <v>89</v>
      </c>
      <c r="C1244" s="7" t="s">
        <v>705</v>
      </c>
      <c r="D1244" s="7" t="s">
        <v>1407</v>
      </c>
      <c r="E1244" s="7" t="s">
        <v>4</v>
      </c>
      <c r="F1244" s="7" t="s">
        <v>2</v>
      </c>
      <c r="G1244" s="7">
        <v>1</v>
      </c>
      <c r="H1244" s="5"/>
      <c r="I1244" s="6">
        <v>76</v>
      </c>
      <c r="J1244" s="5"/>
      <c r="K1244" s="5"/>
      <c r="L1244" s="5"/>
      <c r="M1244" s="5"/>
      <c r="N1244" s="10">
        <v>76</v>
      </c>
      <c r="O1244" s="10">
        <v>76</v>
      </c>
      <c r="P1244" s="88">
        <v>0</v>
      </c>
      <c r="Q1244" s="102">
        <f t="shared" si="55"/>
        <v>0.93157894736842106</v>
      </c>
      <c r="R1244" s="96"/>
      <c r="S1244" s="16">
        <v>0.93421052631578949</v>
      </c>
      <c r="T1244" s="5"/>
      <c r="U1244" s="11"/>
      <c r="V1244" s="12">
        <v>71</v>
      </c>
      <c r="W1244" s="13">
        <v>0.93421052631578905</v>
      </c>
      <c r="X1244" s="12">
        <v>75</v>
      </c>
      <c r="Y1244" s="13">
        <v>0.98684210526315796</v>
      </c>
      <c r="Z1244" s="12">
        <v>75</v>
      </c>
      <c r="AA1244" s="13">
        <v>0.98684210526315796</v>
      </c>
      <c r="AB1244" s="12">
        <v>66</v>
      </c>
      <c r="AC1244" s="13">
        <v>0.86842105263157898</v>
      </c>
      <c r="AD1244" s="12">
        <v>67</v>
      </c>
      <c r="AE1244" s="41">
        <v>0.88157894736842102</v>
      </c>
      <c r="AF1244" s="19">
        <v>29.889500000000002</v>
      </c>
      <c r="AG1244" s="10">
        <v>-81.336600000000004</v>
      </c>
    </row>
    <row r="1245" spans="1:33" ht="12" customHeight="1" x14ac:dyDescent="0.2">
      <c r="A1245" s="18">
        <v>1178</v>
      </c>
      <c r="B1245" s="40" t="s">
        <v>89</v>
      </c>
      <c r="C1245" s="7" t="s">
        <v>760</v>
      </c>
      <c r="D1245" s="7" t="s">
        <v>1359</v>
      </c>
      <c r="E1245" s="7" t="s">
        <v>4</v>
      </c>
      <c r="F1245" s="7" t="s">
        <v>2</v>
      </c>
      <c r="G1245" s="7">
        <v>1</v>
      </c>
      <c r="H1245" s="5"/>
      <c r="I1245" s="6">
        <v>160</v>
      </c>
      <c r="J1245" s="5"/>
      <c r="K1245" s="5"/>
      <c r="L1245" s="5"/>
      <c r="M1245" s="5"/>
      <c r="N1245" s="10">
        <v>160</v>
      </c>
      <c r="O1245" s="10">
        <v>160</v>
      </c>
      <c r="P1245" s="88">
        <v>0</v>
      </c>
      <c r="Q1245" s="102">
        <f t="shared" si="55"/>
        <v>0.97395833333333337</v>
      </c>
      <c r="R1245" s="96">
        <v>0.91770833333333335</v>
      </c>
      <c r="S1245" s="16">
        <v>0.92125000000000001</v>
      </c>
      <c r="T1245" s="10">
        <v>155</v>
      </c>
      <c r="U1245" s="13">
        <v>0.96875</v>
      </c>
      <c r="V1245" s="12">
        <v>158</v>
      </c>
      <c r="W1245" s="13">
        <v>0.98750000000000004</v>
      </c>
      <c r="X1245" s="12">
        <v>155</v>
      </c>
      <c r="Y1245" s="13">
        <v>0.96875</v>
      </c>
      <c r="Z1245" s="12">
        <v>154</v>
      </c>
      <c r="AA1245" s="13">
        <v>0.96250000000000002</v>
      </c>
      <c r="AB1245" s="12">
        <v>155</v>
      </c>
      <c r="AC1245" s="13">
        <v>0.96875</v>
      </c>
      <c r="AD1245" s="12">
        <v>158</v>
      </c>
      <c r="AE1245" s="41">
        <v>0.98750000000000004</v>
      </c>
      <c r="AF1245" s="19">
        <v>30.082035999999999</v>
      </c>
      <c r="AG1245" s="10">
        <v>-81.451734999999999</v>
      </c>
    </row>
    <row r="1246" spans="1:33" ht="12" customHeight="1" x14ac:dyDescent="0.2">
      <c r="A1246" s="18">
        <v>1242</v>
      </c>
      <c r="B1246" s="40" t="s">
        <v>89</v>
      </c>
      <c r="C1246" s="7" t="s">
        <v>798</v>
      </c>
      <c r="D1246" s="7" t="s">
        <v>1619</v>
      </c>
      <c r="E1246" s="7" t="s">
        <v>4</v>
      </c>
      <c r="F1246" s="7" t="s">
        <v>2</v>
      </c>
      <c r="G1246" s="7">
        <v>1</v>
      </c>
      <c r="H1246" s="5"/>
      <c r="I1246" s="6">
        <v>200</v>
      </c>
      <c r="J1246" s="5"/>
      <c r="K1246" s="5"/>
      <c r="L1246" s="6">
        <v>17</v>
      </c>
      <c r="M1246" s="5"/>
      <c r="N1246" s="10">
        <v>200</v>
      </c>
      <c r="O1246" s="10">
        <v>200</v>
      </c>
      <c r="P1246" s="88">
        <v>0</v>
      </c>
      <c r="Q1246" s="102">
        <f t="shared" si="55"/>
        <v>0.88749999999999996</v>
      </c>
      <c r="R1246" s="96">
        <v>0.93833333333333335</v>
      </c>
      <c r="S1246" s="16">
        <v>0.8175</v>
      </c>
      <c r="T1246" s="10">
        <v>183</v>
      </c>
      <c r="U1246" s="13">
        <v>0.91500000000000004</v>
      </c>
      <c r="V1246" s="12">
        <v>178</v>
      </c>
      <c r="W1246" s="13">
        <v>0.89</v>
      </c>
      <c r="X1246" s="12">
        <v>172</v>
      </c>
      <c r="Y1246" s="13">
        <v>0.86</v>
      </c>
      <c r="Z1246" s="12">
        <v>170</v>
      </c>
      <c r="AA1246" s="13">
        <v>0.85</v>
      </c>
      <c r="AB1246" s="12">
        <v>178</v>
      </c>
      <c r="AC1246" s="13">
        <v>0.89</v>
      </c>
      <c r="AD1246" s="12">
        <v>184</v>
      </c>
      <c r="AE1246" s="41">
        <v>0.92</v>
      </c>
      <c r="AF1246" s="19">
        <v>29.870699999999999</v>
      </c>
      <c r="AG1246" s="10">
        <v>-81.342667000000006</v>
      </c>
    </row>
    <row r="1247" spans="1:33" ht="12" customHeight="1" x14ac:dyDescent="0.2">
      <c r="A1247" s="18">
        <v>1341</v>
      </c>
      <c r="B1247" s="40" t="s">
        <v>89</v>
      </c>
      <c r="C1247" s="7" t="s">
        <v>832</v>
      </c>
      <c r="D1247" s="7" t="s">
        <v>1392</v>
      </c>
      <c r="E1247" s="7" t="s">
        <v>4</v>
      </c>
      <c r="F1247" s="7" t="s">
        <v>2</v>
      </c>
      <c r="G1247" s="7">
        <v>1</v>
      </c>
      <c r="H1247" s="5"/>
      <c r="I1247" s="6">
        <v>36</v>
      </c>
      <c r="J1247" s="5"/>
      <c r="K1247" s="5"/>
      <c r="L1247" s="5"/>
      <c r="M1247" s="5"/>
      <c r="N1247" s="10">
        <v>36</v>
      </c>
      <c r="O1247" s="10">
        <v>36</v>
      </c>
      <c r="P1247" s="88">
        <v>0</v>
      </c>
      <c r="Q1247" s="102">
        <f t="shared" si="55"/>
        <v>0.88888888888888884</v>
      </c>
      <c r="R1247" s="96">
        <v>0.81111111111111112</v>
      </c>
      <c r="S1247" s="16">
        <v>0.72222222222222221</v>
      </c>
      <c r="T1247" s="10">
        <v>32</v>
      </c>
      <c r="U1247" s="13">
        <v>0.88888888888888895</v>
      </c>
      <c r="V1247" s="12">
        <v>33</v>
      </c>
      <c r="W1247" s="13">
        <v>0.91666666666666696</v>
      </c>
      <c r="X1247" s="12">
        <v>34</v>
      </c>
      <c r="Y1247" s="13">
        <v>0.94444444444444398</v>
      </c>
      <c r="Z1247" s="12">
        <v>32</v>
      </c>
      <c r="AA1247" s="13">
        <v>0.88888888888888895</v>
      </c>
      <c r="AB1247" s="12">
        <v>31</v>
      </c>
      <c r="AC1247" s="13">
        <v>0.86111111111111105</v>
      </c>
      <c r="AD1247" s="12">
        <v>30</v>
      </c>
      <c r="AE1247" s="41">
        <v>0.83333333333333304</v>
      </c>
      <c r="AF1247" s="19">
        <v>29.892578</v>
      </c>
      <c r="AG1247" s="10">
        <v>-81.332875999999999</v>
      </c>
    </row>
    <row r="1248" spans="1:33" ht="12" customHeight="1" x14ac:dyDescent="0.2">
      <c r="A1248" s="18">
        <v>956</v>
      </c>
      <c r="B1248" s="40" t="s">
        <v>89</v>
      </c>
      <c r="C1248" s="7" t="s">
        <v>615</v>
      </c>
      <c r="D1248" s="7" t="s">
        <v>1355</v>
      </c>
      <c r="E1248" s="7" t="s">
        <v>1738</v>
      </c>
      <c r="F1248" s="7" t="s">
        <v>2</v>
      </c>
      <c r="G1248" s="7">
        <v>1</v>
      </c>
      <c r="H1248" s="5"/>
      <c r="I1248" s="6">
        <v>145</v>
      </c>
      <c r="J1248" s="5"/>
      <c r="K1248" s="5"/>
      <c r="L1248" s="5"/>
      <c r="M1248" s="5"/>
      <c r="N1248" s="10">
        <v>192</v>
      </c>
      <c r="O1248" s="10">
        <v>145</v>
      </c>
      <c r="P1248" s="88">
        <v>47</v>
      </c>
      <c r="Q1248" s="102">
        <f t="shared" si="55"/>
        <v>0.94791666666666663</v>
      </c>
      <c r="R1248" s="96">
        <v>0.94357638888888884</v>
      </c>
      <c r="S1248" s="16">
        <v>0.92395833333333333</v>
      </c>
      <c r="T1248" s="10">
        <v>181</v>
      </c>
      <c r="U1248" s="13">
        <v>0.94270833333333304</v>
      </c>
      <c r="V1248" s="12">
        <v>179</v>
      </c>
      <c r="W1248" s="13">
        <v>0.93229166666666696</v>
      </c>
      <c r="X1248" s="12">
        <v>183</v>
      </c>
      <c r="Y1248" s="13">
        <v>0.953125</v>
      </c>
      <c r="Z1248" s="12">
        <v>184</v>
      </c>
      <c r="AA1248" s="13">
        <v>0.95833333333333304</v>
      </c>
      <c r="AB1248" s="12">
        <v>184</v>
      </c>
      <c r="AC1248" s="13">
        <v>0.95833333333333304</v>
      </c>
      <c r="AD1248" s="12">
        <v>181</v>
      </c>
      <c r="AE1248" s="41">
        <v>0.94270833333333304</v>
      </c>
      <c r="AF1248" s="19">
        <v>29.869700000000002</v>
      </c>
      <c r="AG1248" s="10">
        <v>-81.338800000000006</v>
      </c>
    </row>
    <row r="1249" spans="1:33" ht="12" customHeight="1" thickBot="1" x14ac:dyDescent="0.25">
      <c r="A1249" s="18">
        <v>2692</v>
      </c>
      <c r="B1249" s="43" t="s">
        <v>89</v>
      </c>
      <c r="C1249" s="44" t="s">
        <v>1324</v>
      </c>
      <c r="D1249" s="44" t="s">
        <v>1370</v>
      </c>
      <c r="E1249" s="44" t="s">
        <v>3</v>
      </c>
      <c r="F1249" s="44" t="s">
        <v>1333</v>
      </c>
      <c r="G1249" s="44">
        <v>1</v>
      </c>
      <c r="H1249" s="45">
        <v>48</v>
      </c>
      <c r="I1249" s="45">
        <v>12</v>
      </c>
      <c r="J1249" s="46"/>
      <c r="K1249" s="46"/>
      <c r="L1249" s="46"/>
      <c r="M1249" s="46"/>
      <c r="N1249" s="47">
        <v>60</v>
      </c>
      <c r="O1249" s="47">
        <v>60</v>
      </c>
      <c r="P1249" s="90">
        <v>0</v>
      </c>
      <c r="Q1249" s="103"/>
      <c r="R1249" s="97"/>
      <c r="S1249" s="48"/>
      <c r="T1249" s="46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50"/>
      <c r="AF1249" s="19">
        <v>29.872582999999999</v>
      </c>
      <c r="AG1249" s="10">
        <v>-81.331721999999999</v>
      </c>
    </row>
    <row r="1250" spans="1:33" ht="6" customHeight="1" thickBot="1" x14ac:dyDescent="0.25">
      <c r="A1250" s="18"/>
      <c r="B1250" s="79"/>
      <c r="C1250" s="22"/>
      <c r="D1250" s="22"/>
      <c r="E1250" s="22"/>
      <c r="F1250" s="22"/>
      <c r="G1250" s="22"/>
      <c r="H1250" s="24"/>
      <c r="I1250" s="24"/>
      <c r="J1250" s="23"/>
      <c r="K1250" s="23"/>
      <c r="L1250" s="23"/>
      <c r="M1250" s="23"/>
      <c r="N1250" s="25"/>
      <c r="O1250" s="25"/>
      <c r="P1250" s="83"/>
      <c r="Q1250" s="104"/>
      <c r="R1250" s="98"/>
      <c r="S1250" s="26"/>
      <c r="T1250" s="23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80"/>
      <c r="AF1250" s="19"/>
      <c r="AG1250" s="10"/>
    </row>
    <row r="1251" spans="1:33" ht="12" customHeight="1" x14ac:dyDescent="0.2">
      <c r="A1251" s="18">
        <v>203</v>
      </c>
      <c r="B1251" s="31" t="s">
        <v>72</v>
      </c>
      <c r="C1251" s="32" t="s">
        <v>151</v>
      </c>
      <c r="D1251" s="32" t="s">
        <v>1450</v>
      </c>
      <c r="E1251" s="32" t="s">
        <v>3</v>
      </c>
      <c r="F1251" s="32" t="s">
        <v>2</v>
      </c>
      <c r="G1251" s="32">
        <v>1</v>
      </c>
      <c r="H1251" s="34">
        <v>144</v>
      </c>
      <c r="I1251" s="33"/>
      <c r="J1251" s="33"/>
      <c r="K1251" s="33"/>
      <c r="L1251" s="33"/>
      <c r="M1251" s="33"/>
      <c r="N1251" s="35">
        <v>144</v>
      </c>
      <c r="O1251" s="35">
        <v>144</v>
      </c>
      <c r="P1251" s="87">
        <v>0</v>
      </c>
      <c r="Q1251" s="101">
        <f t="shared" ref="Q1251:Q1264" si="56">(T1251+V1251+X1251+Z1251+AB1251+AD1251)/(N1251*COUNTA(T1251,V1251,X1251,Z1251,AB1251,AD1251))</f>
        <v>0.98263888888888884</v>
      </c>
      <c r="R1251" s="95">
        <v>0.95833333333333337</v>
      </c>
      <c r="S1251" s="36">
        <v>0.97685185185185186</v>
      </c>
      <c r="T1251" s="35">
        <v>142</v>
      </c>
      <c r="U1251" s="37">
        <v>0.98611111111111105</v>
      </c>
      <c r="V1251" s="38">
        <v>142</v>
      </c>
      <c r="W1251" s="37">
        <v>0.98611111111111105</v>
      </c>
      <c r="X1251" s="38">
        <v>141</v>
      </c>
      <c r="Y1251" s="37">
        <v>0.97916666666666696</v>
      </c>
      <c r="Z1251" s="38">
        <v>140</v>
      </c>
      <c r="AA1251" s="37">
        <v>0.97222222222222199</v>
      </c>
      <c r="AB1251" s="38">
        <v>141</v>
      </c>
      <c r="AC1251" s="37">
        <v>0.97916666666666696</v>
      </c>
      <c r="AD1251" s="38">
        <v>143</v>
      </c>
      <c r="AE1251" s="39">
        <v>0.99305555555555602</v>
      </c>
      <c r="AF1251" s="19">
        <v>27.346399999999999</v>
      </c>
      <c r="AG1251" s="10">
        <v>-80.369</v>
      </c>
    </row>
    <row r="1252" spans="1:33" ht="12" customHeight="1" x14ac:dyDescent="0.2">
      <c r="A1252" s="18">
        <v>1327</v>
      </c>
      <c r="B1252" s="40" t="s">
        <v>72</v>
      </c>
      <c r="C1252" s="7" t="s">
        <v>823</v>
      </c>
      <c r="D1252" s="7" t="s">
        <v>1392</v>
      </c>
      <c r="E1252" s="7" t="s">
        <v>3</v>
      </c>
      <c r="F1252" s="7" t="s">
        <v>2</v>
      </c>
      <c r="G1252" s="7">
        <v>1</v>
      </c>
      <c r="H1252" s="6">
        <v>50</v>
      </c>
      <c r="I1252" s="5"/>
      <c r="J1252" s="5"/>
      <c r="K1252" s="5"/>
      <c r="L1252" s="5"/>
      <c r="M1252" s="5"/>
      <c r="N1252" s="10">
        <v>50</v>
      </c>
      <c r="O1252" s="10">
        <v>49</v>
      </c>
      <c r="P1252" s="88">
        <v>1</v>
      </c>
      <c r="Q1252" s="102">
        <f t="shared" si="56"/>
        <v>0.99333333333333329</v>
      </c>
      <c r="R1252" s="96">
        <v>0.98666666666666669</v>
      </c>
      <c r="S1252" s="16">
        <v>0.97666666666666668</v>
      </c>
      <c r="T1252" s="10">
        <v>49</v>
      </c>
      <c r="U1252" s="13">
        <v>0.98</v>
      </c>
      <c r="V1252" s="12">
        <v>50</v>
      </c>
      <c r="W1252" s="13">
        <v>1</v>
      </c>
      <c r="X1252" s="12">
        <v>50</v>
      </c>
      <c r="Y1252" s="13">
        <v>1</v>
      </c>
      <c r="Z1252" s="12">
        <v>49</v>
      </c>
      <c r="AA1252" s="13">
        <v>0.98</v>
      </c>
      <c r="AB1252" s="12">
        <v>50</v>
      </c>
      <c r="AC1252" s="13">
        <v>1</v>
      </c>
      <c r="AD1252" s="12">
        <v>50</v>
      </c>
      <c r="AE1252" s="41">
        <v>1</v>
      </c>
      <c r="AF1252" s="19">
        <v>27.2483</v>
      </c>
      <c r="AG1252" s="10">
        <v>-80.371899999999997</v>
      </c>
    </row>
    <row r="1253" spans="1:33" ht="12" customHeight="1" x14ac:dyDescent="0.2">
      <c r="A1253" s="18">
        <v>2384</v>
      </c>
      <c r="B1253" s="40" t="s">
        <v>72</v>
      </c>
      <c r="C1253" s="7" t="s">
        <v>1124</v>
      </c>
      <c r="D1253" s="7" t="s">
        <v>1337</v>
      </c>
      <c r="E1253" s="7" t="s">
        <v>3</v>
      </c>
      <c r="F1253" s="7" t="s">
        <v>2</v>
      </c>
      <c r="G1253" s="7">
        <v>1</v>
      </c>
      <c r="H1253" s="6">
        <v>74</v>
      </c>
      <c r="I1253" s="6">
        <v>18</v>
      </c>
      <c r="J1253" s="5"/>
      <c r="K1253" s="5"/>
      <c r="L1253" s="5"/>
      <c r="M1253" s="5"/>
      <c r="N1253" s="10">
        <v>92</v>
      </c>
      <c r="O1253" s="10">
        <v>92</v>
      </c>
      <c r="P1253" s="88">
        <v>0</v>
      </c>
      <c r="Q1253" s="102">
        <f t="shared" si="56"/>
        <v>0.98188405797101452</v>
      </c>
      <c r="R1253" s="96">
        <v>0.97282608695652173</v>
      </c>
      <c r="S1253" s="16">
        <v>0.49456521739130432</v>
      </c>
      <c r="T1253" s="10">
        <v>92</v>
      </c>
      <c r="U1253" s="13">
        <v>1</v>
      </c>
      <c r="V1253" s="12">
        <v>90</v>
      </c>
      <c r="W1253" s="13">
        <v>0.97826086956521696</v>
      </c>
      <c r="X1253" s="12">
        <v>90</v>
      </c>
      <c r="Y1253" s="13">
        <v>0.97826086956521696</v>
      </c>
      <c r="Z1253" s="12">
        <v>89</v>
      </c>
      <c r="AA1253" s="13">
        <v>0.96739130434782605</v>
      </c>
      <c r="AB1253" s="12">
        <v>90</v>
      </c>
      <c r="AC1253" s="13">
        <v>0.97826086956521696</v>
      </c>
      <c r="AD1253" s="12">
        <v>91</v>
      </c>
      <c r="AE1253" s="41">
        <v>0.978494623655914</v>
      </c>
      <c r="AF1253" s="19">
        <v>27.3842</v>
      </c>
      <c r="AG1253" s="10">
        <v>-80.334000000000003</v>
      </c>
    </row>
    <row r="1254" spans="1:33" ht="12" customHeight="1" x14ac:dyDescent="0.2">
      <c r="A1254" s="18">
        <v>80</v>
      </c>
      <c r="B1254" s="40" t="s">
        <v>72</v>
      </c>
      <c r="C1254" s="7" t="s">
        <v>73</v>
      </c>
      <c r="D1254" s="7" t="s">
        <v>1415</v>
      </c>
      <c r="E1254" s="7" t="s">
        <v>4</v>
      </c>
      <c r="F1254" s="7" t="s">
        <v>2</v>
      </c>
      <c r="G1254" s="7">
        <v>1</v>
      </c>
      <c r="H1254" s="5"/>
      <c r="I1254" s="6">
        <v>60</v>
      </c>
      <c r="J1254" s="5"/>
      <c r="K1254" s="5"/>
      <c r="L1254" s="5"/>
      <c r="M1254" s="5"/>
      <c r="N1254" s="10">
        <v>61</v>
      </c>
      <c r="O1254" s="10">
        <v>60</v>
      </c>
      <c r="P1254" s="88">
        <v>1</v>
      </c>
      <c r="Q1254" s="102">
        <f t="shared" si="56"/>
        <v>0.99726775956284153</v>
      </c>
      <c r="R1254" s="96">
        <v>0.97540983606557374</v>
      </c>
      <c r="S1254" s="16">
        <v>0.99672131147540988</v>
      </c>
      <c r="T1254" s="10">
        <v>61</v>
      </c>
      <c r="U1254" s="13">
        <v>1</v>
      </c>
      <c r="V1254" s="12">
        <v>61</v>
      </c>
      <c r="W1254" s="13">
        <v>1</v>
      </c>
      <c r="X1254" s="12">
        <v>61</v>
      </c>
      <c r="Y1254" s="13">
        <v>1</v>
      </c>
      <c r="Z1254" s="12">
        <v>60</v>
      </c>
      <c r="AA1254" s="13">
        <v>0.98360655737704905</v>
      </c>
      <c r="AB1254" s="12">
        <v>61</v>
      </c>
      <c r="AC1254" s="13">
        <v>1</v>
      </c>
      <c r="AD1254" s="12">
        <v>61</v>
      </c>
      <c r="AE1254" s="41">
        <v>1</v>
      </c>
      <c r="AF1254" s="19">
        <v>27.465299999999999</v>
      </c>
      <c r="AG1254" s="10">
        <v>-80.334599999999995</v>
      </c>
    </row>
    <row r="1255" spans="1:33" ht="12" customHeight="1" x14ac:dyDescent="0.2">
      <c r="A1255" s="18">
        <v>302</v>
      </c>
      <c r="B1255" s="40" t="s">
        <v>72</v>
      </c>
      <c r="C1255" s="7" t="s">
        <v>214</v>
      </c>
      <c r="D1255" s="7" t="s">
        <v>1431</v>
      </c>
      <c r="E1255" s="7" t="s">
        <v>4</v>
      </c>
      <c r="F1255" s="7" t="s">
        <v>2</v>
      </c>
      <c r="G1255" s="7">
        <v>1</v>
      </c>
      <c r="H1255" s="5"/>
      <c r="I1255" s="6">
        <v>320</v>
      </c>
      <c r="J1255" s="5"/>
      <c r="K1255" s="5"/>
      <c r="L1255" s="5"/>
      <c r="M1255" s="5"/>
      <c r="N1255" s="10">
        <v>320</v>
      </c>
      <c r="O1255" s="10">
        <v>320</v>
      </c>
      <c r="P1255" s="88">
        <v>0</v>
      </c>
      <c r="Q1255" s="102">
        <f t="shared" si="56"/>
        <v>0.92864583333333328</v>
      </c>
      <c r="R1255" s="96">
        <v>0.92395833333333333</v>
      </c>
      <c r="S1255" s="16">
        <v>0.76041666666666663</v>
      </c>
      <c r="T1255" s="10">
        <v>298</v>
      </c>
      <c r="U1255" s="13">
        <v>0.93125000000000002</v>
      </c>
      <c r="V1255" s="12">
        <v>300</v>
      </c>
      <c r="W1255" s="13">
        <v>0.9375</v>
      </c>
      <c r="X1255" s="12">
        <v>298</v>
      </c>
      <c r="Y1255" s="13">
        <v>0.93125000000000002</v>
      </c>
      <c r="Z1255" s="12">
        <v>286</v>
      </c>
      <c r="AA1255" s="13">
        <v>0.89375000000000004</v>
      </c>
      <c r="AB1255" s="12">
        <v>298</v>
      </c>
      <c r="AC1255" s="13">
        <v>0.93125000000000002</v>
      </c>
      <c r="AD1255" s="12">
        <v>303</v>
      </c>
      <c r="AE1255" s="41">
        <v>0.94687500000000002</v>
      </c>
      <c r="AF1255" s="19">
        <v>27.416699999999999</v>
      </c>
      <c r="AG1255" s="10">
        <v>-80.325900000000004</v>
      </c>
    </row>
    <row r="1256" spans="1:33" ht="12" customHeight="1" x14ac:dyDescent="0.2">
      <c r="A1256" s="18">
        <v>726</v>
      </c>
      <c r="B1256" s="40" t="s">
        <v>72</v>
      </c>
      <c r="C1256" s="7" t="s">
        <v>482</v>
      </c>
      <c r="D1256" s="7" t="s">
        <v>1532</v>
      </c>
      <c r="E1256" s="7" t="s">
        <v>4</v>
      </c>
      <c r="F1256" s="7" t="s">
        <v>2</v>
      </c>
      <c r="G1256" s="7">
        <v>1</v>
      </c>
      <c r="H1256" s="5"/>
      <c r="I1256" s="6">
        <v>340</v>
      </c>
      <c r="J1256" s="5"/>
      <c r="K1256" s="5"/>
      <c r="L1256" s="6">
        <v>32</v>
      </c>
      <c r="M1256" s="5"/>
      <c r="N1256" s="10">
        <v>340</v>
      </c>
      <c r="O1256" s="10">
        <v>340</v>
      </c>
      <c r="P1256" s="88">
        <v>0</v>
      </c>
      <c r="Q1256" s="102">
        <f t="shared" si="56"/>
        <v>0.94166666666666665</v>
      </c>
      <c r="R1256" s="96">
        <v>0.91764705882352937</v>
      </c>
      <c r="S1256" s="16">
        <v>0.90588235294117647</v>
      </c>
      <c r="T1256" s="10">
        <v>327</v>
      </c>
      <c r="U1256" s="13">
        <v>0.96176470588235297</v>
      </c>
      <c r="V1256" s="12">
        <v>318</v>
      </c>
      <c r="W1256" s="13">
        <v>0.93529411764705905</v>
      </c>
      <c r="X1256" s="12">
        <v>319</v>
      </c>
      <c r="Y1256" s="13">
        <v>0.93823529411764695</v>
      </c>
      <c r="Z1256" s="12">
        <v>324</v>
      </c>
      <c r="AA1256" s="13">
        <v>0.95294117647058796</v>
      </c>
      <c r="AB1256" s="12">
        <v>321</v>
      </c>
      <c r="AC1256" s="13">
        <v>0.94411764705882395</v>
      </c>
      <c r="AD1256" s="12">
        <v>312</v>
      </c>
      <c r="AE1256" s="41">
        <v>0.91764705882352904</v>
      </c>
      <c r="AF1256" s="19">
        <v>27.424333333333301</v>
      </c>
      <c r="AG1256" s="10">
        <v>-80.375972222222202</v>
      </c>
    </row>
    <row r="1257" spans="1:33" ht="12" customHeight="1" x14ac:dyDescent="0.2">
      <c r="A1257" s="18">
        <v>741</v>
      </c>
      <c r="B1257" s="40" t="s">
        <v>72</v>
      </c>
      <c r="C1257" s="7" t="s">
        <v>494</v>
      </c>
      <c r="D1257" s="7" t="s">
        <v>1462</v>
      </c>
      <c r="E1257" s="7" t="s">
        <v>4</v>
      </c>
      <c r="F1257" s="7" t="s">
        <v>2</v>
      </c>
      <c r="G1257" s="7">
        <v>1</v>
      </c>
      <c r="H1257" s="5"/>
      <c r="I1257" s="6">
        <v>284</v>
      </c>
      <c r="J1257" s="5"/>
      <c r="K1257" s="5"/>
      <c r="L1257" s="5"/>
      <c r="M1257" s="5"/>
      <c r="N1257" s="10">
        <v>284</v>
      </c>
      <c r="O1257" s="10">
        <v>284</v>
      </c>
      <c r="P1257" s="88">
        <v>0</v>
      </c>
      <c r="Q1257" s="102">
        <f t="shared" si="56"/>
        <v>0.965962441314554</v>
      </c>
      <c r="R1257" s="96">
        <v>0.96478873239436624</v>
      </c>
      <c r="S1257" s="16">
        <v>0.92429577464788737</v>
      </c>
      <c r="T1257" s="10">
        <v>276</v>
      </c>
      <c r="U1257" s="13">
        <v>0.971830985915493</v>
      </c>
      <c r="V1257" s="12">
        <v>279</v>
      </c>
      <c r="W1257" s="13">
        <v>0.98239436619718301</v>
      </c>
      <c r="X1257" s="12">
        <v>276</v>
      </c>
      <c r="Y1257" s="13">
        <v>0.971830985915493</v>
      </c>
      <c r="Z1257" s="12">
        <v>271</v>
      </c>
      <c r="AA1257" s="13">
        <v>0.95422535211267601</v>
      </c>
      <c r="AB1257" s="12">
        <v>275</v>
      </c>
      <c r="AC1257" s="13">
        <v>0.96830985915492995</v>
      </c>
      <c r="AD1257" s="12">
        <v>269</v>
      </c>
      <c r="AE1257" s="41">
        <v>0.94718309859154903</v>
      </c>
      <c r="AF1257" s="19">
        <v>27.364999999999998</v>
      </c>
      <c r="AG1257" s="10">
        <v>-80.386099999999999</v>
      </c>
    </row>
    <row r="1258" spans="1:33" ht="12" customHeight="1" x14ac:dyDescent="0.2">
      <c r="A1258" s="18">
        <v>1040</v>
      </c>
      <c r="B1258" s="40" t="s">
        <v>72</v>
      </c>
      <c r="C1258" s="7" t="s">
        <v>675</v>
      </c>
      <c r="D1258" s="7" t="s">
        <v>1580</v>
      </c>
      <c r="E1258" s="7" t="s">
        <v>4</v>
      </c>
      <c r="F1258" s="7" t="s">
        <v>2</v>
      </c>
      <c r="G1258" s="7">
        <v>1</v>
      </c>
      <c r="H1258" s="5"/>
      <c r="I1258" s="6">
        <v>264</v>
      </c>
      <c r="J1258" s="5"/>
      <c r="K1258" s="5"/>
      <c r="L1258" s="6">
        <v>7</v>
      </c>
      <c r="M1258" s="5"/>
      <c r="N1258" s="10">
        <v>264</v>
      </c>
      <c r="O1258" s="10">
        <v>264</v>
      </c>
      <c r="P1258" s="88">
        <v>0</v>
      </c>
      <c r="Q1258" s="102">
        <f t="shared" si="56"/>
        <v>0.90404040404040409</v>
      </c>
      <c r="R1258" s="96">
        <v>0.82045454545454544</v>
      </c>
      <c r="S1258" s="16">
        <v>0.89709595959595956</v>
      </c>
      <c r="T1258" s="10">
        <v>249</v>
      </c>
      <c r="U1258" s="13">
        <v>0.94318181818181801</v>
      </c>
      <c r="V1258" s="12">
        <v>240</v>
      </c>
      <c r="W1258" s="13">
        <v>0.90909090909090895</v>
      </c>
      <c r="X1258" s="12">
        <v>236</v>
      </c>
      <c r="Y1258" s="13">
        <v>0.89393939393939403</v>
      </c>
      <c r="Z1258" s="12">
        <v>232</v>
      </c>
      <c r="AA1258" s="13">
        <v>0.87878787878787901</v>
      </c>
      <c r="AB1258" s="12">
        <v>234</v>
      </c>
      <c r="AC1258" s="13">
        <v>0.88636363636363602</v>
      </c>
      <c r="AD1258" s="12">
        <v>241</v>
      </c>
      <c r="AE1258" s="41">
        <v>0.91287878787878796</v>
      </c>
      <c r="AF1258" s="19">
        <v>27.346191999999999</v>
      </c>
      <c r="AG1258" s="10">
        <v>-80.382586000000003</v>
      </c>
    </row>
    <row r="1259" spans="1:33" ht="12" customHeight="1" x14ac:dyDescent="0.2">
      <c r="A1259" s="18">
        <v>1115</v>
      </c>
      <c r="B1259" s="40" t="s">
        <v>72</v>
      </c>
      <c r="C1259" s="7" t="s">
        <v>714</v>
      </c>
      <c r="D1259" s="7" t="s">
        <v>1593</v>
      </c>
      <c r="E1259" s="7" t="s">
        <v>4</v>
      </c>
      <c r="F1259" s="7" t="s">
        <v>2</v>
      </c>
      <c r="G1259" s="7">
        <v>1</v>
      </c>
      <c r="H1259" s="5"/>
      <c r="I1259" s="6">
        <v>184</v>
      </c>
      <c r="J1259" s="5"/>
      <c r="K1259" s="5"/>
      <c r="L1259" s="5"/>
      <c r="M1259" s="5"/>
      <c r="N1259" s="10">
        <v>184</v>
      </c>
      <c r="O1259" s="10">
        <v>184</v>
      </c>
      <c r="P1259" s="88">
        <v>0</v>
      </c>
      <c r="Q1259" s="102">
        <f t="shared" si="56"/>
        <v>0.96467391304347827</v>
      </c>
      <c r="R1259" s="96">
        <v>0.94202898550724634</v>
      </c>
      <c r="S1259" s="16">
        <v>0.9501811594202898</v>
      </c>
      <c r="T1259" s="10">
        <v>182</v>
      </c>
      <c r="U1259" s="13">
        <v>0.98913043478260898</v>
      </c>
      <c r="V1259" s="12">
        <v>181</v>
      </c>
      <c r="W1259" s="13">
        <v>0.98369565217391297</v>
      </c>
      <c r="X1259" s="12">
        <v>179</v>
      </c>
      <c r="Y1259" s="13">
        <v>0.97282608695652195</v>
      </c>
      <c r="Z1259" s="12">
        <v>172</v>
      </c>
      <c r="AA1259" s="13">
        <v>0.934782608695652</v>
      </c>
      <c r="AB1259" s="12">
        <v>173</v>
      </c>
      <c r="AC1259" s="13">
        <v>0.940217391304348</v>
      </c>
      <c r="AD1259" s="12">
        <v>178</v>
      </c>
      <c r="AE1259" s="41">
        <v>0.96739130434782605</v>
      </c>
      <c r="AF1259" s="19">
        <v>27.3111</v>
      </c>
      <c r="AG1259" s="10">
        <v>-80.348600000000005</v>
      </c>
    </row>
    <row r="1260" spans="1:33" ht="12" customHeight="1" x14ac:dyDescent="0.2">
      <c r="A1260" s="18">
        <v>1848</v>
      </c>
      <c r="B1260" s="40" t="s">
        <v>72</v>
      </c>
      <c r="C1260" s="7" t="s">
        <v>1007</v>
      </c>
      <c r="D1260" s="7" t="s">
        <v>1363</v>
      </c>
      <c r="E1260" s="7" t="s">
        <v>4</v>
      </c>
      <c r="F1260" s="7" t="s">
        <v>2</v>
      </c>
      <c r="G1260" s="7">
        <v>1</v>
      </c>
      <c r="H1260" s="5"/>
      <c r="I1260" s="6">
        <v>132</v>
      </c>
      <c r="J1260" s="5"/>
      <c r="K1260" s="5"/>
      <c r="L1260" s="5"/>
      <c r="M1260" s="5"/>
      <c r="N1260" s="10">
        <v>132</v>
      </c>
      <c r="O1260" s="10">
        <v>132</v>
      </c>
      <c r="P1260" s="88">
        <v>0</v>
      </c>
      <c r="Q1260" s="102">
        <f t="shared" si="56"/>
        <v>0.94191919191919193</v>
      </c>
      <c r="R1260" s="96">
        <v>0.88383838383838387</v>
      </c>
      <c r="S1260" s="16">
        <v>0.90782828282828287</v>
      </c>
      <c r="T1260" s="10">
        <v>127</v>
      </c>
      <c r="U1260" s="13">
        <v>0.96212121212121204</v>
      </c>
      <c r="V1260" s="12">
        <v>130</v>
      </c>
      <c r="W1260" s="13">
        <v>0.98484848484848497</v>
      </c>
      <c r="X1260" s="12">
        <v>124</v>
      </c>
      <c r="Y1260" s="13">
        <v>0.94656488549618301</v>
      </c>
      <c r="Z1260" s="12">
        <v>122</v>
      </c>
      <c r="AA1260" s="13">
        <v>0.93129770992366401</v>
      </c>
      <c r="AB1260" s="12">
        <v>121</v>
      </c>
      <c r="AC1260" s="13">
        <v>0.92366412213740501</v>
      </c>
      <c r="AD1260" s="12">
        <v>122</v>
      </c>
      <c r="AE1260" s="41">
        <v>0.93129770992366401</v>
      </c>
      <c r="AF1260" s="19">
        <v>27.464400000000001</v>
      </c>
      <c r="AG1260" s="10">
        <v>-80.353899999999996</v>
      </c>
    </row>
    <row r="1261" spans="1:33" ht="12" customHeight="1" x14ac:dyDescent="0.2">
      <c r="A1261" s="18">
        <v>2562</v>
      </c>
      <c r="B1261" s="40" t="s">
        <v>72</v>
      </c>
      <c r="C1261" s="7" t="s">
        <v>1221</v>
      </c>
      <c r="D1261" s="7" t="s">
        <v>1368</v>
      </c>
      <c r="E1261" s="7" t="s">
        <v>4</v>
      </c>
      <c r="F1261" s="7" t="s">
        <v>2</v>
      </c>
      <c r="G1261" s="7">
        <v>1</v>
      </c>
      <c r="H1261" s="5"/>
      <c r="I1261" s="6">
        <v>107</v>
      </c>
      <c r="J1261" s="5"/>
      <c r="K1261" s="5"/>
      <c r="L1261" s="6">
        <v>11</v>
      </c>
      <c r="M1261" s="5"/>
      <c r="N1261" s="10">
        <v>107</v>
      </c>
      <c r="O1261" s="10">
        <v>107</v>
      </c>
      <c r="P1261" s="88">
        <v>0</v>
      </c>
      <c r="Q1261" s="102">
        <f t="shared" si="56"/>
        <v>0.99688473520249221</v>
      </c>
      <c r="R1261" s="96">
        <v>0.92523364485981308</v>
      </c>
      <c r="S1261" s="16"/>
      <c r="T1261" s="10">
        <v>106</v>
      </c>
      <c r="U1261" s="13">
        <v>0.99065420560747697</v>
      </c>
      <c r="V1261" s="12">
        <v>107</v>
      </c>
      <c r="W1261" s="13">
        <v>1</v>
      </c>
      <c r="X1261" s="12">
        <v>107</v>
      </c>
      <c r="Y1261" s="13">
        <v>1</v>
      </c>
      <c r="Z1261" s="12">
        <v>107</v>
      </c>
      <c r="AA1261" s="13">
        <v>1</v>
      </c>
      <c r="AB1261" s="12">
        <v>107</v>
      </c>
      <c r="AC1261" s="13">
        <v>1</v>
      </c>
      <c r="AD1261" s="12">
        <v>106</v>
      </c>
      <c r="AE1261" s="41">
        <v>0.99065420560747697</v>
      </c>
      <c r="AF1261" s="19">
        <v>27.4599166666667</v>
      </c>
      <c r="AG1261" s="10">
        <v>-80.352222222222196</v>
      </c>
    </row>
    <row r="1262" spans="1:33" ht="12" customHeight="1" x14ac:dyDescent="0.2">
      <c r="A1262" s="18">
        <v>850</v>
      </c>
      <c r="B1262" s="40" t="s">
        <v>72</v>
      </c>
      <c r="C1262" s="7" t="s">
        <v>553</v>
      </c>
      <c r="D1262" s="7" t="s">
        <v>1403</v>
      </c>
      <c r="E1262" s="7" t="s">
        <v>1738</v>
      </c>
      <c r="F1262" s="7" t="s">
        <v>2</v>
      </c>
      <c r="G1262" s="7">
        <v>1</v>
      </c>
      <c r="H1262" s="5"/>
      <c r="I1262" s="6">
        <v>188</v>
      </c>
      <c r="J1262" s="5"/>
      <c r="K1262" s="5"/>
      <c r="L1262" s="5"/>
      <c r="M1262" s="5"/>
      <c r="N1262" s="10">
        <v>188</v>
      </c>
      <c r="O1262" s="10">
        <v>94</v>
      </c>
      <c r="P1262" s="88">
        <v>94</v>
      </c>
      <c r="Q1262" s="102">
        <f t="shared" si="56"/>
        <v>0.95921985815602839</v>
      </c>
      <c r="R1262" s="96">
        <v>0.94255319148936167</v>
      </c>
      <c r="S1262" s="16">
        <v>0.92907801418439717</v>
      </c>
      <c r="T1262" s="10">
        <v>184</v>
      </c>
      <c r="U1262" s="13">
        <v>0.97872340425531901</v>
      </c>
      <c r="V1262" s="12">
        <v>187</v>
      </c>
      <c r="W1262" s="13">
        <v>0.99468085106382997</v>
      </c>
      <c r="X1262" s="12">
        <v>186</v>
      </c>
      <c r="Y1262" s="13">
        <v>0.98936170212765995</v>
      </c>
      <c r="Z1262" s="12">
        <v>178</v>
      </c>
      <c r="AA1262" s="13">
        <v>0.94680851063829796</v>
      </c>
      <c r="AB1262" s="12">
        <v>171</v>
      </c>
      <c r="AC1262" s="13">
        <v>0.909574468085106</v>
      </c>
      <c r="AD1262" s="12">
        <v>176</v>
      </c>
      <c r="AE1262" s="41">
        <v>0.93617021276595702</v>
      </c>
      <c r="AF1262" s="19">
        <v>27.293399999999998</v>
      </c>
      <c r="AG1262" s="10">
        <v>-80.286799999999999</v>
      </c>
    </row>
    <row r="1263" spans="1:33" ht="12" customHeight="1" x14ac:dyDescent="0.2">
      <c r="A1263" s="18">
        <v>1325</v>
      </c>
      <c r="B1263" s="40" t="s">
        <v>72</v>
      </c>
      <c r="C1263" s="7" t="s">
        <v>821</v>
      </c>
      <c r="D1263" s="7" t="s">
        <v>1625</v>
      </c>
      <c r="E1263" s="7" t="s">
        <v>5</v>
      </c>
      <c r="F1263" s="7" t="s">
        <v>2</v>
      </c>
      <c r="G1263" s="7">
        <v>1</v>
      </c>
      <c r="H1263" s="5"/>
      <c r="I1263" s="5"/>
      <c r="J1263" s="6">
        <v>104</v>
      </c>
      <c r="K1263" s="5"/>
      <c r="L1263" s="5"/>
      <c r="M1263" s="5"/>
      <c r="N1263" s="10">
        <v>104</v>
      </c>
      <c r="O1263" s="10">
        <v>104</v>
      </c>
      <c r="P1263" s="88">
        <v>0</v>
      </c>
      <c r="Q1263" s="102">
        <f t="shared" si="56"/>
        <v>0.91025641025641024</v>
      </c>
      <c r="R1263" s="96">
        <v>0.89903846153846156</v>
      </c>
      <c r="S1263" s="16">
        <v>0.92788461538461542</v>
      </c>
      <c r="T1263" s="10">
        <v>93</v>
      </c>
      <c r="U1263" s="13">
        <v>0.89423076923076905</v>
      </c>
      <c r="V1263" s="12">
        <v>95</v>
      </c>
      <c r="W1263" s="13">
        <v>0.91346153846153799</v>
      </c>
      <c r="X1263" s="12">
        <v>95</v>
      </c>
      <c r="Y1263" s="13">
        <v>0.91346153846153799</v>
      </c>
      <c r="Z1263" s="12">
        <v>95</v>
      </c>
      <c r="AA1263" s="13">
        <v>0.91346153846153799</v>
      </c>
      <c r="AB1263" s="12">
        <v>95</v>
      </c>
      <c r="AC1263" s="13">
        <v>0.91346153846153799</v>
      </c>
      <c r="AD1263" s="12">
        <v>95</v>
      </c>
      <c r="AE1263" s="41">
        <v>0.91346153846153799</v>
      </c>
      <c r="AF1263" s="19">
        <v>27.439599999999999</v>
      </c>
      <c r="AG1263" s="10">
        <v>-80.349999999999994</v>
      </c>
    </row>
    <row r="1264" spans="1:33" ht="12" customHeight="1" x14ac:dyDescent="0.2">
      <c r="A1264" s="18">
        <v>1831</v>
      </c>
      <c r="B1264" s="40" t="s">
        <v>72</v>
      </c>
      <c r="C1264" s="7" t="s">
        <v>998</v>
      </c>
      <c r="D1264" s="7" t="s">
        <v>1363</v>
      </c>
      <c r="E1264" s="7" t="s">
        <v>5</v>
      </c>
      <c r="F1264" s="7" t="s">
        <v>2</v>
      </c>
      <c r="G1264" s="7">
        <v>1</v>
      </c>
      <c r="H1264" s="5"/>
      <c r="I1264" s="5"/>
      <c r="J1264" s="6">
        <v>80</v>
      </c>
      <c r="K1264" s="5"/>
      <c r="L1264" s="5"/>
      <c r="M1264" s="5"/>
      <c r="N1264" s="10">
        <v>80</v>
      </c>
      <c r="O1264" s="10">
        <v>80</v>
      </c>
      <c r="P1264" s="88">
        <v>0</v>
      </c>
      <c r="Q1264" s="102">
        <f t="shared" si="56"/>
        <v>0.84583333333333333</v>
      </c>
      <c r="R1264" s="96">
        <v>0.8041666666666667</v>
      </c>
      <c r="S1264" s="16">
        <v>0.83125000000000004</v>
      </c>
      <c r="T1264" s="10">
        <v>67</v>
      </c>
      <c r="U1264" s="13">
        <v>0.83750000000000002</v>
      </c>
      <c r="V1264" s="12">
        <v>66</v>
      </c>
      <c r="W1264" s="13">
        <v>0.82499999999999996</v>
      </c>
      <c r="X1264" s="12">
        <v>69</v>
      </c>
      <c r="Y1264" s="13">
        <v>0.86250000000000004</v>
      </c>
      <c r="Z1264" s="12">
        <v>68</v>
      </c>
      <c r="AA1264" s="13">
        <v>0.85</v>
      </c>
      <c r="AB1264" s="12">
        <v>70</v>
      </c>
      <c r="AC1264" s="13">
        <v>0.875</v>
      </c>
      <c r="AD1264" s="12">
        <v>66</v>
      </c>
      <c r="AE1264" s="41">
        <v>0.82499999999999996</v>
      </c>
      <c r="AF1264" s="19">
        <v>27.439599999999999</v>
      </c>
      <c r="AG1264" s="10">
        <v>-80.349999999999994</v>
      </c>
    </row>
    <row r="1265" spans="1:33" ht="12" customHeight="1" thickBot="1" x14ac:dyDescent="0.25">
      <c r="A1265" s="18">
        <v>2682</v>
      </c>
      <c r="B1265" s="43" t="s">
        <v>72</v>
      </c>
      <c r="C1265" s="44" t="s">
        <v>1315</v>
      </c>
      <c r="D1265" s="44" t="s">
        <v>1728</v>
      </c>
      <c r="E1265" s="44" t="s">
        <v>8</v>
      </c>
      <c r="F1265" s="44" t="s">
        <v>1333</v>
      </c>
      <c r="G1265" s="44">
        <v>1</v>
      </c>
      <c r="H1265" s="46"/>
      <c r="I1265" s="45">
        <v>189</v>
      </c>
      <c r="J1265" s="46"/>
      <c r="K1265" s="46"/>
      <c r="L1265" s="46"/>
      <c r="M1265" s="45">
        <v>21</v>
      </c>
      <c r="N1265" s="47">
        <v>210</v>
      </c>
      <c r="O1265" s="47">
        <v>168</v>
      </c>
      <c r="P1265" s="90">
        <v>42</v>
      </c>
      <c r="Q1265" s="103"/>
      <c r="R1265" s="97"/>
      <c r="S1265" s="48"/>
      <c r="T1265" s="46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50"/>
      <c r="AF1265" s="19">
        <v>27.283611000000001</v>
      </c>
      <c r="AG1265" s="10">
        <v>-80.284417000000005</v>
      </c>
    </row>
    <row r="1266" spans="1:33" ht="6" customHeight="1" thickBot="1" x14ac:dyDescent="0.25">
      <c r="A1266" s="18"/>
      <c r="B1266" s="79"/>
      <c r="C1266" s="22"/>
      <c r="D1266" s="22"/>
      <c r="E1266" s="22"/>
      <c r="F1266" s="22"/>
      <c r="G1266" s="22"/>
      <c r="H1266" s="23"/>
      <c r="I1266" s="24"/>
      <c r="J1266" s="23"/>
      <c r="K1266" s="23"/>
      <c r="L1266" s="23"/>
      <c r="M1266" s="24"/>
      <c r="N1266" s="25"/>
      <c r="O1266" s="25"/>
      <c r="P1266" s="83"/>
      <c r="Q1266" s="104"/>
      <c r="R1266" s="98"/>
      <c r="S1266" s="26"/>
      <c r="T1266" s="23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80"/>
      <c r="AF1266" s="82"/>
      <c r="AG1266" s="10"/>
    </row>
    <row r="1267" spans="1:33" ht="12" customHeight="1" x14ac:dyDescent="0.2">
      <c r="A1267" s="18">
        <v>932</v>
      </c>
      <c r="B1267" s="31" t="s">
        <v>353</v>
      </c>
      <c r="C1267" s="32" t="s">
        <v>598</v>
      </c>
      <c r="D1267" s="32" t="s">
        <v>1354</v>
      </c>
      <c r="E1267" s="32" t="s">
        <v>3</v>
      </c>
      <c r="F1267" s="32" t="s">
        <v>2</v>
      </c>
      <c r="G1267" s="32">
        <v>1</v>
      </c>
      <c r="H1267" s="34">
        <v>1</v>
      </c>
      <c r="I1267" s="34">
        <v>19</v>
      </c>
      <c r="J1267" s="33"/>
      <c r="K1267" s="33"/>
      <c r="L1267" s="33"/>
      <c r="M1267" s="33"/>
      <c r="N1267" s="35">
        <v>20</v>
      </c>
      <c r="O1267" s="35">
        <v>20</v>
      </c>
      <c r="P1267" s="87">
        <v>0</v>
      </c>
      <c r="Q1267" s="101">
        <f>(T1267+V1267+X1267+Z1267+AB1267+AD1267)/(N1267*COUNTA(T1267,V1267,X1267,Z1267,AB1267,AD1267))</f>
        <v>0.9</v>
      </c>
      <c r="R1267" s="95"/>
      <c r="S1267" s="36"/>
      <c r="T1267" s="35">
        <v>17</v>
      </c>
      <c r="U1267" s="37">
        <v>0.85</v>
      </c>
      <c r="V1267" s="38">
        <v>18</v>
      </c>
      <c r="W1267" s="37">
        <v>0.9</v>
      </c>
      <c r="X1267" s="38">
        <v>18</v>
      </c>
      <c r="Y1267" s="37">
        <v>0.9</v>
      </c>
      <c r="Z1267" s="38">
        <v>18</v>
      </c>
      <c r="AA1267" s="37">
        <v>0.9</v>
      </c>
      <c r="AB1267" s="38">
        <v>18</v>
      </c>
      <c r="AC1267" s="37">
        <v>0.9</v>
      </c>
      <c r="AD1267" s="38">
        <v>19</v>
      </c>
      <c r="AE1267" s="37">
        <v>0.95</v>
      </c>
      <c r="AF1267" s="76">
        <v>28.61</v>
      </c>
      <c r="AG1267" s="19">
        <v>-82.043099999999995</v>
      </c>
    </row>
    <row r="1268" spans="1:33" ht="12" customHeight="1" x14ac:dyDescent="0.2">
      <c r="A1268" s="18">
        <v>520</v>
      </c>
      <c r="B1268" s="40" t="s">
        <v>353</v>
      </c>
      <c r="C1268" s="7" t="s">
        <v>354</v>
      </c>
      <c r="D1268" s="7" t="s">
        <v>1347</v>
      </c>
      <c r="E1268" s="7" t="s">
        <v>4</v>
      </c>
      <c r="F1268" s="7" t="s">
        <v>2</v>
      </c>
      <c r="G1268" s="7">
        <v>1</v>
      </c>
      <c r="H1268" s="5"/>
      <c r="I1268" s="6">
        <v>42</v>
      </c>
      <c r="J1268" s="5"/>
      <c r="K1268" s="5"/>
      <c r="L1268" s="5"/>
      <c r="M1268" s="5"/>
      <c r="N1268" s="10">
        <v>42</v>
      </c>
      <c r="O1268" s="10">
        <v>42</v>
      </c>
      <c r="P1268" s="88">
        <v>0</v>
      </c>
      <c r="Q1268" s="102">
        <f>(T1268+V1268+X1268+Z1268+AB1268+AD1268)/(N1268*COUNTA(T1268,V1268,X1268,Z1268,AB1268,AD1268))</f>
        <v>0.9642857142857143</v>
      </c>
      <c r="R1268" s="96">
        <v>0.95238095238095233</v>
      </c>
      <c r="S1268" s="16">
        <v>0.95238095238095233</v>
      </c>
      <c r="T1268" s="10">
        <v>42</v>
      </c>
      <c r="U1268" s="13">
        <v>1</v>
      </c>
      <c r="V1268" s="12">
        <v>41</v>
      </c>
      <c r="W1268" s="13">
        <v>0.97619047619047605</v>
      </c>
      <c r="X1268" s="12">
        <v>39</v>
      </c>
      <c r="Y1268" s="13">
        <v>0.92857142857142905</v>
      </c>
      <c r="Z1268" s="12">
        <v>40</v>
      </c>
      <c r="AA1268" s="13">
        <v>0.952380952380952</v>
      </c>
      <c r="AB1268" s="12">
        <v>41</v>
      </c>
      <c r="AC1268" s="13">
        <v>0.97619047619047605</v>
      </c>
      <c r="AD1268" s="12">
        <v>40</v>
      </c>
      <c r="AE1268" s="13">
        <v>0.952380952380952</v>
      </c>
      <c r="AF1268" s="77">
        <v>28.679207999999999</v>
      </c>
      <c r="AG1268" s="19">
        <v>-82.113564999999994</v>
      </c>
    </row>
    <row r="1269" spans="1:33" ht="12" customHeight="1" x14ac:dyDescent="0.2">
      <c r="A1269" s="18">
        <v>596</v>
      </c>
      <c r="B1269" s="40" t="s">
        <v>353</v>
      </c>
      <c r="C1269" s="7" t="s">
        <v>403</v>
      </c>
      <c r="D1269" s="7" t="s">
        <v>1354</v>
      </c>
      <c r="E1269" s="7" t="s">
        <v>4</v>
      </c>
      <c r="F1269" s="7" t="s">
        <v>2</v>
      </c>
      <c r="G1269" s="7">
        <v>1</v>
      </c>
      <c r="H1269" s="5"/>
      <c r="I1269" s="6">
        <v>28</v>
      </c>
      <c r="J1269" s="5"/>
      <c r="K1269" s="5"/>
      <c r="L1269" s="5"/>
      <c r="M1269" s="5"/>
      <c r="N1269" s="10">
        <v>28</v>
      </c>
      <c r="O1269" s="10">
        <v>28</v>
      </c>
      <c r="P1269" s="88">
        <v>0</v>
      </c>
      <c r="Q1269" s="102">
        <f>(T1269+V1269+X1269+Z1269+AB1269+AD1269)/(N1269*COUNTA(T1269,V1269,X1269,Z1269,AB1269,AD1269))</f>
        <v>0.9285714285714286</v>
      </c>
      <c r="R1269" s="96"/>
      <c r="S1269" s="16"/>
      <c r="T1269" s="10">
        <v>28</v>
      </c>
      <c r="U1269" s="13">
        <v>1</v>
      </c>
      <c r="V1269" s="12">
        <v>27</v>
      </c>
      <c r="W1269" s="13">
        <v>0.96428571428571397</v>
      </c>
      <c r="X1269" s="12">
        <v>27</v>
      </c>
      <c r="Y1269" s="13">
        <v>0.96428571428571397</v>
      </c>
      <c r="Z1269" s="12">
        <v>26</v>
      </c>
      <c r="AA1269" s="13">
        <v>0.92857142857142905</v>
      </c>
      <c r="AB1269" s="12">
        <v>24</v>
      </c>
      <c r="AC1269" s="13">
        <v>0.85714285714285698</v>
      </c>
      <c r="AD1269" s="12">
        <v>24</v>
      </c>
      <c r="AE1269" s="13">
        <v>0.85714285714285698</v>
      </c>
      <c r="AF1269" s="77">
        <v>28.761399999999998</v>
      </c>
      <c r="AG1269" s="19">
        <v>-82.113900000000001</v>
      </c>
    </row>
    <row r="1270" spans="1:33" ht="12" customHeight="1" x14ac:dyDescent="0.2">
      <c r="A1270" s="18">
        <v>962</v>
      </c>
      <c r="B1270" s="40" t="s">
        <v>353</v>
      </c>
      <c r="C1270" s="7" t="s">
        <v>620</v>
      </c>
      <c r="D1270" s="7" t="s">
        <v>1348</v>
      </c>
      <c r="E1270" s="7" t="s">
        <v>4</v>
      </c>
      <c r="F1270" s="7" t="s">
        <v>2</v>
      </c>
      <c r="G1270" s="7">
        <v>1</v>
      </c>
      <c r="H1270" s="5"/>
      <c r="I1270" s="6">
        <v>40</v>
      </c>
      <c r="J1270" s="5"/>
      <c r="K1270" s="5"/>
      <c r="L1270" s="5"/>
      <c r="M1270" s="5"/>
      <c r="N1270" s="10">
        <v>41</v>
      </c>
      <c r="O1270" s="10">
        <v>41</v>
      </c>
      <c r="P1270" s="88">
        <v>0</v>
      </c>
      <c r="Q1270" s="102">
        <f>(T1270+V1270+X1270+Z1270+AB1270+AD1270)/(N1270*COUNTA(T1270,V1270,X1270,Z1270,AB1270,AD1270))</f>
        <v>0.98780487804878048</v>
      </c>
      <c r="R1270" s="96">
        <v>0.99390243902439024</v>
      </c>
      <c r="S1270" s="16">
        <v>0.9458333333333333</v>
      </c>
      <c r="T1270" s="10">
        <v>41</v>
      </c>
      <c r="U1270" s="13">
        <v>1</v>
      </c>
      <c r="V1270" s="12">
        <v>39</v>
      </c>
      <c r="W1270" s="13">
        <v>0.95121951219512202</v>
      </c>
      <c r="X1270" s="12">
        <v>41</v>
      </c>
      <c r="Y1270" s="13">
        <v>1</v>
      </c>
      <c r="Z1270" s="12">
        <v>41</v>
      </c>
      <c r="AA1270" s="13">
        <v>1</v>
      </c>
      <c r="AB1270" s="12">
        <v>40</v>
      </c>
      <c r="AC1270" s="13">
        <v>0.97560975609756095</v>
      </c>
      <c r="AD1270" s="12">
        <v>41</v>
      </c>
      <c r="AE1270" s="13">
        <v>1</v>
      </c>
      <c r="AF1270" s="77">
        <v>28.86</v>
      </c>
      <c r="AG1270" s="19">
        <v>-82.037099999999995</v>
      </c>
    </row>
    <row r="1271" spans="1:33" ht="12" customHeight="1" thickBot="1" x14ac:dyDescent="0.25">
      <c r="A1271" s="18">
        <v>1190</v>
      </c>
      <c r="B1271" s="43" t="s">
        <v>353</v>
      </c>
      <c r="C1271" s="44" t="s">
        <v>768</v>
      </c>
      <c r="D1271" s="44" t="s">
        <v>1359</v>
      </c>
      <c r="E1271" s="44" t="s">
        <v>4</v>
      </c>
      <c r="F1271" s="44" t="s">
        <v>2</v>
      </c>
      <c r="G1271" s="44">
        <v>1</v>
      </c>
      <c r="H1271" s="46"/>
      <c r="I1271" s="45">
        <v>72</v>
      </c>
      <c r="J1271" s="46"/>
      <c r="K1271" s="46"/>
      <c r="L1271" s="46"/>
      <c r="M1271" s="46"/>
      <c r="N1271" s="47">
        <v>72</v>
      </c>
      <c r="O1271" s="47">
        <v>72</v>
      </c>
      <c r="P1271" s="90">
        <v>0</v>
      </c>
      <c r="Q1271" s="103">
        <f>(T1271+V1271+X1271+Z1271+AB1271+AD1271)/(N1271*COUNTA(T1271,V1271,X1271,Z1271,AB1271,AD1271))</f>
        <v>0.93981481481481477</v>
      </c>
      <c r="R1271" s="97">
        <v>0.96666666666666667</v>
      </c>
      <c r="S1271" s="48"/>
      <c r="T1271" s="47">
        <v>72</v>
      </c>
      <c r="U1271" s="73">
        <v>1</v>
      </c>
      <c r="V1271" s="74">
        <v>70</v>
      </c>
      <c r="W1271" s="73">
        <v>0.97222222222222199</v>
      </c>
      <c r="X1271" s="74">
        <v>65</v>
      </c>
      <c r="Y1271" s="73">
        <v>0.90277777777777801</v>
      </c>
      <c r="Z1271" s="74">
        <v>63</v>
      </c>
      <c r="AA1271" s="73">
        <v>0.875</v>
      </c>
      <c r="AB1271" s="74">
        <v>66</v>
      </c>
      <c r="AC1271" s="73">
        <v>0.91666666666666696</v>
      </c>
      <c r="AD1271" s="74">
        <v>70</v>
      </c>
      <c r="AE1271" s="73">
        <v>0.97222222222222199</v>
      </c>
      <c r="AF1271" s="78">
        <v>28.8581</v>
      </c>
      <c r="AG1271" s="19">
        <v>-82.034599999999998</v>
      </c>
    </row>
    <row r="1272" spans="1:33" ht="6" customHeight="1" thickBot="1" x14ac:dyDescent="0.25">
      <c r="A1272" s="18"/>
      <c r="B1272" s="79"/>
      <c r="C1272" s="22"/>
      <c r="D1272" s="22"/>
      <c r="E1272" s="22"/>
      <c r="F1272" s="22"/>
      <c r="G1272" s="22"/>
      <c r="H1272" s="23"/>
      <c r="I1272" s="24"/>
      <c r="J1272" s="23"/>
      <c r="K1272" s="23"/>
      <c r="L1272" s="23"/>
      <c r="M1272" s="23"/>
      <c r="N1272" s="25"/>
      <c r="O1272" s="25"/>
      <c r="P1272" s="83"/>
      <c r="Q1272" s="104"/>
      <c r="R1272" s="98"/>
      <c r="S1272" s="26"/>
      <c r="T1272" s="25"/>
      <c r="U1272" s="27"/>
      <c r="V1272" s="28"/>
      <c r="W1272" s="27"/>
      <c r="X1272" s="28"/>
      <c r="Y1272" s="27"/>
      <c r="Z1272" s="28"/>
      <c r="AA1272" s="27"/>
      <c r="AB1272" s="28"/>
      <c r="AC1272" s="27"/>
      <c r="AD1272" s="28"/>
      <c r="AE1272" s="27"/>
      <c r="AF1272" s="83"/>
      <c r="AG1272" s="19"/>
    </row>
    <row r="1273" spans="1:33" ht="12" customHeight="1" x14ac:dyDescent="0.2">
      <c r="A1273" s="18">
        <v>1483</v>
      </c>
      <c r="B1273" s="31" t="s">
        <v>573</v>
      </c>
      <c r="C1273" s="32" t="s">
        <v>887</v>
      </c>
      <c r="D1273" s="32" t="s">
        <v>1361</v>
      </c>
      <c r="E1273" s="32" t="s">
        <v>4</v>
      </c>
      <c r="F1273" s="32" t="s">
        <v>2</v>
      </c>
      <c r="G1273" s="32">
        <v>1</v>
      </c>
      <c r="H1273" s="33"/>
      <c r="I1273" s="34">
        <v>110</v>
      </c>
      <c r="J1273" s="33"/>
      <c r="K1273" s="33"/>
      <c r="L1273" s="33"/>
      <c r="M1273" s="33"/>
      <c r="N1273" s="35">
        <v>110</v>
      </c>
      <c r="O1273" s="35">
        <v>110</v>
      </c>
      <c r="P1273" s="87">
        <v>0</v>
      </c>
      <c r="Q1273" s="101">
        <f>(T1273+V1273+X1273+Z1273+AB1273+AD1273)/(N1273*COUNTA(T1273,V1273,X1273,Z1273,AB1273,AD1273))</f>
        <v>0.95909090909090911</v>
      </c>
      <c r="R1273" s="95">
        <v>0.97454545454545449</v>
      </c>
      <c r="S1273" s="36">
        <v>0.92272727272727273</v>
      </c>
      <c r="T1273" s="35">
        <v>104</v>
      </c>
      <c r="U1273" s="37">
        <v>0.94545454545454499</v>
      </c>
      <c r="V1273" s="38">
        <v>102</v>
      </c>
      <c r="W1273" s="37">
        <v>0.92727272727272703</v>
      </c>
      <c r="X1273" s="38">
        <v>105</v>
      </c>
      <c r="Y1273" s="37">
        <v>0.95454545454545503</v>
      </c>
      <c r="Z1273" s="38">
        <v>107</v>
      </c>
      <c r="AA1273" s="37">
        <v>0.972727272727273</v>
      </c>
      <c r="AB1273" s="38">
        <v>108</v>
      </c>
      <c r="AC1273" s="37">
        <v>0.98181818181818203</v>
      </c>
      <c r="AD1273" s="38">
        <v>107</v>
      </c>
      <c r="AE1273" s="39">
        <v>0.972727272727273</v>
      </c>
      <c r="AF1273" s="84">
        <v>30.296299999999999</v>
      </c>
      <c r="AG1273" s="10">
        <v>-82.997299999999996</v>
      </c>
    </row>
    <row r="1274" spans="1:33" ht="12" customHeight="1" thickBot="1" x14ac:dyDescent="0.25">
      <c r="A1274" s="18">
        <v>2464</v>
      </c>
      <c r="B1274" s="43" t="s">
        <v>573</v>
      </c>
      <c r="C1274" s="44" t="s">
        <v>1151</v>
      </c>
      <c r="D1274" s="44" t="s">
        <v>1644</v>
      </c>
      <c r="E1274" s="44" t="s">
        <v>4</v>
      </c>
      <c r="F1274" s="44" t="s">
        <v>2</v>
      </c>
      <c r="G1274" s="44">
        <v>1</v>
      </c>
      <c r="H1274" s="46"/>
      <c r="I1274" s="45">
        <v>87</v>
      </c>
      <c r="J1274" s="46"/>
      <c r="K1274" s="46"/>
      <c r="L1274" s="45">
        <v>5</v>
      </c>
      <c r="M1274" s="46"/>
      <c r="N1274" s="47">
        <v>87</v>
      </c>
      <c r="O1274" s="47">
        <v>87</v>
      </c>
      <c r="P1274" s="90">
        <v>0</v>
      </c>
      <c r="Q1274" s="103">
        <f>(T1274+V1274+X1274+Z1274+AB1274+AD1274)/(N1274*COUNTA(T1274,V1274,X1274,Z1274,AB1274,AD1274))</f>
        <v>0.94444444444444442</v>
      </c>
      <c r="R1274" s="97"/>
      <c r="S1274" s="48"/>
      <c r="T1274" s="47">
        <v>83</v>
      </c>
      <c r="U1274" s="73">
        <v>0.95402298850574696</v>
      </c>
      <c r="V1274" s="74">
        <v>82</v>
      </c>
      <c r="W1274" s="73">
        <v>0.94252873563218398</v>
      </c>
      <c r="X1274" s="74">
        <v>83</v>
      </c>
      <c r="Y1274" s="73">
        <v>0.95402298850574696</v>
      </c>
      <c r="Z1274" s="74">
        <v>82</v>
      </c>
      <c r="AA1274" s="73">
        <v>0.94252873563218398</v>
      </c>
      <c r="AB1274" s="74">
        <v>81</v>
      </c>
      <c r="AC1274" s="73">
        <v>0.931034482758621</v>
      </c>
      <c r="AD1274" s="74">
        <v>82</v>
      </c>
      <c r="AE1274" s="75">
        <v>0.94252873563218398</v>
      </c>
      <c r="AF1274" s="19">
        <v>30.286642000000001</v>
      </c>
      <c r="AG1274" s="10">
        <v>-82.965446</v>
      </c>
    </row>
    <row r="1275" spans="1:33" ht="6" customHeight="1" thickBot="1" x14ac:dyDescent="0.25">
      <c r="A1275" s="18"/>
      <c r="B1275" s="79"/>
      <c r="C1275" s="22"/>
      <c r="D1275" s="22"/>
      <c r="E1275" s="22"/>
      <c r="F1275" s="22"/>
      <c r="G1275" s="22"/>
      <c r="H1275" s="23"/>
      <c r="I1275" s="24"/>
      <c r="J1275" s="23"/>
      <c r="K1275" s="23"/>
      <c r="L1275" s="24"/>
      <c r="M1275" s="23"/>
      <c r="N1275" s="25"/>
      <c r="O1275" s="25"/>
      <c r="P1275" s="83"/>
      <c r="Q1275" s="104"/>
      <c r="R1275" s="98"/>
      <c r="S1275" s="26"/>
      <c r="T1275" s="25"/>
      <c r="U1275" s="27"/>
      <c r="V1275" s="28"/>
      <c r="W1275" s="27"/>
      <c r="X1275" s="28"/>
      <c r="Y1275" s="27"/>
      <c r="Z1275" s="28"/>
      <c r="AA1275" s="27"/>
      <c r="AB1275" s="28"/>
      <c r="AC1275" s="27"/>
      <c r="AD1275" s="28"/>
      <c r="AE1275" s="81"/>
      <c r="AF1275" s="19"/>
      <c r="AG1275" s="10"/>
    </row>
    <row r="1276" spans="1:33" ht="12" customHeight="1" thickBot="1" x14ac:dyDescent="0.25">
      <c r="A1276" s="18">
        <v>811</v>
      </c>
      <c r="B1276" s="62" t="s">
        <v>421</v>
      </c>
      <c r="C1276" s="63" t="s">
        <v>531</v>
      </c>
      <c r="D1276" s="63" t="s">
        <v>1347</v>
      </c>
      <c r="E1276" s="63" t="s">
        <v>4</v>
      </c>
      <c r="F1276" s="63" t="s">
        <v>2</v>
      </c>
      <c r="G1276" s="63">
        <v>1</v>
      </c>
      <c r="H1276" s="64"/>
      <c r="I1276" s="65">
        <v>37</v>
      </c>
      <c r="J1276" s="64"/>
      <c r="K1276" s="64"/>
      <c r="L1276" s="64"/>
      <c r="M1276" s="64"/>
      <c r="N1276" s="66">
        <v>37</v>
      </c>
      <c r="O1276" s="66">
        <v>37</v>
      </c>
      <c r="P1276" s="91">
        <v>0</v>
      </c>
      <c r="Q1276" s="105">
        <f>(T1276+V1276+X1276+Z1276+AB1276+AD1276)/(N1276*COUNTA(T1276,V1276,X1276,Z1276,AB1276,AD1276))</f>
        <v>0.97837837837837838</v>
      </c>
      <c r="R1276" s="99">
        <v>0.98378378378378384</v>
      </c>
      <c r="S1276" s="67">
        <v>0.92342342342342343</v>
      </c>
      <c r="T1276" s="64"/>
      <c r="U1276" s="85"/>
      <c r="V1276" s="69">
        <v>35</v>
      </c>
      <c r="W1276" s="68">
        <v>0.94594594594594605</v>
      </c>
      <c r="X1276" s="69">
        <v>36</v>
      </c>
      <c r="Y1276" s="68">
        <v>0.97297297297297303</v>
      </c>
      <c r="Z1276" s="69">
        <v>37</v>
      </c>
      <c r="AA1276" s="68">
        <v>1</v>
      </c>
      <c r="AB1276" s="69">
        <v>37</v>
      </c>
      <c r="AC1276" s="68">
        <v>1</v>
      </c>
      <c r="AD1276" s="69">
        <v>36</v>
      </c>
      <c r="AE1276" s="70">
        <v>0.97297297297297303</v>
      </c>
      <c r="AF1276" s="19">
        <v>30.090599999999998</v>
      </c>
      <c r="AG1276" s="10">
        <v>-83.583299999999994</v>
      </c>
    </row>
    <row r="1277" spans="1:33" ht="6" customHeight="1" thickBot="1" x14ac:dyDescent="0.25">
      <c r="A1277" s="18"/>
      <c r="B1277" s="79"/>
      <c r="C1277" s="22"/>
      <c r="D1277" s="22"/>
      <c r="E1277" s="22"/>
      <c r="F1277" s="22"/>
      <c r="G1277" s="22"/>
      <c r="H1277" s="23"/>
      <c r="I1277" s="24"/>
      <c r="J1277" s="23"/>
      <c r="K1277" s="23"/>
      <c r="L1277" s="23"/>
      <c r="M1277" s="23"/>
      <c r="N1277" s="25"/>
      <c r="O1277" s="25"/>
      <c r="P1277" s="83"/>
      <c r="Q1277" s="104"/>
      <c r="R1277" s="98"/>
      <c r="S1277" s="26"/>
      <c r="T1277" s="23"/>
      <c r="U1277" s="29"/>
      <c r="V1277" s="28"/>
      <c r="W1277" s="27"/>
      <c r="X1277" s="28"/>
      <c r="Y1277" s="27"/>
      <c r="Z1277" s="28"/>
      <c r="AA1277" s="27"/>
      <c r="AB1277" s="28"/>
      <c r="AC1277" s="27"/>
      <c r="AD1277" s="28"/>
      <c r="AE1277" s="81"/>
      <c r="AF1277" s="19"/>
      <c r="AG1277" s="10"/>
    </row>
    <row r="1278" spans="1:33" ht="12" customHeight="1" x14ac:dyDescent="0.2">
      <c r="A1278" s="18">
        <v>2380</v>
      </c>
      <c r="B1278" s="31" t="s">
        <v>45</v>
      </c>
      <c r="C1278" s="32" t="s">
        <v>1122</v>
      </c>
      <c r="D1278" s="32" t="s">
        <v>1337</v>
      </c>
      <c r="E1278" s="32" t="s">
        <v>3</v>
      </c>
      <c r="F1278" s="32" t="s">
        <v>2</v>
      </c>
      <c r="G1278" s="32">
        <v>1</v>
      </c>
      <c r="H1278" s="34">
        <v>77</v>
      </c>
      <c r="I1278" s="34">
        <v>19</v>
      </c>
      <c r="J1278" s="33"/>
      <c r="K1278" s="33"/>
      <c r="L1278" s="33"/>
      <c r="M1278" s="33"/>
      <c r="N1278" s="35">
        <v>96</v>
      </c>
      <c r="O1278" s="35">
        <v>96</v>
      </c>
      <c r="P1278" s="87">
        <v>0</v>
      </c>
      <c r="Q1278" s="101">
        <f t="shared" ref="Q1278:Q1308" si="57">(T1278+V1278+X1278+Z1278+AB1278+AD1278)/(N1278*COUNTA(T1278,V1278,X1278,Z1278,AB1278,AD1278))</f>
        <v>0.95138888888888884</v>
      </c>
      <c r="R1278" s="95">
        <v>0.95138888888888884</v>
      </c>
      <c r="S1278" s="36">
        <v>0.74479166666666663</v>
      </c>
      <c r="T1278" s="35">
        <v>94</v>
      </c>
      <c r="U1278" s="37">
        <v>0.97916666666666696</v>
      </c>
      <c r="V1278" s="38">
        <v>92</v>
      </c>
      <c r="W1278" s="37">
        <v>0.95833333333333304</v>
      </c>
      <c r="X1278" s="38">
        <v>93</v>
      </c>
      <c r="Y1278" s="37">
        <v>0.96875</v>
      </c>
      <c r="Z1278" s="38">
        <v>91</v>
      </c>
      <c r="AA1278" s="37">
        <v>0.94791666666666696</v>
      </c>
      <c r="AB1278" s="38">
        <v>91</v>
      </c>
      <c r="AC1278" s="37">
        <v>0.94791666666666696</v>
      </c>
      <c r="AD1278" s="38">
        <v>87</v>
      </c>
      <c r="AE1278" s="39">
        <v>0.92553191489361697</v>
      </c>
      <c r="AF1278" s="19">
        <v>29.280611</v>
      </c>
      <c r="AG1278" s="10">
        <v>-81.078749999999999</v>
      </c>
    </row>
    <row r="1279" spans="1:33" ht="12" customHeight="1" x14ac:dyDescent="0.2">
      <c r="A1279" s="18">
        <v>50</v>
      </c>
      <c r="B1279" s="40" t="s">
        <v>45</v>
      </c>
      <c r="C1279" s="7" t="s">
        <v>46</v>
      </c>
      <c r="D1279" s="7" t="s">
        <v>1426</v>
      </c>
      <c r="E1279" s="7" t="s">
        <v>4</v>
      </c>
      <c r="F1279" s="7" t="s">
        <v>2</v>
      </c>
      <c r="G1279" s="7">
        <v>1</v>
      </c>
      <c r="H1279" s="5"/>
      <c r="I1279" s="6">
        <v>268</v>
      </c>
      <c r="J1279" s="5"/>
      <c r="K1279" s="5"/>
      <c r="L1279" s="5"/>
      <c r="M1279" s="5"/>
      <c r="N1279" s="10">
        <v>268</v>
      </c>
      <c r="O1279" s="10">
        <v>268</v>
      </c>
      <c r="P1279" s="88">
        <v>0</v>
      </c>
      <c r="Q1279" s="102">
        <f t="shared" si="57"/>
        <v>0.95211442786069655</v>
      </c>
      <c r="R1279" s="96">
        <v>0.89987562189054726</v>
      </c>
      <c r="S1279" s="16">
        <v>0.92537313432835822</v>
      </c>
      <c r="T1279" s="10">
        <v>257</v>
      </c>
      <c r="U1279" s="13">
        <v>0.95895522388059695</v>
      </c>
      <c r="V1279" s="12">
        <v>253</v>
      </c>
      <c r="W1279" s="13">
        <v>0.94402985074626899</v>
      </c>
      <c r="X1279" s="12">
        <v>254</v>
      </c>
      <c r="Y1279" s="13">
        <v>0.94776119402985104</v>
      </c>
      <c r="Z1279" s="12">
        <v>255</v>
      </c>
      <c r="AA1279" s="13">
        <v>0.95149253731343297</v>
      </c>
      <c r="AB1279" s="12">
        <v>251</v>
      </c>
      <c r="AC1279" s="13">
        <v>0.93656716417910402</v>
      </c>
      <c r="AD1279" s="12">
        <v>261</v>
      </c>
      <c r="AE1279" s="41">
        <v>0.97388059701492502</v>
      </c>
      <c r="AF1279" s="19">
        <v>29.071200000000001</v>
      </c>
      <c r="AG1279" s="10">
        <v>-81.020600000000002</v>
      </c>
    </row>
    <row r="1280" spans="1:33" ht="12" customHeight="1" x14ac:dyDescent="0.2">
      <c r="A1280" s="18">
        <v>94</v>
      </c>
      <c r="B1280" s="40" t="s">
        <v>45</v>
      </c>
      <c r="C1280" s="7" t="s">
        <v>77</v>
      </c>
      <c r="D1280" s="7" t="s">
        <v>1354</v>
      </c>
      <c r="E1280" s="7" t="s">
        <v>4</v>
      </c>
      <c r="F1280" s="7" t="s">
        <v>2</v>
      </c>
      <c r="G1280" s="7">
        <v>1</v>
      </c>
      <c r="H1280" s="5"/>
      <c r="I1280" s="6">
        <v>40</v>
      </c>
      <c r="J1280" s="5"/>
      <c r="K1280" s="5"/>
      <c r="L1280" s="5"/>
      <c r="M1280" s="5"/>
      <c r="N1280" s="10">
        <v>40</v>
      </c>
      <c r="O1280" s="10">
        <v>40</v>
      </c>
      <c r="P1280" s="88">
        <v>0</v>
      </c>
      <c r="Q1280" s="102">
        <f t="shared" si="57"/>
        <v>0.85416666666666663</v>
      </c>
      <c r="R1280" s="96">
        <v>0.9458333333333333</v>
      </c>
      <c r="S1280" s="16">
        <v>0.875</v>
      </c>
      <c r="T1280" s="10">
        <v>31</v>
      </c>
      <c r="U1280" s="13">
        <v>0.77500000000000002</v>
      </c>
      <c r="V1280" s="12">
        <v>33</v>
      </c>
      <c r="W1280" s="13">
        <v>0.82499999999999996</v>
      </c>
      <c r="X1280" s="12">
        <v>34</v>
      </c>
      <c r="Y1280" s="13">
        <v>0.85</v>
      </c>
      <c r="Z1280" s="12">
        <v>34</v>
      </c>
      <c r="AA1280" s="13">
        <v>0.85</v>
      </c>
      <c r="AB1280" s="12">
        <v>36</v>
      </c>
      <c r="AC1280" s="13">
        <v>0.9</v>
      </c>
      <c r="AD1280" s="12">
        <v>37</v>
      </c>
      <c r="AE1280" s="41">
        <v>0.92500000000000004</v>
      </c>
      <c r="AF1280" s="19">
        <v>28.931799999999999</v>
      </c>
      <c r="AG1280" s="10">
        <v>-81.2958</v>
      </c>
    </row>
    <row r="1281" spans="1:33" ht="12" customHeight="1" x14ac:dyDescent="0.2">
      <c r="A1281" s="18">
        <v>136</v>
      </c>
      <c r="B1281" s="40" t="s">
        <v>45</v>
      </c>
      <c r="C1281" s="7" t="s">
        <v>107</v>
      </c>
      <c r="D1281" s="7" t="s">
        <v>1440</v>
      </c>
      <c r="E1281" s="7" t="s">
        <v>4</v>
      </c>
      <c r="F1281" s="7" t="s">
        <v>2</v>
      </c>
      <c r="G1281" s="7">
        <v>1</v>
      </c>
      <c r="H1281" s="5"/>
      <c r="I1281" s="6">
        <v>224</v>
      </c>
      <c r="J1281" s="5"/>
      <c r="K1281" s="5"/>
      <c r="L1281" s="5"/>
      <c r="M1281" s="5"/>
      <c r="N1281" s="10">
        <v>224</v>
      </c>
      <c r="O1281" s="10">
        <v>224</v>
      </c>
      <c r="P1281" s="88">
        <v>0</v>
      </c>
      <c r="Q1281" s="102">
        <f t="shared" si="57"/>
        <v>0.93377976190476186</v>
      </c>
      <c r="R1281" s="96">
        <v>0.90625</v>
      </c>
      <c r="S1281" s="16">
        <v>0.95833333333333337</v>
      </c>
      <c r="T1281" s="10">
        <v>214</v>
      </c>
      <c r="U1281" s="13">
        <v>0.95535714285714302</v>
      </c>
      <c r="V1281" s="12">
        <v>209</v>
      </c>
      <c r="W1281" s="13">
        <v>0.93303571428571397</v>
      </c>
      <c r="X1281" s="12">
        <v>208</v>
      </c>
      <c r="Y1281" s="13">
        <v>0.92857142857142905</v>
      </c>
      <c r="Z1281" s="12">
        <v>209</v>
      </c>
      <c r="AA1281" s="13">
        <v>0.93303571428571397</v>
      </c>
      <c r="AB1281" s="12">
        <v>207</v>
      </c>
      <c r="AC1281" s="13">
        <v>0.92410714285714302</v>
      </c>
      <c r="AD1281" s="12">
        <v>208</v>
      </c>
      <c r="AE1281" s="41">
        <v>0.92857142857142905</v>
      </c>
      <c r="AF1281" s="19">
        <v>29.203700000000001</v>
      </c>
      <c r="AG1281" s="10">
        <v>-81.088399999999993</v>
      </c>
    </row>
    <row r="1282" spans="1:33" ht="12" customHeight="1" x14ac:dyDescent="0.2">
      <c r="A1282" s="18">
        <v>154</v>
      </c>
      <c r="B1282" s="40" t="s">
        <v>45</v>
      </c>
      <c r="C1282" s="7" t="s">
        <v>118</v>
      </c>
      <c r="D1282" s="7" t="s">
        <v>1357</v>
      </c>
      <c r="E1282" s="7" t="s">
        <v>4</v>
      </c>
      <c r="F1282" s="7" t="s">
        <v>2</v>
      </c>
      <c r="G1282" s="7">
        <v>1</v>
      </c>
      <c r="H1282" s="5"/>
      <c r="I1282" s="6">
        <v>216</v>
      </c>
      <c r="J1282" s="5"/>
      <c r="K1282" s="5"/>
      <c r="L1282" s="5"/>
      <c r="M1282" s="5"/>
      <c r="N1282" s="10">
        <v>216</v>
      </c>
      <c r="O1282" s="10">
        <v>216</v>
      </c>
      <c r="P1282" s="88">
        <v>0</v>
      </c>
      <c r="Q1282" s="102">
        <f t="shared" si="57"/>
        <v>0.85725308641975306</v>
      </c>
      <c r="R1282" s="96">
        <v>0.88271604938271608</v>
      </c>
      <c r="S1282" s="16">
        <v>0.90833333333333333</v>
      </c>
      <c r="T1282" s="10">
        <v>192</v>
      </c>
      <c r="U1282" s="13">
        <v>0.88888888888888895</v>
      </c>
      <c r="V1282" s="12">
        <v>188</v>
      </c>
      <c r="W1282" s="13">
        <v>0.87037037037037002</v>
      </c>
      <c r="X1282" s="12">
        <v>181</v>
      </c>
      <c r="Y1282" s="13">
        <v>0.83796296296296302</v>
      </c>
      <c r="Z1282" s="12">
        <v>176</v>
      </c>
      <c r="AA1282" s="13">
        <v>0.81481481481481499</v>
      </c>
      <c r="AB1282" s="12">
        <v>184</v>
      </c>
      <c r="AC1282" s="13">
        <v>0.85185185185185197</v>
      </c>
      <c r="AD1282" s="12">
        <v>190</v>
      </c>
      <c r="AE1282" s="41">
        <v>0.87962962962962998</v>
      </c>
      <c r="AF1282" s="19">
        <v>29.249099999999999</v>
      </c>
      <c r="AG1282" s="10">
        <v>-81.068600000000004</v>
      </c>
    </row>
    <row r="1283" spans="1:33" ht="12" customHeight="1" x14ac:dyDescent="0.2">
      <c r="A1283" s="18">
        <v>175</v>
      </c>
      <c r="B1283" s="40" t="s">
        <v>45</v>
      </c>
      <c r="C1283" s="7" t="s">
        <v>130</v>
      </c>
      <c r="D1283" s="7" t="s">
        <v>1356</v>
      </c>
      <c r="E1283" s="7" t="s">
        <v>4</v>
      </c>
      <c r="F1283" s="7" t="s">
        <v>2</v>
      </c>
      <c r="G1283" s="7">
        <v>1</v>
      </c>
      <c r="H1283" s="5"/>
      <c r="I1283" s="6">
        <v>168</v>
      </c>
      <c r="J1283" s="5"/>
      <c r="K1283" s="5"/>
      <c r="L1283" s="5"/>
      <c r="M1283" s="5"/>
      <c r="N1283" s="10">
        <v>168</v>
      </c>
      <c r="O1283" s="10">
        <v>168</v>
      </c>
      <c r="P1283" s="88">
        <v>0</v>
      </c>
      <c r="Q1283" s="102">
        <f t="shared" si="57"/>
        <v>0.95833333333333337</v>
      </c>
      <c r="R1283" s="96">
        <v>0.93154761904761907</v>
      </c>
      <c r="S1283" s="16">
        <v>0.87896825396825395</v>
      </c>
      <c r="T1283" s="10">
        <v>166</v>
      </c>
      <c r="U1283" s="13">
        <v>0.98809523809523803</v>
      </c>
      <c r="V1283" s="12">
        <v>161</v>
      </c>
      <c r="W1283" s="13">
        <v>0.95833333333333304</v>
      </c>
      <c r="X1283" s="12">
        <v>160</v>
      </c>
      <c r="Y1283" s="13">
        <v>0.952380952380952</v>
      </c>
      <c r="Z1283" s="12">
        <v>158</v>
      </c>
      <c r="AA1283" s="13">
        <v>0.94047619047619002</v>
      </c>
      <c r="AB1283" s="12">
        <v>162</v>
      </c>
      <c r="AC1283" s="13">
        <v>0.96428571428571397</v>
      </c>
      <c r="AD1283" s="12">
        <v>159</v>
      </c>
      <c r="AE1283" s="41">
        <v>0.94642857142857095</v>
      </c>
      <c r="AF1283" s="19">
        <v>29.1416</v>
      </c>
      <c r="AG1283" s="10">
        <v>-80.995599999999996</v>
      </c>
    </row>
    <row r="1284" spans="1:33" ht="12" customHeight="1" x14ac:dyDescent="0.2">
      <c r="A1284" s="18">
        <v>227</v>
      </c>
      <c r="B1284" s="40" t="s">
        <v>45</v>
      </c>
      <c r="C1284" s="7" t="s">
        <v>168</v>
      </c>
      <c r="D1284" s="7" t="s">
        <v>1358</v>
      </c>
      <c r="E1284" s="7" t="s">
        <v>4</v>
      </c>
      <c r="F1284" s="7" t="s">
        <v>2</v>
      </c>
      <c r="G1284" s="7">
        <v>1</v>
      </c>
      <c r="H1284" s="5"/>
      <c r="I1284" s="6">
        <v>230</v>
      </c>
      <c r="J1284" s="5"/>
      <c r="K1284" s="5"/>
      <c r="L1284" s="5"/>
      <c r="M1284" s="5"/>
      <c r="N1284" s="10">
        <v>230</v>
      </c>
      <c r="O1284" s="10">
        <v>230</v>
      </c>
      <c r="P1284" s="88">
        <v>0</v>
      </c>
      <c r="Q1284" s="102">
        <f t="shared" si="57"/>
        <v>0.95652173913043481</v>
      </c>
      <c r="R1284" s="96">
        <v>0.98405797101449277</v>
      </c>
      <c r="S1284" s="16">
        <v>0.98478260869565215</v>
      </c>
      <c r="T1284" s="10">
        <v>220</v>
      </c>
      <c r="U1284" s="13">
        <v>0.95652173913043503</v>
      </c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42"/>
      <c r="AF1284" s="19">
        <v>29.1968</v>
      </c>
      <c r="AG1284" s="10">
        <v>-81.035300000000007</v>
      </c>
    </row>
    <row r="1285" spans="1:33" ht="12" customHeight="1" x14ac:dyDescent="0.2">
      <c r="A1285" s="18">
        <v>313</v>
      </c>
      <c r="B1285" s="40" t="s">
        <v>45</v>
      </c>
      <c r="C1285" s="7" t="s">
        <v>223</v>
      </c>
      <c r="D1285" s="7" t="s">
        <v>1354</v>
      </c>
      <c r="E1285" s="7" t="s">
        <v>4</v>
      </c>
      <c r="F1285" s="7" t="s">
        <v>2</v>
      </c>
      <c r="G1285" s="7">
        <v>1</v>
      </c>
      <c r="H1285" s="5"/>
      <c r="I1285" s="6">
        <v>30</v>
      </c>
      <c r="J1285" s="5"/>
      <c r="K1285" s="5"/>
      <c r="L1285" s="5"/>
      <c r="M1285" s="5"/>
      <c r="N1285" s="10">
        <v>30</v>
      </c>
      <c r="O1285" s="10">
        <v>30</v>
      </c>
      <c r="P1285" s="88">
        <v>0</v>
      </c>
      <c r="Q1285" s="102">
        <f t="shared" si="57"/>
        <v>0.91666666666666663</v>
      </c>
      <c r="R1285" s="96">
        <v>0.90555555555555556</v>
      </c>
      <c r="S1285" s="16">
        <v>0.75</v>
      </c>
      <c r="T1285" s="10">
        <v>28</v>
      </c>
      <c r="U1285" s="13">
        <v>0.93333333333333302</v>
      </c>
      <c r="V1285" s="12">
        <v>28</v>
      </c>
      <c r="W1285" s="13">
        <v>0.93333333333333302</v>
      </c>
      <c r="X1285" s="12">
        <v>27</v>
      </c>
      <c r="Y1285" s="13">
        <v>0.9</v>
      </c>
      <c r="Z1285" s="12">
        <v>27</v>
      </c>
      <c r="AA1285" s="13">
        <v>0.9</v>
      </c>
      <c r="AB1285" s="12">
        <v>28</v>
      </c>
      <c r="AC1285" s="13">
        <v>0.93333333333333302</v>
      </c>
      <c r="AD1285" s="12">
        <v>27</v>
      </c>
      <c r="AE1285" s="41">
        <v>0.9</v>
      </c>
      <c r="AF1285" s="19">
        <v>28.939499999999999</v>
      </c>
      <c r="AG1285" s="10">
        <v>-81.293199999999999</v>
      </c>
    </row>
    <row r="1286" spans="1:33" ht="12" customHeight="1" x14ac:dyDescent="0.2">
      <c r="A1286" s="18">
        <v>390</v>
      </c>
      <c r="B1286" s="40" t="s">
        <v>45</v>
      </c>
      <c r="C1286" s="7" t="s">
        <v>274</v>
      </c>
      <c r="D1286" s="7" t="s">
        <v>1397</v>
      </c>
      <c r="E1286" s="7" t="s">
        <v>4</v>
      </c>
      <c r="F1286" s="7" t="s">
        <v>2</v>
      </c>
      <c r="G1286" s="7">
        <v>1</v>
      </c>
      <c r="H1286" s="5"/>
      <c r="I1286" s="6">
        <v>204</v>
      </c>
      <c r="J1286" s="5"/>
      <c r="K1286" s="5"/>
      <c r="L1286" s="5"/>
      <c r="M1286" s="5"/>
      <c r="N1286" s="10">
        <v>204</v>
      </c>
      <c r="O1286" s="10">
        <v>204</v>
      </c>
      <c r="P1286" s="88">
        <v>0</v>
      </c>
      <c r="Q1286" s="102">
        <f t="shared" si="57"/>
        <v>0.94771241830065356</v>
      </c>
      <c r="R1286" s="96">
        <v>0.93709150326797386</v>
      </c>
      <c r="S1286" s="16">
        <v>0.95179738562091498</v>
      </c>
      <c r="T1286" s="10">
        <v>192</v>
      </c>
      <c r="U1286" s="13">
        <v>0.94117647058823495</v>
      </c>
      <c r="V1286" s="12">
        <v>192</v>
      </c>
      <c r="W1286" s="13">
        <v>0.94117647058823495</v>
      </c>
      <c r="X1286" s="12">
        <v>195</v>
      </c>
      <c r="Y1286" s="13">
        <v>0.95588235294117696</v>
      </c>
      <c r="Z1286" s="12">
        <v>196</v>
      </c>
      <c r="AA1286" s="13">
        <v>0.96078431372549</v>
      </c>
      <c r="AB1286" s="12">
        <v>193</v>
      </c>
      <c r="AC1286" s="13">
        <v>0.94607843137254899</v>
      </c>
      <c r="AD1286" s="12">
        <v>192</v>
      </c>
      <c r="AE1286" s="41">
        <v>0.94117647058823495</v>
      </c>
      <c r="AF1286" s="19">
        <v>29.1646</v>
      </c>
      <c r="AG1286" s="10">
        <v>-81.053700000000006</v>
      </c>
    </row>
    <row r="1287" spans="1:33" ht="12" customHeight="1" x14ac:dyDescent="0.2">
      <c r="A1287" s="18">
        <v>430</v>
      </c>
      <c r="B1287" s="40" t="s">
        <v>45</v>
      </c>
      <c r="C1287" s="7" t="s">
        <v>296</v>
      </c>
      <c r="D1287" s="7" t="s">
        <v>1397</v>
      </c>
      <c r="E1287" s="7" t="s">
        <v>4</v>
      </c>
      <c r="F1287" s="7" t="s">
        <v>2</v>
      </c>
      <c r="G1287" s="7">
        <v>1</v>
      </c>
      <c r="H1287" s="5"/>
      <c r="I1287" s="6">
        <v>240</v>
      </c>
      <c r="J1287" s="5"/>
      <c r="K1287" s="5"/>
      <c r="L1287" s="5"/>
      <c r="M1287" s="5"/>
      <c r="N1287" s="10">
        <v>240</v>
      </c>
      <c r="O1287" s="10">
        <v>240</v>
      </c>
      <c r="P1287" s="88">
        <v>0</v>
      </c>
      <c r="Q1287" s="102">
        <f t="shared" si="57"/>
        <v>0.88402777777777775</v>
      </c>
      <c r="R1287" s="96">
        <v>0.93958333333333333</v>
      </c>
      <c r="S1287" s="16">
        <v>0.88680555555555551</v>
      </c>
      <c r="T1287" s="10">
        <v>221</v>
      </c>
      <c r="U1287" s="13">
        <v>0.92083333333333295</v>
      </c>
      <c r="V1287" s="12">
        <v>212</v>
      </c>
      <c r="W1287" s="13">
        <v>0.88333333333333297</v>
      </c>
      <c r="X1287" s="12">
        <v>203</v>
      </c>
      <c r="Y1287" s="13">
        <v>0.84583333333333299</v>
      </c>
      <c r="Z1287" s="12">
        <v>202</v>
      </c>
      <c r="AA1287" s="13">
        <v>0.84166666666666701</v>
      </c>
      <c r="AB1287" s="12">
        <v>216</v>
      </c>
      <c r="AC1287" s="13">
        <v>0.9</v>
      </c>
      <c r="AD1287" s="12">
        <v>219</v>
      </c>
      <c r="AE1287" s="41">
        <v>0.91249999999999998</v>
      </c>
      <c r="AF1287" s="19">
        <v>29.204599999999999</v>
      </c>
      <c r="AG1287" s="10">
        <v>-81.066500000000005</v>
      </c>
    </row>
    <row r="1288" spans="1:33" ht="12" customHeight="1" x14ac:dyDescent="0.2">
      <c r="A1288" s="18">
        <v>467</v>
      </c>
      <c r="B1288" s="40" t="s">
        <v>45</v>
      </c>
      <c r="C1288" s="7" t="s">
        <v>317</v>
      </c>
      <c r="D1288" s="7" t="s">
        <v>1342</v>
      </c>
      <c r="E1288" s="7" t="s">
        <v>4</v>
      </c>
      <c r="F1288" s="7" t="s">
        <v>2</v>
      </c>
      <c r="G1288" s="7">
        <v>1</v>
      </c>
      <c r="H1288" s="5"/>
      <c r="I1288" s="6">
        <v>214</v>
      </c>
      <c r="J1288" s="5"/>
      <c r="K1288" s="5"/>
      <c r="L1288" s="5"/>
      <c r="M1288" s="5"/>
      <c r="N1288" s="10">
        <v>214</v>
      </c>
      <c r="O1288" s="10">
        <v>214</v>
      </c>
      <c r="P1288" s="88">
        <v>0</v>
      </c>
      <c r="Q1288" s="102">
        <f t="shared" si="57"/>
        <v>0.92990654205607481</v>
      </c>
      <c r="R1288" s="96">
        <v>0.97289719626168225</v>
      </c>
      <c r="S1288" s="16">
        <v>0.85280373831775702</v>
      </c>
      <c r="T1288" s="10">
        <v>210</v>
      </c>
      <c r="U1288" s="13">
        <v>0.98130841121495305</v>
      </c>
      <c r="V1288" s="12">
        <v>205</v>
      </c>
      <c r="W1288" s="13">
        <v>0.95794392523364502</v>
      </c>
      <c r="X1288" s="12">
        <v>199</v>
      </c>
      <c r="Y1288" s="13">
        <v>0.92990654205607504</v>
      </c>
      <c r="Z1288" s="12">
        <v>192</v>
      </c>
      <c r="AA1288" s="13">
        <v>0.89719626168224298</v>
      </c>
      <c r="AB1288" s="12">
        <v>193</v>
      </c>
      <c r="AC1288" s="13">
        <v>0.90186915887850505</v>
      </c>
      <c r="AD1288" s="12">
        <v>195</v>
      </c>
      <c r="AE1288" s="41">
        <v>0.91121495327102797</v>
      </c>
      <c r="AF1288" s="19">
        <v>29.045000000000002</v>
      </c>
      <c r="AG1288" s="10">
        <v>-81.326800000000006</v>
      </c>
    </row>
    <row r="1289" spans="1:33" ht="12" customHeight="1" x14ac:dyDescent="0.2">
      <c r="A1289" s="18">
        <v>662</v>
      </c>
      <c r="B1289" s="40" t="s">
        <v>45</v>
      </c>
      <c r="C1289" s="7" t="s">
        <v>441</v>
      </c>
      <c r="D1289" s="7" t="s">
        <v>1462</v>
      </c>
      <c r="E1289" s="7" t="s">
        <v>4</v>
      </c>
      <c r="F1289" s="7" t="s">
        <v>2</v>
      </c>
      <c r="G1289" s="7">
        <v>1</v>
      </c>
      <c r="H1289" s="5"/>
      <c r="I1289" s="6">
        <v>208</v>
      </c>
      <c r="J1289" s="5"/>
      <c r="K1289" s="5"/>
      <c r="L1289" s="5"/>
      <c r="M1289" s="5"/>
      <c r="N1289" s="10">
        <v>208</v>
      </c>
      <c r="O1289" s="10">
        <v>208</v>
      </c>
      <c r="P1289" s="88">
        <v>0</v>
      </c>
      <c r="Q1289" s="102">
        <f t="shared" si="57"/>
        <v>0.93028846153846156</v>
      </c>
      <c r="R1289" s="96">
        <v>0.92788461538461542</v>
      </c>
      <c r="S1289" s="16">
        <v>0.90865384615384615</v>
      </c>
      <c r="T1289" s="10">
        <v>202</v>
      </c>
      <c r="U1289" s="13">
        <v>0.97115384615384603</v>
      </c>
      <c r="V1289" s="12">
        <v>203</v>
      </c>
      <c r="W1289" s="13">
        <v>0.97596153846153799</v>
      </c>
      <c r="X1289" s="12">
        <v>199</v>
      </c>
      <c r="Y1289" s="13">
        <v>0.95673076923076905</v>
      </c>
      <c r="Z1289" s="12">
        <v>192</v>
      </c>
      <c r="AA1289" s="13">
        <v>0.92307692307692302</v>
      </c>
      <c r="AB1289" s="12">
        <v>183</v>
      </c>
      <c r="AC1289" s="13">
        <v>0.87980769230769196</v>
      </c>
      <c r="AD1289" s="12">
        <v>182</v>
      </c>
      <c r="AE1289" s="41">
        <v>0.875</v>
      </c>
      <c r="AF1289" s="19">
        <v>29.202100000000002</v>
      </c>
      <c r="AG1289" s="10">
        <v>-81.0685</v>
      </c>
    </row>
    <row r="1290" spans="1:33" ht="12" customHeight="1" x14ac:dyDescent="0.2">
      <c r="A1290" s="18">
        <v>794</v>
      </c>
      <c r="B1290" s="40" t="s">
        <v>45</v>
      </c>
      <c r="C1290" s="7" t="s">
        <v>519</v>
      </c>
      <c r="D1290" s="7" t="s">
        <v>1491</v>
      </c>
      <c r="E1290" s="7" t="s">
        <v>4</v>
      </c>
      <c r="F1290" s="7" t="s">
        <v>2</v>
      </c>
      <c r="G1290" s="7">
        <v>1</v>
      </c>
      <c r="H1290" s="5"/>
      <c r="I1290" s="6">
        <v>192</v>
      </c>
      <c r="J1290" s="5"/>
      <c r="K1290" s="5"/>
      <c r="L1290" s="5"/>
      <c r="M1290" s="5"/>
      <c r="N1290" s="10">
        <v>192</v>
      </c>
      <c r="O1290" s="10">
        <v>192</v>
      </c>
      <c r="P1290" s="88">
        <v>0</v>
      </c>
      <c r="Q1290" s="102">
        <f t="shared" si="57"/>
        <v>0.95225694444444442</v>
      </c>
      <c r="R1290" s="96">
        <v>0.95225694444444442</v>
      </c>
      <c r="S1290" s="16">
        <v>0.90416666666666667</v>
      </c>
      <c r="T1290" s="10">
        <v>185</v>
      </c>
      <c r="U1290" s="13">
        <v>0.96354166666666696</v>
      </c>
      <c r="V1290" s="12">
        <v>184</v>
      </c>
      <c r="W1290" s="13">
        <v>0.95833333333333304</v>
      </c>
      <c r="X1290" s="12">
        <v>187</v>
      </c>
      <c r="Y1290" s="13">
        <v>0.97395833333333304</v>
      </c>
      <c r="Z1290" s="12">
        <v>177</v>
      </c>
      <c r="AA1290" s="13">
        <v>0.921875</v>
      </c>
      <c r="AB1290" s="12">
        <v>181</v>
      </c>
      <c r="AC1290" s="13">
        <v>0.94270833333333304</v>
      </c>
      <c r="AD1290" s="12">
        <v>183</v>
      </c>
      <c r="AE1290" s="41">
        <v>0.953125</v>
      </c>
      <c r="AF1290" s="19">
        <v>29.045000000000002</v>
      </c>
      <c r="AG1290" s="10">
        <v>-81.326800000000006</v>
      </c>
    </row>
    <row r="1291" spans="1:33" ht="12" customHeight="1" x14ac:dyDescent="0.2">
      <c r="A1291" s="18">
        <v>833</v>
      </c>
      <c r="B1291" s="40" t="s">
        <v>45</v>
      </c>
      <c r="C1291" s="7" t="s">
        <v>542</v>
      </c>
      <c r="D1291" s="7" t="s">
        <v>1444</v>
      </c>
      <c r="E1291" s="7" t="s">
        <v>4</v>
      </c>
      <c r="F1291" s="7" t="s">
        <v>2</v>
      </c>
      <c r="G1291" s="7">
        <v>1</v>
      </c>
      <c r="H1291" s="5"/>
      <c r="I1291" s="6">
        <v>208</v>
      </c>
      <c r="J1291" s="5"/>
      <c r="K1291" s="5"/>
      <c r="L1291" s="5"/>
      <c r="M1291" s="5"/>
      <c r="N1291" s="10">
        <v>208</v>
      </c>
      <c r="O1291" s="10">
        <v>208</v>
      </c>
      <c r="P1291" s="88">
        <v>0</v>
      </c>
      <c r="Q1291" s="102">
        <f t="shared" si="57"/>
        <v>0.95913461538461542</v>
      </c>
      <c r="R1291" s="96">
        <v>0.96057692307692311</v>
      </c>
      <c r="S1291" s="16">
        <v>0.97836538461538458</v>
      </c>
      <c r="T1291" s="10">
        <v>198</v>
      </c>
      <c r="U1291" s="13">
        <v>0.95192307692307698</v>
      </c>
      <c r="V1291" s="12">
        <v>197</v>
      </c>
      <c r="W1291" s="13">
        <v>0.94711538461538503</v>
      </c>
      <c r="X1291" s="12">
        <v>198</v>
      </c>
      <c r="Y1291" s="13">
        <v>0.95192307692307698</v>
      </c>
      <c r="Z1291" s="12">
        <v>199</v>
      </c>
      <c r="AA1291" s="13">
        <v>0.95673076923076905</v>
      </c>
      <c r="AB1291" s="12">
        <v>201</v>
      </c>
      <c r="AC1291" s="13">
        <v>0.96634615384615397</v>
      </c>
      <c r="AD1291" s="12">
        <v>204</v>
      </c>
      <c r="AE1291" s="41">
        <v>0.98076923076923095</v>
      </c>
      <c r="AF1291" s="19">
        <v>29.146899999999999</v>
      </c>
      <c r="AG1291" s="10">
        <v>-81.037899999999993</v>
      </c>
    </row>
    <row r="1292" spans="1:33" ht="12" customHeight="1" x14ac:dyDescent="0.2">
      <c r="A1292" s="18">
        <v>933</v>
      </c>
      <c r="B1292" s="40" t="s">
        <v>45</v>
      </c>
      <c r="C1292" s="7" t="s">
        <v>599</v>
      </c>
      <c r="D1292" s="7" t="s">
        <v>1352</v>
      </c>
      <c r="E1292" s="7" t="s">
        <v>4</v>
      </c>
      <c r="F1292" s="7" t="s">
        <v>2</v>
      </c>
      <c r="G1292" s="7">
        <v>1</v>
      </c>
      <c r="H1292" s="5"/>
      <c r="I1292" s="6">
        <v>300</v>
      </c>
      <c r="J1292" s="5"/>
      <c r="K1292" s="5"/>
      <c r="L1292" s="5"/>
      <c r="M1292" s="5"/>
      <c r="N1292" s="10">
        <v>300</v>
      </c>
      <c r="O1292" s="10">
        <v>300</v>
      </c>
      <c r="P1292" s="88">
        <v>0</v>
      </c>
      <c r="Q1292" s="102">
        <f t="shared" si="57"/>
        <v>0.91055555555555556</v>
      </c>
      <c r="R1292" s="96">
        <v>0.92055555555555557</v>
      </c>
      <c r="S1292" s="16">
        <v>0.83199999999999996</v>
      </c>
      <c r="T1292" s="10">
        <v>279</v>
      </c>
      <c r="U1292" s="13">
        <v>0.93</v>
      </c>
      <c r="V1292" s="12">
        <v>274</v>
      </c>
      <c r="W1292" s="13">
        <v>0.913333333333333</v>
      </c>
      <c r="X1292" s="12">
        <v>270</v>
      </c>
      <c r="Y1292" s="13">
        <v>0.9</v>
      </c>
      <c r="Z1292" s="12">
        <v>273</v>
      </c>
      <c r="AA1292" s="13">
        <v>0.91</v>
      </c>
      <c r="AB1292" s="12">
        <v>270</v>
      </c>
      <c r="AC1292" s="13">
        <v>0.9</v>
      </c>
      <c r="AD1292" s="12">
        <v>273</v>
      </c>
      <c r="AE1292" s="41">
        <v>0.91</v>
      </c>
      <c r="AF1292" s="19">
        <v>29.209700000000002</v>
      </c>
      <c r="AG1292" s="10">
        <v>-81.071100000000001</v>
      </c>
    </row>
    <row r="1293" spans="1:33" ht="12" customHeight="1" x14ac:dyDescent="0.2">
      <c r="A1293" s="18">
        <v>1133</v>
      </c>
      <c r="B1293" s="40" t="s">
        <v>45</v>
      </c>
      <c r="C1293" s="7" t="s">
        <v>727</v>
      </c>
      <c r="D1293" s="7" t="s">
        <v>1359</v>
      </c>
      <c r="E1293" s="7" t="s">
        <v>4</v>
      </c>
      <c r="F1293" s="7" t="s">
        <v>2</v>
      </c>
      <c r="G1293" s="7">
        <v>1</v>
      </c>
      <c r="H1293" s="5"/>
      <c r="I1293" s="6">
        <v>192</v>
      </c>
      <c r="J1293" s="5"/>
      <c r="K1293" s="5"/>
      <c r="L1293" s="5"/>
      <c r="M1293" s="5"/>
      <c r="N1293" s="10">
        <v>192</v>
      </c>
      <c r="O1293" s="10">
        <v>192</v>
      </c>
      <c r="P1293" s="88">
        <v>0</v>
      </c>
      <c r="Q1293" s="102">
        <f t="shared" si="57"/>
        <v>0.97395833333333337</v>
      </c>
      <c r="R1293" s="96">
        <v>0.96770833333333328</v>
      </c>
      <c r="S1293" s="16">
        <v>0.88020833333333337</v>
      </c>
      <c r="T1293" s="10">
        <v>190</v>
      </c>
      <c r="U1293" s="13">
        <v>0.98958333333333304</v>
      </c>
      <c r="V1293" s="12">
        <v>189</v>
      </c>
      <c r="W1293" s="13">
        <v>0.984375</v>
      </c>
      <c r="X1293" s="12">
        <v>184</v>
      </c>
      <c r="Y1293" s="13">
        <v>0.95833333333333304</v>
      </c>
      <c r="Z1293" s="12">
        <v>188</v>
      </c>
      <c r="AA1293" s="13">
        <v>0.97916666666666696</v>
      </c>
      <c r="AB1293" s="12">
        <v>186</v>
      </c>
      <c r="AC1293" s="13">
        <v>0.96875</v>
      </c>
      <c r="AD1293" s="12">
        <v>185</v>
      </c>
      <c r="AE1293" s="41">
        <v>0.96354166666666696</v>
      </c>
      <c r="AF1293" s="19">
        <v>29.001799999999999</v>
      </c>
      <c r="AG1293" s="10">
        <v>-80.926699999999997</v>
      </c>
    </row>
    <row r="1294" spans="1:33" ht="12" customHeight="1" x14ac:dyDescent="0.2">
      <c r="A1294" s="18">
        <v>1174</v>
      </c>
      <c r="B1294" s="40" t="s">
        <v>45</v>
      </c>
      <c r="C1294" s="7" t="s">
        <v>756</v>
      </c>
      <c r="D1294" s="7" t="s">
        <v>1609</v>
      </c>
      <c r="E1294" s="7" t="s">
        <v>4</v>
      </c>
      <c r="F1294" s="7" t="s">
        <v>2</v>
      </c>
      <c r="G1294" s="7">
        <v>1</v>
      </c>
      <c r="H1294" s="5"/>
      <c r="I1294" s="6">
        <v>260</v>
      </c>
      <c r="J1294" s="5"/>
      <c r="K1294" s="5"/>
      <c r="L1294" s="6">
        <v>14</v>
      </c>
      <c r="M1294" s="5"/>
      <c r="N1294" s="10">
        <v>260</v>
      </c>
      <c r="O1294" s="10">
        <v>260</v>
      </c>
      <c r="P1294" s="88">
        <v>0</v>
      </c>
      <c r="Q1294" s="102">
        <f t="shared" si="57"/>
        <v>0.95705128205128209</v>
      </c>
      <c r="R1294" s="96">
        <v>0.95064102564102559</v>
      </c>
      <c r="S1294" s="16">
        <v>0.97115384615384615</v>
      </c>
      <c r="T1294" s="10">
        <v>253</v>
      </c>
      <c r="U1294" s="13">
        <v>0.97307692307692295</v>
      </c>
      <c r="V1294" s="12">
        <v>253</v>
      </c>
      <c r="W1294" s="13">
        <v>0.97307692307692295</v>
      </c>
      <c r="X1294" s="12">
        <v>250</v>
      </c>
      <c r="Y1294" s="13">
        <v>0.96153846153846201</v>
      </c>
      <c r="Z1294" s="12">
        <v>248</v>
      </c>
      <c r="AA1294" s="13">
        <v>0.95384615384615401</v>
      </c>
      <c r="AB1294" s="12">
        <v>246</v>
      </c>
      <c r="AC1294" s="13">
        <v>0.94615384615384601</v>
      </c>
      <c r="AD1294" s="12">
        <v>243</v>
      </c>
      <c r="AE1294" s="41">
        <v>0.93461538461538496</v>
      </c>
      <c r="AF1294" s="19">
        <v>29.251000000000001</v>
      </c>
      <c r="AG1294" s="10">
        <v>-81.111199999999997</v>
      </c>
    </row>
    <row r="1295" spans="1:33" ht="12" customHeight="1" x14ac:dyDescent="0.2">
      <c r="A1295" s="18">
        <v>1320</v>
      </c>
      <c r="B1295" s="40" t="s">
        <v>45</v>
      </c>
      <c r="C1295" s="7" t="s">
        <v>818</v>
      </c>
      <c r="D1295" s="7" t="s">
        <v>1623</v>
      </c>
      <c r="E1295" s="7" t="s">
        <v>4</v>
      </c>
      <c r="F1295" s="7" t="s">
        <v>2</v>
      </c>
      <c r="G1295" s="7">
        <v>1</v>
      </c>
      <c r="H1295" s="5"/>
      <c r="I1295" s="6">
        <v>192</v>
      </c>
      <c r="J1295" s="5"/>
      <c r="K1295" s="5"/>
      <c r="L1295" s="5"/>
      <c r="M1295" s="5"/>
      <c r="N1295" s="10">
        <v>192</v>
      </c>
      <c r="O1295" s="10">
        <v>192</v>
      </c>
      <c r="P1295" s="88">
        <v>0</v>
      </c>
      <c r="Q1295" s="102">
        <f t="shared" si="57"/>
        <v>0.97916666666666663</v>
      </c>
      <c r="R1295" s="96">
        <v>0.99131944444444442</v>
      </c>
      <c r="S1295" s="16">
        <v>0.98090277777777779</v>
      </c>
      <c r="T1295" s="10">
        <v>191</v>
      </c>
      <c r="U1295" s="13">
        <v>0.99479166666666696</v>
      </c>
      <c r="V1295" s="12">
        <v>191</v>
      </c>
      <c r="W1295" s="13">
        <v>0.99479166666666696</v>
      </c>
      <c r="X1295" s="12">
        <v>189</v>
      </c>
      <c r="Y1295" s="13">
        <v>0.984375</v>
      </c>
      <c r="Z1295" s="12">
        <v>187</v>
      </c>
      <c r="AA1295" s="13">
        <v>0.97395833333333304</v>
      </c>
      <c r="AB1295" s="12">
        <v>187</v>
      </c>
      <c r="AC1295" s="13">
        <v>0.97395833333333304</v>
      </c>
      <c r="AD1295" s="12">
        <v>183</v>
      </c>
      <c r="AE1295" s="41">
        <v>0.953125</v>
      </c>
      <c r="AF1295" s="19">
        <v>28.917000000000002</v>
      </c>
      <c r="AG1295" s="10">
        <v>-81.290499999999994</v>
      </c>
    </row>
    <row r="1296" spans="1:33" ht="12" customHeight="1" x14ac:dyDescent="0.2">
      <c r="A1296" s="18">
        <v>1346</v>
      </c>
      <c r="B1296" s="40" t="s">
        <v>45</v>
      </c>
      <c r="C1296" s="7" t="s">
        <v>835</v>
      </c>
      <c r="D1296" s="7" t="s">
        <v>1629</v>
      </c>
      <c r="E1296" s="7" t="s">
        <v>4</v>
      </c>
      <c r="F1296" s="7" t="s">
        <v>2</v>
      </c>
      <c r="G1296" s="7">
        <v>1</v>
      </c>
      <c r="H1296" s="5"/>
      <c r="I1296" s="6">
        <v>228</v>
      </c>
      <c r="J1296" s="5"/>
      <c r="K1296" s="5"/>
      <c r="L1296" s="5"/>
      <c r="M1296" s="5"/>
      <c r="N1296" s="10">
        <v>228</v>
      </c>
      <c r="O1296" s="10">
        <v>228</v>
      </c>
      <c r="P1296" s="88">
        <v>0</v>
      </c>
      <c r="Q1296" s="102">
        <f t="shared" si="57"/>
        <v>0.8457602339181286</v>
      </c>
      <c r="R1296" s="96">
        <v>0.89912280701754388</v>
      </c>
      <c r="S1296" s="16">
        <v>0.8121345029239766</v>
      </c>
      <c r="T1296" s="10">
        <v>211</v>
      </c>
      <c r="U1296" s="13">
        <v>0.92543859649122795</v>
      </c>
      <c r="V1296" s="12">
        <v>204</v>
      </c>
      <c r="W1296" s="13">
        <v>0.89473684210526305</v>
      </c>
      <c r="X1296" s="12">
        <v>185</v>
      </c>
      <c r="Y1296" s="13">
        <v>0.81140350877193002</v>
      </c>
      <c r="Z1296" s="12">
        <v>178</v>
      </c>
      <c r="AA1296" s="13">
        <v>0.78070175438596501</v>
      </c>
      <c r="AB1296" s="12">
        <v>184</v>
      </c>
      <c r="AC1296" s="13">
        <v>0.80701754385964897</v>
      </c>
      <c r="AD1296" s="12">
        <v>195</v>
      </c>
      <c r="AE1296" s="41">
        <v>0.85526315789473695</v>
      </c>
      <c r="AF1296" s="19">
        <v>29.020700000000001</v>
      </c>
      <c r="AG1296" s="10">
        <v>-81.295599999999993</v>
      </c>
    </row>
    <row r="1297" spans="1:33" ht="12" customHeight="1" x14ac:dyDescent="0.2">
      <c r="A1297" s="18">
        <v>1448</v>
      </c>
      <c r="B1297" s="40" t="s">
        <v>45</v>
      </c>
      <c r="C1297" s="7" t="s">
        <v>867</v>
      </c>
      <c r="D1297" s="7" t="s">
        <v>1361</v>
      </c>
      <c r="E1297" s="7" t="s">
        <v>4</v>
      </c>
      <c r="F1297" s="7" t="s">
        <v>2</v>
      </c>
      <c r="G1297" s="7">
        <v>1</v>
      </c>
      <c r="H1297" s="5"/>
      <c r="I1297" s="6">
        <v>136</v>
      </c>
      <c r="J1297" s="5"/>
      <c r="K1297" s="5"/>
      <c r="L1297" s="5"/>
      <c r="M1297" s="5"/>
      <c r="N1297" s="10">
        <v>136</v>
      </c>
      <c r="O1297" s="10">
        <v>136</v>
      </c>
      <c r="P1297" s="88">
        <v>0</v>
      </c>
      <c r="Q1297" s="102">
        <f t="shared" si="57"/>
        <v>0.96691176470588236</v>
      </c>
      <c r="R1297" s="96">
        <v>0.93382352941176472</v>
      </c>
      <c r="S1297" s="16">
        <v>0.93504901960784315</v>
      </c>
      <c r="T1297" s="10">
        <v>131</v>
      </c>
      <c r="U1297" s="13">
        <v>0.96323529411764697</v>
      </c>
      <c r="V1297" s="12">
        <v>133</v>
      </c>
      <c r="W1297" s="13">
        <v>0.97794117647058798</v>
      </c>
      <c r="X1297" s="12">
        <v>132</v>
      </c>
      <c r="Y1297" s="13">
        <v>0.97058823529411797</v>
      </c>
      <c r="Z1297" s="12">
        <v>131</v>
      </c>
      <c r="AA1297" s="13">
        <v>0.96323529411764697</v>
      </c>
      <c r="AB1297" s="12">
        <v>131</v>
      </c>
      <c r="AC1297" s="13">
        <v>0.96323529411764697</v>
      </c>
      <c r="AD1297" s="12">
        <v>131</v>
      </c>
      <c r="AE1297" s="41">
        <v>0.96323529411764697</v>
      </c>
      <c r="AF1297" s="19">
        <v>29.2088</v>
      </c>
      <c r="AG1297" s="10">
        <v>-81.037099999999995</v>
      </c>
    </row>
    <row r="1298" spans="1:33" ht="12" customHeight="1" x14ac:dyDescent="0.2">
      <c r="A1298" s="18">
        <v>1594</v>
      </c>
      <c r="B1298" s="40" t="s">
        <v>45</v>
      </c>
      <c r="C1298" s="7" t="s">
        <v>929</v>
      </c>
      <c r="D1298" s="7" t="s">
        <v>1362</v>
      </c>
      <c r="E1298" s="7" t="s">
        <v>4</v>
      </c>
      <c r="F1298" s="7" t="s">
        <v>2</v>
      </c>
      <c r="G1298" s="7">
        <v>1</v>
      </c>
      <c r="H1298" s="5"/>
      <c r="I1298" s="6">
        <v>103</v>
      </c>
      <c r="J1298" s="5"/>
      <c r="K1298" s="5"/>
      <c r="L1298" s="5"/>
      <c r="M1298" s="5"/>
      <c r="N1298" s="10">
        <v>103</v>
      </c>
      <c r="O1298" s="10">
        <v>103</v>
      </c>
      <c r="P1298" s="88">
        <v>0</v>
      </c>
      <c r="Q1298" s="102">
        <f t="shared" si="57"/>
        <v>0.92233009708737868</v>
      </c>
      <c r="R1298" s="96">
        <v>0.95922330097087383</v>
      </c>
      <c r="S1298" s="16">
        <v>0.94498381877022652</v>
      </c>
      <c r="T1298" s="10">
        <v>96</v>
      </c>
      <c r="U1298" s="13">
        <v>0.93203883495145601</v>
      </c>
      <c r="V1298" s="12">
        <v>96</v>
      </c>
      <c r="W1298" s="13">
        <v>0.93203883495145601</v>
      </c>
      <c r="X1298" s="12">
        <v>94</v>
      </c>
      <c r="Y1298" s="13">
        <v>0.91262135922330101</v>
      </c>
      <c r="Z1298" s="12">
        <v>94</v>
      </c>
      <c r="AA1298" s="13">
        <v>0.91262135922330101</v>
      </c>
      <c r="AB1298" s="12">
        <v>94</v>
      </c>
      <c r="AC1298" s="13">
        <v>0.91262135922330101</v>
      </c>
      <c r="AD1298" s="12">
        <v>96</v>
      </c>
      <c r="AE1298" s="41">
        <v>0.93203883495145601</v>
      </c>
      <c r="AF1298" s="19">
        <v>29.203600000000002</v>
      </c>
      <c r="AG1298" s="10">
        <v>-81.029200000000003</v>
      </c>
    </row>
    <row r="1299" spans="1:33" ht="12" customHeight="1" x14ac:dyDescent="0.2">
      <c r="A1299" s="18">
        <v>1629</v>
      </c>
      <c r="B1299" s="40" t="s">
        <v>45</v>
      </c>
      <c r="C1299" s="7" t="s">
        <v>948</v>
      </c>
      <c r="D1299" s="7" t="s">
        <v>1362</v>
      </c>
      <c r="E1299" s="7" t="s">
        <v>4</v>
      </c>
      <c r="F1299" s="7" t="s">
        <v>2</v>
      </c>
      <c r="G1299" s="7">
        <v>1</v>
      </c>
      <c r="H1299" s="5"/>
      <c r="I1299" s="6">
        <v>71</v>
      </c>
      <c r="J1299" s="5"/>
      <c r="K1299" s="5"/>
      <c r="L1299" s="5"/>
      <c r="M1299" s="5"/>
      <c r="N1299" s="10">
        <v>71</v>
      </c>
      <c r="O1299" s="10">
        <v>71</v>
      </c>
      <c r="P1299" s="88">
        <v>0</v>
      </c>
      <c r="Q1299" s="102">
        <f t="shared" si="57"/>
        <v>0.93661971830985913</v>
      </c>
      <c r="R1299" s="96">
        <v>0.96948356807511737</v>
      </c>
      <c r="S1299" s="16">
        <v>0.94835680751173712</v>
      </c>
      <c r="T1299" s="10">
        <v>67</v>
      </c>
      <c r="U1299" s="13">
        <v>0.94366197183098599</v>
      </c>
      <c r="V1299" s="12">
        <v>67</v>
      </c>
      <c r="W1299" s="13">
        <v>0.94366197183098599</v>
      </c>
      <c r="X1299" s="12">
        <v>67</v>
      </c>
      <c r="Y1299" s="13">
        <v>0.94366197183098599</v>
      </c>
      <c r="Z1299" s="12">
        <v>66</v>
      </c>
      <c r="AA1299" s="13">
        <v>0.92957746478873204</v>
      </c>
      <c r="AB1299" s="12">
        <v>66</v>
      </c>
      <c r="AC1299" s="13">
        <v>0.92957746478873204</v>
      </c>
      <c r="AD1299" s="12">
        <v>66</v>
      </c>
      <c r="AE1299" s="41">
        <v>0.92957746478873204</v>
      </c>
      <c r="AF1299" s="19">
        <v>29.206600000000002</v>
      </c>
      <c r="AG1299" s="10">
        <v>-81.039199999999994</v>
      </c>
    </row>
    <row r="1300" spans="1:33" ht="12" customHeight="1" x14ac:dyDescent="0.2">
      <c r="A1300" s="18">
        <v>1773</v>
      </c>
      <c r="B1300" s="40" t="s">
        <v>45</v>
      </c>
      <c r="C1300" s="7" t="s">
        <v>979</v>
      </c>
      <c r="D1300" s="7" t="s">
        <v>1363</v>
      </c>
      <c r="E1300" s="7" t="s">
        <v>4</v>
      </c>
      <c r="F1300" s="7" t="s">
        <v>2</v>
      </c>
      <c r="G1300" s="7">
        <v>1</v>
      </c>
      <c r="H1300" s="5"/>
      <c r="I1300" s="6">
        <v>80</v>
      </c>
      <c r="J1300" s="5"/>
      <c r="K1300" s="5"/>
      <c r="L1300" s="5"/>
      <c r="M1300" s="5"/>
      <c r="N1300" s="10">
        <v>80</v>
      </c>
      <c r="O1300" s="10">
        <v>80</v>
      </c>
      <c r="P1300" s="88">
        <v>0</v>
      </c>
      <c r="Q1300" s="102">
        <f t="shared" si="57"/>
        <v>0.97499999999999998</v>
      </c>
      <c r="R1300" s="96">
        <v>0.97916666666666663</v>
      </c>
      <c r="S1300" s="16">
        <v>0.99583333333333335</v>
      </c>
      <c r="T1300" s="10">
        <v>77</v>
      </c>
      <c r="U1300" s="13">
        <v>0.96250000000000002</v>
      </c>
      <c r="V1300" s="12">
        <v>77</v>
      </c>
      <c r="W1300" s="13">
        <v>0.96250000000000002</v>
      </c>
      <c r="X1300" s="12">
        <v>79</v>
      </c>
      <c r="Y1300" s="13">
        <v>0.98750000000000004</v>
      </c>
      <c r="Z1300" s="12">
        <v>77</v>
      </c>
      <c r="AA1300" s="13">
        <v>0.96250000000000002</v>
      </c>
      <c r="AB1300" s="12">
        <v>78</v>
      </c>
      <c r="AC1300" s="13">
        <v>0.97499999999999998</v>
      </c>
      <c r="AD1300" s="12">
        <v>80</v>
      </c>
      <c r="AE1300" s="41">
        <v>1</v>
      </c>
      <c r="AF1300" s="19">
        <v>29.213999999999999</v>
      </c>
      <c r="AG1300" s="10">
        <v>-81.067555999999996</v>
      </c>
    </row>
    <row r="1301" spans="1:33" ht="12" customHeight="1" x14ac:dyDescent="0.2">
      <c r="A1301" s="18">
        <v>2191</v>
      </c>
      <c r="B1301" s="40" t="s">
        <v>45</v>
      </c>
      <c r="C1301" s="7" t="s">
        <v>1088</v>
      </c>
      <c r="D1301" s="7" t="s">
        <v>1368</v>
      </c>
      <c r="E1301" s="7" t="s">
        <v>4</v>
      </c>
      <c r="F1301" s="7" t="s">
        <v>2</v>
      </c>
      <c r="G1301" s="7">
        <v>1</v>
      </c>
      <c r="H1301" s="5"/>
      <c r="I1301" s="6">
        <v>126</v>
      </c>
      <c r="J1301" s="5"/>
      <c r="K1301" s="5"/>
      <c r="L1301" s="6">
        <v>13</v>
      </c>
      <c r="M1301" s="5"/>
      <c r="N1301" s="10">
        <v>126</v>
      </c>
      <c r="O1301" s="10">
        <v>126</v>
      </c>
      <c r="P1301" s="88">
        <v>0</v>
      </c>
      <c r="Q1301" s="102">
        <f t="shared" si="57"/>
        <v>0.99735449735449733</v>
      </c>
      <c r="R1301" s="96"/>
      <c r="S1301" s="16"/>
      <c r="T1301" s="10">
        <v>126</v>
      </c>
      <c r="U1301" s="13">
        <v>1</v>
      </c>
      <c r="V1301" s="12">
        <v>126</v>
      </c>
      <c r="W1301" s="13">
        <v>1</v>
      </c>
      <c r="X1301" s="12">
        <v>126</v>
      </c>
      <c r="Y1301" s="13">
        <v>1</v>
      </c>
      <c r="Z1301" s="12">
        <v>126</v>
      </c>
      <c r="AA1301" s="13">
        <v>1</v>
      </c>
      <c r="AB1301" s="12">
        <v>126</v>
      </c>
      <c r="AC1301" s="13">
        <v>1</v>
      </c>
      <c r="AD1301" s="12">
        <v>124</v>
      </c>
      <c r="AE1301" s="41">
        <v>0.98412698412698396</v>
      </c>
      <c r="AF1301" s="19">
        <v>29.246972222222201</v>
      </c>
      <c r="AG1301" s="10">
        <v>-81.060722222222196</v>
      </c>
    </row>
    <row r="1302" spans="1:33" ht="12" customHeight="1" x14ac:dyDescent="0.2">
      <c r="A1302" s="18">
        <v>2205</v>
      </c>
      <c r="B1302" s="40" t="s">
        <v>45</v>
      </c>
      <c r="C1302" s="7" t="s">
        <v>1091</v>
      </c>
      <c r="D1302" s="7" t="s">
        <v>1644</v>
      </c>
      <c r="E1302" s="7" t="s">
        <v>4</v>
      </c>
      <c r="F1302" s="7" t="s">
        <v>2</v>
      </c>
      <c r="G1302" s="7">
        <v>1</v>
      </c>
      <c r="H1302" s="5"/>
      <c r="I1302" s="6">
        <v>120</v>
      </c>
      <c r="J1302" s="5"/>
      <c r="K1302" s="5"/>
      <c r="L1302" s="6">
        <v>6</v>
      </c>
      <c r="M1302" s="5"/>
      <c r="N1302" s="10">
        <v>120</v>
      </c>
      <c r="O1302" s="10">
        <v>120</v>
      </c>
      <c r="P1302" s="88">
        <v>0</v>
      </c>
      <c r="Q1302" s="102">
        <f t="shared" si="57"/>
        <v>0.96250000000000002</v>
      </c>
      <c r="R1302" s="96">
        <v>0.96944444444444444</v>
      </c>
      <c r="S1302" s="16">
        <v>0.7680555555555556</v>
      </c>
      <c r="T1302" s="10">
        <v>116</v>
      </c>
      <c r="U1302" s="13">
        <v>0.96666666666666701</v>
      </c>
      <c r="V1302" s="12">
        <v>116</v>
      </c>
      <c r="W1302" s="13">
        <v>0.96666666666666701</v>
      </c>
      <c r="X1302" s="12">
        <v>116</v>
      </c>
      <c r="Y1302" s="13">
        <v>0.96666666666666701</v>
      </c>
      <c r="Z1302" s="12">
        <v>115</v>
      </c>
      <c r="AA1302" s="13">
        <v>0.95833333333333304</v>
      </c>
      <c r="AB1302" s="12">
        <v>115</v>
      </c>
      <c r="AC1302" s="13">
        <v>0.95833333333333304</v>
      </c>
      <c r="AD1302" s="12">
        <v>115</v>
      </c>
      <c r="AE1302" s="41">
        <v>0.95833333333333304</v>
      </c>
      <c r="AF1302" s="19">
        <v>29.021069000000001</v>
      </c>
      <c r="AG1302" s="10">
        <v>-81.295136999999997</v>
      </c>
    </row>
    <row r="1303" spans="1:33" ht="12" customHeight="1" x14ac:dyDescent="0.2">
      <c r="A1303" s="18">
        <v>2258</v>
      </c>
      <c r="B1303" s="40" t="s">
        <v>45</v>
      </c>
      <c r="C1303" s="7" t="s">
        <v>1106</v>
      </c>
      <c r="D1303" s="7" t="s">
        <v>1697</v>
      </c>
      <c r="E1303" s="7" t="s">
        <v>4</v>
      </c>
      <c r="F1303" s="7" t="s">
        <v>2</v>
      </c>
      <c r="G1303" s="7">
        <v>1</v>
      </c>
      <c r="H1303" s="5"/>
      <c r="I1303" s="6">
        <v>47</v>
      </c>
      <c r="J1303" s="5"/>
      <c r="K1303" s="5"/>
      <c r="L1303" s="5"/>
      <c r="M1303" s="5"/>
      <c r="N1303" s="10">
        <v>47</v>
      </c>
      <c r="O1303" s="10">
        <v>47</v>
      </c>
      <c r="P1303" s="88">
        <v>0</v>
      </c>
      <c r="Q1303" s="102">
        <f t="shared" si="57"/>
        <v>0.96453900709219853</v>
      </c>
      <c r="R1303" s="96">
        <v>0.98226950354609932</v>
      </c>
      <c r="S1303" s="16">
        <v>0.98581560283687941</v>
      </c>
      <c r="T1303" s="10">
        <v>45</v>
      </c>
      <c r="U1303" s="13">
        <v>0.95744680851063801</v>
      </c>
      <c r="V1303" s="12">
        <v>44</v>
      </c>
      <c r="W1303" s="13">
        <v>0.93617021276595702</v>
      </c>
      <c r="X1303" s="12">
        <v>45</v>
      </c>
      <c r="Y1303" s="13">
        <v>0.95744680851063801</v>
      </c>
      <c r="Z1303" s="12">
        <v>46</v>
      </c>
      <c r="AA1303" s="13">
        <v>0.97872340425531901</v>
      </c>
      <c r="AB1303" s="12">
        <v>46</v>
      </c>
      <c r="AC1303" s="13">
        <v>0.97872340425531901</v>
      </c>
      <c r="AD1303" s="12">
        <v>46</v>
      </c>
      <c r="AE1303" s="41">
        <v>0.97872340425531901</v>
      </c>
      <c r="AF1303" s="19">
        <v>29.166699999999999</v>
      </c>
      <c r="AG1303" s="10">
        <v>-81.025700000000001</v>
      </c>
    </row>
    <row r="1304" spans="1:33" ht="12" customHeight="1" x14ac:dyDescent="0.2">
      <c r="A1304" s="18">
        <v>2520</v>
      </c>
      <c r="B1304" s="40" t="s">
        <v>45</v>
      </c>
      <c r="C1304" s="7" t="s">
        <v>1191</v>
      </c>
      <c r="D1304" s="7" t="s">
        <v>1644</v>
      </c>
      <c r="E1304" s="7" t="s">
        <v>4</v>
      </c>
      <c r="F1304" s="7" t="s">
        <v>2</v>
      </c>
      <c r="G1304" s="7">
        <v>1</v>
      </c>
      <c r="H1304" s="5"/>
      <c r="I1304" s="6">
        <v>88</v>
      </c>
      <c r="J1304" s="5"/>
      <c r="K1304" s="5"/>
      <c r="L1304" s="6">
        <v>5</v>
      </c>
      <c r="M1304" s="5"/>
      <c r="N1304" s="10">
        <v>88</v>
      </c>
      <c r="O1304" s="10">
        <v>88</v>
      </c>
      <c r="P1304" s="88">
        <v>0</v>
      </c>
      <c r="Q1304" s="102">
        <f t="shared" si="57"/>
        <v>0.95833333333333337</v>
      </c>
      <c r="R1304" s="96">
        <v>0.94507575757575757</v>
      </c>
      <c r="S1304" s="16">
        <v>0.92045454545454541</v>
      </c>
      <c r="T1304" s="10">
        <v>85</v>
      </c>
      <c r="U1304" s="13">
        <v>0.96590909090909105</v>
      </c>
      <c r="V1304" s="12">
        <v>87</v>
      </c>
      <c r="W1304" s="13">
        <v>0.98863636363636398</v>
      </c>
      <c r="X1304" s="12">
        <v>87</v>
      </c>
      <c r="Y1304" s="13">
        <v>0.98863636363636398</v>
      </c>
      <c r="Z1304" s="12">
        <v>86</v>
      </c>
      <c r="AA1304" s="13">
        <v>0.97727272727272696</v>
      </c>
      <c r="AB1304" s="12">
        <v>83</v>
      </c>
      <c r="AC1304" s="13">
        <v>0.94318181818181801</v>
      </c>
      <c r="AD1304" s="12">
        <v>78</v>
      </c>
      <c r="AE1304" s="41">
        <v>0.88636363636363602</v>
      </c>
      <c r="AF1304" s="19">
        <v>29.280138999999998</v>
      </c>
      <c r="AG1304" s="10">
        <v>-81.077832999999998</v>
      </c>
    </row>
    <row r="1305" spans="1:33" ht="12" customHeight="1" x14ac:dyDescent="0.2">
      <c r="A1305" s="18">
        <v>1908</v>
      </c>
      <c r="B1305" s="40" t="s">
        <v>45</v>
      </c>
      <c r="C1305" s="7" t="s">
        <v>1030</v>
      </c>
      <c r="D1305" s="7" t="s">
        <v>1677</v>
      </c>
      <c r="E1305" s="7" t="s">
        <v>1738</v>
      </c>
      <c r="F1305" s="7" t="s">
        <v>2</v>
      </c>
      <c r="G1305" s="7">
        <v>1</v>
      </c>
      <c r="H1305" s="5"/>
      <c r="I1305" s="6">
        <v>130</v>
      </c>
      <c r="J1305" s="5"/>
      <c r="K1305" s="5"/>
      <c r="L1305" s="5"/>
      <c r="M1305" s="5"/>
      <c r="N1305" s="10">
        <v>130</v>
      </c>
      <c r="O1305" s="10">
        <v>91</v>
      </c>
      <c r="P1305" s="88">
        <v>39</v>
      </c>
      <c r="Q1305" s="102">
        <f t="shared" si="57"/>
        <v>0.94230769230769229</v>
      </c>
      <c r="R1305" s="96">
        <v>0.97435897435897434</v>
      </c>
      <c r="S1305" s="16">
        <v>0.982051282051282</v>
      </c>
      <c r="T1305" s="10">
        <v>123</v>
      </c>
      <c r="U1305" s="13">
        <v>0.94615384615384601</v>
      </c>
      <c r="V1305" s="12">
        <v>123</v>
      </c>
      <c r="W1305" s="13">
        <v>0.94615384615384601</v>
      </c>
      <c r="X1305" s="12">
        <v>121</v>
      </c>
      <c r="Y1305" s="13">
        <v>0.93076923076923102</v>
      </c>
      <c r="Z1305" s="12">
        <v>121</v>
      </c>
      <c r="AA1305" s="13">
        <v>0.93076923076923102</v>
      </c>
      <c r="AB1305" s="12">
        <v>123</v>
      </c>
      <c r="AC1305" s="13">
        <v>0.94615384615384601</v>
      </c>
      <c r="AD1305" s="12">
        <v>124</v>
      </c>
      <c r="AE1305" s="41">
        <v>0.95384615384615401</v>
      </c>
      <c r="AF1305" s="19">
        <v>29.156320999999998</v>
      </c>
      <c r="AG1305" s="10">
        <v>-81.038364000000001</v>
      </c>
    </row>
    <row r="1306" spans="1:33" ht="12" customHeight="1" x14ac:dyDescent="0.2">
      <c r="A1306" s="18">
        <v>2252</v>
      </c>
      <c r="B1306" s="40" t="s">
        <v>45</v>
      </c>
      <c r="C1306" s="7" t="s">
        <v>1104</v>
      </c>
      <c r="D1306" s="7" t="s">
        <v>1365</v>
      </c>
      <c r="E1306" s="7" t="s">
        <v>1738</v>
      </c>
      <c r="F1306" s="7" t="s">
        <v>2</v>
      </c>
      <c r="G1306" s="7">
        <v>1</v>
      </c>
      <c r="H1306" s="5"/>
      <c r="I1306" s="6">
        <v>86</v>
      </c>
      <c r="J1306" s="5"/>
      <c r="K1306" s="5"/>
      <c r="L1306" s="5"/>
      <c r="M1306" s="5"/>
      <c r="N1306" s="10">
        <v>106</v>
      </c>
      <c r="O1306" s="10">
        <v>86</v>
      </c>
      <c r="P1306" s="88">
        <v>20</v>
      </c>
      <c r="Q1306" s="102">
        <f t="shared" si="57"/>
        <v>0.98113207547169812</v>
      </c>
      <c r="R1306" s="96">
        <v>0.9779874213836478</v>
      </c>
      <c r="S1306" s="16">
        <v>0.95597484276729561</v>
      </c>
      <c r="T1306" s="10">
        <v>104</v>
      </c>
      <c r="U1306" s="13">
        <v>0.98113207547169801</v>
      </c>
      <c r="V1306" s="12">
        <v>105</v>
      </c>
      <c r="W1306" s="13">
        <v>0.99056603773584895</v>
      </c>
      <c r="X1306" s="12">
        <v>105</v>
      </c>
      <c r="Y1306" s="13">
        <v>0.99056603773584895</v>
      </c>
      <c r="Z1306" s="12">
        <v>103</v>
      </c>
      <c r="AA1306" s="13">
        <v>0.97169811320754695</v>
      </c>
      <c r="AB1306" s="12">
        <v>103</v>
      </c>
      <c r="AC1306" s="13">
        <v>0.97169811320754695</v>
      </c>
      <c r="AD1306" s="11"/>
      <c r="AE1306" s="42"/>
      <c r="AF1306" s="19">
        <v>28.998999999999999</v>
      </c>
      <c r="AG1306" s="10">
        <v>-81.294499999999999</v>
      </c>
    </row>
    <row r="1307" spans="1:33" ht="12" customHeight="1" x14ac:dyDescent="0.2">
      <c r="A1307" s="18">
        <v>538</v>
      </c>
      <c r="B1307" s="40" t="s">
        <v>45</v>
      </c>
      <c r="C1307" s="7" t="s">
        <v>368</v>
      </c>
      <c r="D1307" s="7" t="s">
        <v>1383</v>
      </c>
      <c r="E1307" s="7" t="s">
        <v>1740</v>
      </c>
      <c r="F1307" s="7" t="s">
        <v>2</v>
      </c>
      <c r="G1307" s="7">
        <v>1</v>
      </c>
      <c r="H1307" s="5"/>
      <c r="I1307" s="6">
        <v>10</v>
      </c>
      <c r="J1307" s="6">
        <v>51</v>
      </c>
      <c r="K1307" s="5"/>
      <c r="L1307" s="5"/>
      <c r="M1307" s="5"/>
      <c r="N1307" s="10">
        <v>61</v>
      </c>
      <c r="O1307" s="10">
        <v>51</v>
      </c>
      <c r="P1307" s="88">
        <v>10</v>
      </c>
      <c r="Q1307" s="102">
        <f t="shared" si="57"/>
        <v>0.80054644808743169</v>
      </c>
      <c r="R1307" s="96">
        <v>0.87158469945355188</v>
      </c>
      <c r="S1307" s="16">
        <v>0.76502732240437155</v>
      </c>
      <c r="T1307" s="10">
        <v>49</v>
      </c>
      <c r="U1307" s="13">
        <v>0.80327868852458995</v>
      </c>
      <c r="V1307" s="12">
        <v>48</v>
      </c>
      <c r="W1307" s="13">
        <v>0.786885245901639</v>
      </c>
      <c r="X1307" s="12">
        <v>48</v>
      </c>
      <c r="Y1307" s="13">
        <v>0.786885245901639</v>
      </c>
      <c r="Z1307" s="12">
        <v>48</v>
      </c>
      <c r="AA1307" s="13">
        <v>0.786885245901639</v>
      </c>
      <c r="AB1307" s="12">
        <v>50</v>
      </c>
      <c r="AC1307" s="13">
        <v>0.81967213114754101</v>
      </c>
      <c r="AD1307" s="12">
        <v>50</v>
      </c>
      <c r="AE1307" s="41">
        <v>0.81967213114754101</v>
      </c>
      <c r="AF1307" s="19">
        <v>29.364999999999998</v>
      </c>
      <c r="AG1307" s="10">
        <v>-81.504300000000001</v>
      </c>
    </row>
    <row r="1308" spans="1:33" ht="12" customHeight="1" x14ac:dyDescent="0.2">
      <c r="A1308" s="18">
        <v>2581</v>
      </c>
      <c r="B1308" s="40" t="s">
        <v>45</v>
      </c>
      <c r="C1308" s="7" t="s">
        <v>1240</v>
      </c>
      <c r="D1308" s="7" t="s">
        <v>1368</v>
      </c>
      <c r="E1308" s="7" t="s">
        <v>4</v>
      </c>
      <c r="F1308" s="7" t="s">
        <v>1332</v>
      </c>
      <c r="G1308" s="7">
        <v>1</v>
      </c>
      <c r="H1308" s="5"/>
      <c r="I1308" s="6">
        <v>84</v>
      </c>
      <c r="J1308" s="5"/>
      <c r="K1308" s="5"/>
      <c r="L1308" s="6">
        <v>5</v>
      </c>
      <c r="M1308" s="5"/>
      <c r="N1308" s="10">
        <v>84</v>
      </c>
      <c r="O1308" s="10">
        <v>84</v>
      </c>
      <c r="P1308" s="88">
        <v>0</v>
      </c>
      <c r="Q1308" s="102">
        <f t="shared" si="57"/>
        <v>0.99206349206349209</v>
      </c>
      <c r="R1308" s="96"/>
      <c r="S1308" s="16"/>
      <c r="T1308" s="10">
        <v>84</v>
      </c>
      <c r="U1308" s="13">
        <v>1</v>
      </c>
      <c r="V1308" s="12">
        <v>84</v>
      </c>
      <c r="W1308" s="13">
        <v>1</v>
      </c>
      <c r="X1308" s="12">
        <v>84</v>
      </c>
      <c r="Y1308" s="13">
        <v>1</v>
      </c>
      <c r="Z1308" s="12">
        <v>82</v>
      </c>
      <c r="AA1308" s="13">
        <v>0.97619047619047605</v>
      </c>
      <c r="AB1308" s="12">
        <v>84</v>
      </c>
      <c r="AC1308" s="13">
        <v>1</v>
      </c>
      <c r="AD1308" s="12">
        <v>82</v>
      </c>
      <c r="AE1308" s="41">
        <v>0.97619047619047605</v>
      </c>
      <c r="AF1308" s="19">
        <v>28.91077778</v>
      </c>
      <c r="AG1308" s="10">
        <v>-81.301166666666703</v>
      </c>
    </row>
    <row r="1309" spans="1:33" ht="12" customHeight="1" thickBot="1" x14ac:dyDescent="0.25">
      <c r="A1309" s="18">
        <v>2616</v>
      </c>
      <c r="B1309" s="43" t="s">
        <v>45</v>
      </c>
      <c r="C1309" s="44" t="s">
        <v>1268</v>
      </c>
      <c r="D1309" s="44" t="s">
        <v>1369</v>
      </c>
      <c r="E1309" s="44" t="s">
        <v>3</v>
      </c>
      <c r="F1309" s="44" t="s">
        <v>1333</v>
      </c>
      <c r="G1309" s="44">
        <v>1</v>
      </c>
      <c r="H1309" s="45">
        <v>64</v>
      </c>
      <c r="I1309" s="45">
        <v>16</v>
      </c>
      <c r="J1309" s="46"/>
      <c r="K1309" s="46"/>
      <c r="L1309" s="45">
        <v>12</v>
      </c>
      <c r="M1309" s="46"/>
      <c r="N1309" s="47">
        <v>80</v>
      </c>
      <c r="O1309" s="47">
        <v>80</v>
      </c>
      <c r="P1309" s="90">
        <v>0</v>
      </c>
      <c r="Q1309" s="103"/>
      <c r="R1309" s="97"/>
      <c r="S1309" s="48"/>
      <c r="T1309" s="46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50"/>
      <c r="AF1309" s="71"/>
      <c r="AG1309" s="5"/>
    </row>
    <row r="1310" spans="1:33" ht="6" customHeight="1" thickBot="1" x14ac:dyDescent="0.25">
      <c r="A1310" s="18"/>
      <c r="B1310" s="79"/>
      <c r="C1310" s="22"/>
      <c r="D1310" s="22"/>
      <c r="E1310" s="22"/>
      <c r="F1310" s="22"/>
      <c r="G1310" s="22"/>
      <c r="H1310" s="24"/>
      <c r="I1310" s="24"/>
      <c r="J1310" s="23"/>
      <c r="K1310" s="23"/>
      <c r="L1310" s="24"/>
      <c r="M1310" s="23"/>
      <c r="N1310" s="25"/>
      <c r="O1310" s="25"/>
      <c r="P1310" s="83"/>
      <c r="Q1310" s="104"/>
      <c r="R1310" s="98"/>
      <c r="S1310" s="26"/>
      <c r="T1310" s="23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80"/>
      <c r="AF1310" s="71"/>
      <c r="AG1310" s="5"/>
    </row>
    <row r="1311" spans="1:33" ht="12" customHeight="1" x14ac:dyDescent="0.2">
      <c r="A1311" s="18">
        <v>820</v>
      </c>
      <c r="B1311" s="31" t="s">
        <v>537</v>
      </c>
      <c r="C1311" s="32" t="s">
        <v>538</v>
      </c>
      <c r="D1311" s="32" t="s">
        <v>1354</v>
      </c>
      <c r="E1311" s="32" t="s">
        <v>3</v>
      </c>
      <c r="F1311" s="32" t="s">
        <v>2</v>
      </c>
      <c r="G1311" s="32">
        <v>1</v>
      </c>
      <c r="H1311" s="34">
        <v>30</v>
      </c>
      <c r="I1311" s="33"/>
      <c r="J1311" s="33"/>
      <c r="K1311" s="33"/>
      <c r="L1311" s="33"/>
      <c r="M1311" s="33"/>
      <c r="N1311" s="35">
        <v>30</v>
      </c>
      <c r="O1311" s="35">
        <v>30</v>
      </c>
      <c r="P1311" s="87">
        <v>0</v>
      </c>
      <c r="Q1311" s="101">
        <f>(T1311+V1311+X1311+Z1311+AB1311+AD1311)/(N1311*COUNTA(T1311,V1311,X1311,Z1311,AB1311,AD1311))</f>
        <v>0.9555555555555556</v>
      </c>
      <c r="R1311" s="95">
        <v>0.92777777777777781</v>
      </c>
      <c r="S1311" s="36">
        <v>0.96111111111111114</v>
      </c>
      <c r="T1311" s="35">
        <v>29</v>
      </c>
      <c r="U1311" s="37">
        <v>0.96666666666666701</v>
      </c>
      <c r="V1311" s="38">
        <v>28</v>
      </c>
      <c r="W1311" s="37">
        <v>0.93333333333333302</v>
      </c>
      <c r="X1311" s="38">
        <v>28</v>
      </c>
      <c r="Y1311" s="37">
        <v>0.93333333333333302</v>
      </c>
      <c r="Z1311" s="38">
        <v>29</v>
      </c>
      <c r="AA1311" s="37">
        <v>0.96666666666666701</v>
      </c>
      <c r="AB1311" s="38">
        <v>29</v>
      </c>
      <c r="AC1311" s="37">
        <v>0.96666666666666701</v>
      </c>
      <c r="AD1311" s="38">
        <v>29</v>
      </c>
      <c r="AE1311" s="39">
        <v>0.96666666666666701</v>
      </c>
      <c r="AF1311" s="19">
        <v>30.029399999999999</v>
      </c>
      <c r="AG1311" s="10">
        <v>-84.392499999999998</v>
      </c>
    </row>
    <row r="1312" spans="1:33" ht="12" customHeight="1" thickBot="1" x14ac:dyDescent="0.25">
      <c r="A1312" s="18">
        <v>1547</v>
      </c>
      <c r="B1312" s="43" t="s">
        <v>537</v>
      </c>
      <c r="C1312" s="44" t="s">
        <v>904</v>
      </c>
      <c r="D1312" s="44" t="s">
        <v>1362</v>
      </c>
      <c r="E1312" s="44" t="s">
        <v>4</v>
      </c>
      <c r="F1312" s="44" t="s">
        <v>2</v>
      </c>
      <c r="G1312" s="44">
        <v>1</v>
      </c>
      <c r="H1312" s="46"/>
      <c r="I1312" s="45">
        <v>34</v>
      </c>
      <c r="J1312" s="46"/>
      <c r="K1312" s="46"/>
      <c r="L1312" s="46"/>
      <c r="M1312" s="46"/>
      <c r="N1312" s="47">
        <v>34</v>
      </c>
      <c r="O1312" s="47">
        <v>34</v>
      </c>
      <c r="P1312" s="90">
        <v>0</v>
      </c>
      <c r="Q1312" s="103">
        <f>(T1312+V1312+X1312+Z1312+AB1312+AD1312)/(N1312*COUNTA(T1312,V1312,X1312,Z1312,AB1312,AD1312))</f>
        <v>0.96470588235294119</v>
      </c>
      <c r="R1312" s="97">
        <v>0.92156862745098034</v>
      </c>
      <c r="S1312" s="48"/>
      <c r="T1312" s="46"/>
      <c r="U1312" s="49"/>
      <c r="V1312" s="74">
        <v>33</v>
      </c>
      <c r="W1312" s="73">
        <v>0.97058823529411797</v>
      </c>
      <c r="X1312" s="74">
        <v>33</v>
      </c>
      <c r="Y1312" s="73">
        <v>0.97058823529411797</v>
      </c>
      <c r="Z1312" s="74">
        <v>32</v>
      </c>
      <c r="AA1312" s="73">
        <v>0.94117647058823495</v>
      </c>
      <c r="AB1312" s="74">
        <v>32</v>
      </c>
      <c r="AC1312" s="73">
        <v>0.94117647058823495</v>
      </c>
      <c r="AD1312" s="74">
        <v>34</v>
      </c>
      <c r="AE1312" s="75">
        <v>1</v>
      </c>
      <c r="AF1312" s="19">
        <v>30.1935</v>
      </c>
      <c r="AG1312" s="10">
        <v>-84.377499999999998</v>
      </c>
    </row>
    <row r="1313" spans="1:33" ht="6" customHeight="1" thickBot="1" x14ac:dyDescent="0.25">
      <c r="A1313" s="18"/>
      <c r="B1313" s="79"/>
      <c r="C1313" s="22"/>
      <c r="D1313" s="22"/>
      <c r="E1313" s="22"/>
      <c r="F1313" s="22"/>
      <c r="G1313" s="22"/>
      <c r="H1313" s="23"/>
      <c r="I1313" s="24"/>
      <c r="J1313" s="23"/>
      <c r="K1313" s="23"/>
      <c r="L1313" s="23"/>
      <c r="M1313" s="23"/>
      <c r="N1313" s="25"/>
      <c r="O1313" s="25"/>
      <c r="P1313" s="83"/>
      <c r="Q1313" s="104"/>
      <c r="R1313" s="98"/>
      <c r="S1313" s="26"/>
      <c r="T1313" s="23"/>
      <c r="U1313" s="29"/>
      <c r="V1313" s="28"/>
      <c r="W1313" s="27"/>
      <c r="X1313" s="28"/>
      <c r="Y1313" s="27"/>
      <c r="Z1313" s="28"/>
      <c r="AA1313" s="27"/>
      <c r="AB1313" s="28"/>
      <c r="AC1313" s="27"/>
      <c r="AD1313" s="28"/>
      <c r="AE1313" s="81"/>
      <c r="AF1313" s="19"/>
      <c r="AG1313" s="10"/>
    </row>
    <row r="1314" spans="1:33" ht="12" customHeight="1" x14ac:dyDescent="0.2">
      <c r="A1314" s="18">
        <v>342</v>
      </c>
      <c r="B1314" s="31" t="s">
        <v>240</v>
      </c>
      <c r="C1314" s="32" t="s">
        <v>241</v>
      </c>
      <c r="D1314" s="32" t="s">
        <v>1348</v>
      </c>
      <c r="E1314" s="32" t="s">
        <v>4</v>
      </c>
      <c r="F1314" s="32" t="s">
        <v>2</v>
      </c>
      <c r="G1314" s="32">
        <v>1</v>
      </c>
      <c r="H1314" s="33"/>
      <c r="I1314" s="34">
        <v>25</v>
      </c>
      <c r="J1314" s="33"/>
      <c r="K1314" s="33"/>
      <c r="L1314" s="33"/>
      <c r="M1314" s="33"/>
      <c r="N1314" s="35">
        <v>25</v>
      </c>
      <c r="O1314" s="35">
        <v>25</v>
      </c>
      <c r="P1314" s="87">
        <v>0</v>
      </c>
      <c r="Q1314" s="101">
        <f>(T1314+V1314+X1314+Z1314+AB1314+AD1314)/(N1314*COUNTA(T1314,V1314,X1314,Z1314,AB1314,AD1314))</f>
        <v>0.98399999999999999</v>
      </c>
      <c r="R1314" s="95">
        <v>0.92</v>
      </c>
      <c r="S1314" s="36">
        <v>0.84666666666666668</v>
      </c>
      <c r="T1314" s="33"/>
      <c r="U1314" s="72"/>
      <c r="V1314" s="38">
        <v>24</v>
      </c>
      <c r="W1314" s="37">
        <v>0.96</v>
      </c>
      <c r="X1314" s="38">
        <v>24</v>
      </c>
      <c r="Y1314" s="37">
        <v>0.96</v>
      </c>
      <c r="Z1314" s="38">
        <v>25</v>
      </c>
      <c r="AA1314" s="37">
        <v>1</v>
      </c>
      <c r="AB1314" s="38">
        <v>25</v>
      </c>
      <c r="AC1314" s="37">
        <v>1</v>
      </c>
      <c r="AD1314" s="38">
        <v>25</v>
      </c>
      <c r="AE1314" s="39">
        <v>1</v>
      </c>
      <c r="AF1314" s="19">
        <v>30.499300000000002</v>
      </c>
      <c r="AG1314" s="10">
        <v>-86.135000000000005</v>
      </c>
    </row>
    <row r="1315" spans="1:33" ht="12" customHeight="1" x14ac:dyDescent="0.2">
      <c r="A1315" s="18">
        <v>823</v>
      </c>
      <c r="B1315" s="40" t="s">
        <v>240</v>
      </c>
      <c r="C1315" s="7" t="s">
        <v>540</v>
      </c>
      <c r="D1315" s="7" t="s">
        <v>1349</v>
      </c>
      <c r="E1315" s="7" t="s">
        <v>4</v>
      </c>
      <c r="F1315" s="7" t="s">
        <v>2</v>
      </c>
      <c r="G1315" s="7">
        <v>1</v>
      </c>
      <c r="H1315" s="5"/>
      <c r="I1315" s="6">
        <v>26</v>
      </c>
      <c r="J1315" s="5"/>
      <c r="K1315" s="5"/>
      <c r="L1315" s="5"/>
      <c r="M1315" s="5"/>
      <c r="N1315" s="10">
        <v>26</v>
      </c>
      <c r="O1315" s="10">
        <v>26</v>
      </c>
      <c r="P1315" s="88">
        <v>0</v>
      </c>
      <c r="Q1315" s="102">
        <f>(T1315+V1315+X1315+Z1315+AB1315+AD1315)/(N1315*COUNTA(T1315,V1315,X1315,Z1315,AB1315,AD1315))</f>
        <v>0.94871794871794868</v>
      </c>
      <c r="R1315" s="96">
        <v>0.84615384615384615</v>
      </c>
      <c r="S1315" s="16">
        <v>0.88461538461538458</v>
      </c>
      <c r="T1315" s="10">
        <v>24</v>
      </c>
      <c r="U1315" s="13">
        <v>0.92307692307692302</v>
      </c>
      <c r="V1315" s="12">
        <v>25</v>
      </c>
      <c r="W1315" s="13">
        <v>0.96153846153846201</v>
      </c>
      <c r="X1315" s="12">
        <v>25</v>
      </c>
      <c r="Y1315" s="13">
        <v>0.96153846153846201</v>
      </c>
      <c r="Z1315" s="12">
        <v>25</v>
      </c>
      <c r="AA1315" s="13">
        <v>0.96153846153846201</v>
      </c>
      <c r="AB1315" s="12">
        <v>25</v>
      </c>
      <c r="AC1315" s="13">
        <v>0.96153846153846201</v>
      </c>
      <c r="AD1315" s="12">
        <v>24</v>
      </c>
      <c r="AE1315" s="41">
        <v>0.92307692307692302</v>
      </c>
      <c r="AF1315" s="19">
        <v>30.4986</v>
      </c>
      <c r="AG1315" s="10">
        <v>-86.139700000000005</v>
      </c>
    </row>
    <row r="1316" spans="1:33" ht="12" customHeight="1" x14ac:dyDescent="0.2">
      <c r="A1316" s="18">
        <v>2300</v>
      </c>
      <c r="B1316" s="40" t="s">
        <v>240</v>
      </c>
      <c r="C1316" s="7" t="s">
        <v>1113</v>
      </c>
      <c r="D1316" s="7" t="s">
        <v>1420</v>
      </c>
      <c r="E1316" s="7" t="s">
        <v>4</v>
      </c>
      <c r="F1316" s="7" t="s">
        <v>2</v>
      </c>
      <c r="G1316" s="7">
        <v>1</v>
      </c>
      <c r="H1316" s="5"/>
      <c r="I1316" s="6">
        <v>48</v>
      </c>
      <c r="J1316" s="5"/>
      <c r="K1316" s="5"/>
      <c r="L1316" s="6">
        <v>3</v>
      </c>
      <c r="M1316" s="5"/>
      <c r="N1316" s="10">
        <v>48</v>
      </c>
      <c r="O1316" s="10">
        <v>48</v>
      </c>
      <c r="P1316" s="88">
        <v>0</v>
      </c>
      <c r="Q1316" s="102">
        <f>(T1316+V1316+X1316+Z1316+AB1316+AD1316)/(N1316*COUNTA(T1316,V1316,X1316,Z1316,AB1316,AD1316))</f>
        <v>0.93402777777777779</v>
      </c>
      <c r="R1316" s="96">
        <v>0.91666666666666663</v>
      </c>
      <c r="S1316" s="16">
        <v>0.69791666666666663</v>
      </c>
      <c r="T1316" s="10">
        <v>46</v>
      </c>
      <c r="U1316" s="13">
        <v>0.95833333333333304</v>
      </c>
      <c r="V1316" s="12">
        <v>45</v>
      </c>
      <c r="W1316" s="13">
        <v>0.9375</v>
      </c>
      <c r="X1316" s="12">
        <v>45</v>
      </c>
      <c r="Y1316" s="13">
        <v>0.9375</v>
      </c>
      <c r="Z1316" s="12">
        <v>44</v>
      </c>
      <c r="AA1316" s="13">
        <v>0.91666666666666696</v>
      </c>
      <c r="AB1316" s="12">
        <v>46</v>
      </c>
      <c r="AC1316" s="13">
        <v>0.95833333333333304</v>
      </c>
      <c r="AD1316" s="12">
        <v>43</v>
      </c>
      <c r="AE1316" s="41">
        <v>0.89583333333333304</v>
      </c>
      <c r="AF1316" s="19">
        <v>30.724</v>
      </c>
      <c r="AG1316" s="10">
        <v>-86.105599999999995</v>
      </c>
    </row>
    <row r="1317" spans="1:33" ht="12" customHeight="1" x14ac:dyDescent="0.2">
      <c r="A1317" s="18">
        <v>2404</v>
      </c>
      <c r="B1317" s="40" t="s">
        <v>240</v>
      </c>
      <c r="C1317" s="7" t="s">
        <v>1129</v>
      </c>
      <c r="D1317" s="7" t="s">
        <v>1710</v>
      </c>
      <c r="E1317" s="7" t="s">
        <v>4</v>
      </c>
      <c r="F1317" s="7" t="s">
        <v>2</v>
      </c>
      <c r="G1317" s="7">
        <v>1</v>
      </c>
      <c r="H1317" s="5"/>
      <c r="I1317" s="6">
        <v>80</v>
      </c>
      <c r="J1317" s="5"/>
      <c r="K1317" s="5"/>
      <c r="L1317" s="5"/>
      <c r="M1317" s="5"/>
      <c r="N1317" s="10">
        <v>80</v>
      </c>
      <c r="O1317" s="10">
        <v>80</v>
      </c>
      <c r="P1317" s="88">
        <v>0</v>
      </c>
      <c r="Q1317" s="102">
        <f>(T1317+V1317+X1317+Z1317+AB1317+AD1317)/(N1317*COUNTA(T1317,V1317,X1317,Z1317,AB1317,AD1317))</f>
        <v>0.96</v>
      </c>
      <c r="R1317" s="96">
        <v>0.94374999999999998</v>
      </c>
      <c r="S1317" s="16">
        <v>0.95625000000000004</v>
      </c>
      <c r="T1317" s="5"/>
      <c r="U1317" s="11"/>
      <c r="V1317" s="12">
        <v>76</v>
      </c>
      <c r="W1317" s="13">
        <v>0.95</v>
      </c>
      <c r="X1317" s="12">
        <v>75</v>
      </c>
      <c r="Y1317" s="13">
        <v>0.9375</v>
      </c>
      <c r="Z1317" s="12">
        <v>79</v>
      </c>
      <c r="AA1317" s="13">
        <v>0.98750000000000004</v>
      </c>
      <c r="AB1317" s="12">
        <v>77</v>
      </c>
      <c r="AC1317" s="13">
        <v>0.96250000000000002</v>
      </c>
      <c r="AD1317" s="12">
        <v>77</v>
      </c>
      <c r="AE1317" s="41">
        <v>0.96250000000000002</v>
      </c>
      <c r="AF1317" s="19">
        <v>30.733830000000001</v>
      </c>
      <c r="AG1317" s="10">
        <v>-86.138249999999999</v>
      </c>
    </row>
    <row r="1318" spans="1:33" ht="12" customHeight="1" thickBot="1" x14ac:dyDescent="0.25">
      <c r="A1318" s="18">
        <v>2470</v>
      </c>
      <c r="B1318" s="43" t="s">
        <v>240</v>
      </c>
      <c r="C1318" s="44" t="s">
        <v>1157</v>
      </c>
      <c r="D1318" s="44" t="s">
        <v>1367</v>
      </c>
      <c r="E1318" s="44" t="s">
        <v>4</v>
      </c>
      <c r="F1318" s="44" t="s">
        <v>2</v>
      </c>
      <c r="G1318" s="44">
        <v>1</v>
      </c>
      <c r="H1318" s="46"/>
      <c r="I1318" s="45">
        <v>24</v>
      </c>
      <c r="J1318" s="46"/>
      <c r="K1318" s="46"/>
      <c r="L1318" s="45">
        <v>2</v>
      </c>
      <c r="M1318" s="46"/>
      <c r="N1318" s="47">
        <v>24</v>
      </c>
      <c r="O1318" s="47">
        <v>24</v>
      </c>
      <c r="P1318" s="90">
        <v>0</v>
      </c>
      <c r="Q1318" s="103">
        <f>(T1318+V1318+X1318+Z1318+AB1318+AD1318)/(N1318*COUNTA(T1318,V1318,X1318,Z1318,AB1318,AD1318))</f>
        <v>0.96527777777777779</v>
      </c>
      <c r="R1318" s="97">
        <v>1</v>
      </c>
      <c r="S1318" s="48"/>
      <c r="T1318" s="47">
        <v>23</v>
      </c>
      <c r="U1318" s="73">
        <v>0.95833333333333304</v>
      </c>
      <c r="V1318" s="74">
        <v>24</v>
      </c>
      <c r="W1318" s="73">
        <v>1</v>
      </c>
      <c r="X1318" s="74">
        <v>22</v>
      </c>
      <c r="Y1318" s="73">
        <v>0.91666666666666696</v>
      </c>
      <c r="Z1318" s="74">
        <v>23</v>
      </c>
      <c r="AA1318" s="73">
        <v>0.95833333333333304</v>
      </c>
      <c r="AB1318" s="74">
        <v>23</v>
      </c>
      <c r="AC1318" s="73">
        <v>0.95833333333333304</v>
      </c>
      <c r="AD1318" s="74">
        <v>24</v>
      </c>
      <c r="AE1318" s="75">
        <v>1</v>
      </c>
      <c r="AF1318" s="19">
        <v>30.71</v>
      </c>
      <c r="AG1318" s="10">
        <v>-86.126000000000005</v>
      </c>
    </row>
    <row r="1319" spans="1:33" ht="6" customHeight="1" thickBot="1" x14ac:dyDescent="0.25">
      <c r="A1319" s="18"/>
      <c r="B1319" s="79"/>
      <c r="C1319" s="22"/>
      <c r="D1319" s="22"/>
      <c r="E1319" s="22"/>
      <c r="F1319" s="22"/>
      <c r="G1319" s="22"/>
      <c r="H1319" s="23"/>
      <c r="I1319" s="24"/>
      <c r="J1319" s="23"/>
      <c r="K1319" s="23"/>
      <c r="L1319" s="24"/>
      <c r="M1319" s="23"/>
      <c r="N1319" s="25"/>
      <c r="O1319" s="25"/>
      <c r="P1319" s="83"/>
      <c r="Q1319" s="104"/>
      <c r="R1319" s="98"/>
      <c r="S1319" s="26"/>
      <c r="T1319" s="25"/>
      <c r="U1319" s="27"/>
      <c r="V1319" s="28"/>
      <c r="W1319" s="27"/>
      <c r="X1319" s="28"/>
      <c r="Y1319" s="27"/>
      <c r="Z1319" s="28"/>
      <c r="AA1319" s="27"/>
      <c r="AB1319" s="28"/>
      <c r="AC1319" s="27"/>
      <c r="AD1319" s="28"/>
      <c r="AE1319" s="81"/>
      <c r="AF1319" s="19"/>
      <c r="AG1319" s="10"/>
    </row>
    <row r="1320" spans="1:33" ht="12" customHeight="1" thickBot="1" x14ac:dyDescent="0.25">
      <c r="A1320" s="18">
        <v>771</v>
      </c>
      <c r="B1320" s="62" t="s">
        <v>511</v>
      </c>
      <c r="C1320" s="63" t="s">
        <v>512</v>
      </c>
      <c r="D1320" s="63" t="s">
        <v>1351</v>
      </c>
      <c r="E1320" s="63" t="s">
        <v>4</v>
      </c>
      <c r="F1320" s="63" t="s">
        <v>2</v>
      </c>
      <c r="G1320" s="63">
        <v>1</v>
      </c>
      <c r="H1320" s="64"/>
      <c r="I1320" s="65">
        <v>33</v>
      </c>
      <c r="J1320" s="64"/>
      <c r="K1320" s="64"/>
      <c r="L1320" s="64"/>
      <c r="M1320" s="64"/>
      <c r="N1320" s="66">
        <v>33</v>
      </c>
      <c r="O1320" s="66">
        <v>33</v>
      </c>
      <c r="P1320" s="91">
        <v>0</v>
      </c>
      <c r="Q1320" s="105">
        <f>(T1320+V1320+X1320+Z1320+AB1320+AD1320)/(N1320*COUNTA(T1320,V1320,X1320,Z1320,AB1320,AD1320))</f>
        <v>0.93939393939393945</v>
      </c>
      <c r="R1320" s="99">
        <v>0.91919191919191923</v>
      </c>
      <c r="S1320" s="67">
        <v>0.94444444444444442</v>
      </c>
      <c r="T1320" s="64"/>
      <c r="U1320" s="85"/>
      <c r="V1320" s="69">
        <v>31</v>
      </c>
      <c r="W1320" s="68">
        <v>0.939393939393939</v>
      </c>
      <c r="X1320" s="69">
        <v>31</v>
      </c>
      <c r="Y1320" s="68">
        <v>0.939393939393939</v>
      </c>
      <c r="Z1320" s="69">
        <v>31</v>
      </c>
      <c r="AA1320" s="68">
        <v>0.939393939393939</v>
      </c>
      <c r="AB1320" s="69">
        <v>31</v>
      </c>
      <c r="AC1320" s="68">
        <v>0.939393939393939</v>
      </c>
      <c r="AD1320" s="69">
        <v>31</v>
      </c>
      <c r="AE1320" s="70">
        <v>0.939393939393939</v>
      </c>
      <c r="AF1320" s="19">
        <v>30.764600000000002</v>
      </c>
      <c r="AG1320" s="10">
        <v>-85.546300000000002</v>
      </c>
    </row>
  </sheetData>
  <autoFilter ref="A1:AG20"/>
  <sortState ref="A2:AG1277">
    <sortCondition ref="B2:B1277"/>
    <sortCondition ref="F2:F1277"/>
    <sortCondition ref="E2:E1277"/>
  </sortState>
  <conditionalFormatting sqref="Q2:Q18 Q67:Q125 Q128:Q129 Q436:Q463 Q524:Q532 Q22 Q41 Q131:Q132 Q577:Q581 Q559:Q573 Q504 Q472:Q473 Q358:Q372 Q312:Q314 Q266:Q276 Q306:Q309 Q282:Q303 Q144:Q151 Q163:Q168 Q24:Q38 Q43:Q62 Q170:Q201 Q153:Q160 Q203:Q207 Q209:Q218 Q220:Q264 Q316:Q321 Q323:Q326 Q328:Q334 Q336:Q341 Q343:Q353 Q587:Q595 Q583:Q585 Q534:Q555 Q475:Q491 Q493:Q501 Q506:Q521 Q374:Q434">
    <cfRule type="cellIs" dxfId="471" priority="12" operator="greaterThan">
      <formula>0.929999999</formula>
    </cfRule>
    <cfRule type="cellIs" dxfId="470" priority="13" operator="lessThan">
      <formula>0.899999</formula>
    </cfRule>
  </conditionalFormatting>
  <conditionalFormatting sqref="Q1:Q18 Q67:Q125 Q128:Q129 Q436:Q463 Q524:Q532 Q22 Q41 Q131:Q132 Q577:Q581 Q559:Q573 Q504 Q472:Q473 Q358:R372 Q312:Q314 Q266:R276 Q306:R309 Q282:R303 Q144:R151 Q163:R168 Q24:Q38 Q43:Q62 Q170:R201 Q153:R160 Q203:R207 Q209:R218 Q220:R264 Q316:Q321 Q323:Q326 Q328:Q334 Q336:Q341 Q343:Q353 Q587:Q595 Q583:Q585 Q534:Q555 Q475:Q491 Q493:Q501 Q506:Q521 Q374:R434">
    <cfRule type="cellIs" dxfId="469" priority="11" operator="between">
      <formula>0.9</formula>
      <formula>0.9299999</formula>
    </cfRule>
  </conditionalFormatting>
  <conditionalFormatting sqref="R2:R18 R67:R125 R128:R129 R436:R463 R524:R532 R22 R41 R131:R132 R577:R581 R559:R573 R504 R472:R473 R358:R372 R312:R314 R266:R276 R306:R309 R282:R303 R144:R151 R163:R168 R24:R38 R43:R62 R170:R201 R153:R160 R203:R207 R209:R218 R220:R264 R316:R321 R323:R326 R328:R334 R336:R341 R343:R353 R587:R595 R583:R585 R534:R555 R475:R491 R493:R501 R506:R521 R374:R434">
    <cfRule type="cellIs" dxfId="468" priority="8" operator="lessThan">
      <formula>0.9</formula>
    </cfRule>
    <cfRule type="cellIs" dxfId="467" priority="9" operator="greaterThan">
      <formula>0.929999999</formula>
    </cfRule>
  </conditionalFormatting>
  <conditionalFormatting sqref="R1:R18 R67:R125 R128:R129 R436:R463 R524:R532 R22 R41 R131:R132 R577:R581 R559:R573 R504 R472:R473 R312:R314 R24:R38 R43:R62 R316:R321 R323:R326 R328:R334 R336:R341 R343:R353 R587:R595 R583:R585 R534:R555 R475:R491 R493:R501 R506:R521">
    <cfRule type="cellIs" dxfId="466" priority="7" operator="between">
      <formula>0.9</formula>
      <formula>0.9299999</formula>
    </cfRule>
  </conditionalFormatting>
  <conditionalFormatting sqref="S2:S18 S67:S125 S128:S129 S436:S463 S524:S532 S22 S41 S131:S132 S577:S581 S559:S573 S504 S472:S473 S358:S372 S312:S314 S266:S276 S306:S309 S282:S303 S144:S151 S163:S168 S24:S38 S43:S62 S170:S201 S153:S160 S203:S207 S209:S218 S220:S264 S316:S321 S323:S326 S328:S334 S336:S341 S343:S353 S587:S595 S583:S585 S534:S555 S475:S491 S493:S501 S506:S521 S374:S434">
    <cfRule type="cellIs" dxfId="465" priority="4" operator="between">
      <formula>0.899999</formula>
      <formula>0.92999999</formula>
    </cfRule>
    <cfRule type="cellIs" dxfId="464" priority="5" operator="greaterThan">
      <formula>0.9299999</formula>
    </cfRule>
    <cfRule type="cellIs" dxfId="463" priority="6" operator="lessThan">
      <formula>0.9</formula>
    </cfRule>
  </conditionalFormatting>
  <conditionalFormatting sqref="Q2:S18 Q22:S22 Q41:S41 Q65:S129 Q131:S132 Q1311:S1312 Q1267:S1271 Q1251:S1264 Q1240:S1248 Q1212:S1236 Q1192:S1194 Q1181:S1189 Q1155:S1177 Q1109:S1145 Q1091:S1106 Q1030:S1083 Q1002:S1024 Q882:S885 Q871:S875 Q853:S868 Q635:S832 Q577:S581 Q559:S573 Q504:S504 Q472:S473 Q358:S372 Q312:S314 Q306:S309 Q282:S303 Q144:S151 Q163:S168 Q24:S38 Q43:S62 Q170:S201 Q153:S160 Q203:S207 Q209:S218 Q220:S276 Q316:S321 Q323:S326 Q328:S334 Q336:S341 Q343:S355 Q1273:S1274 Q1276:S1276 Q1278:S1308 Q1320:S1320 Q1314:S1318 Q1196:S1207 Q887:S998 Q877:S879 Q627:S631 Q609:S625 Q587:S607 Q583:S585 Q534:S555 Q475:S491 Q493:S501 Q506:S532 Q374:S463">
    <cfRule type="cellIs" dxfId="462" priority="1" operator="between">
      <formula>0.9</formula>
      <formula>0.9299999</formula>
    </cfRule>
    <cfRule type="cellIs" dxfId="461" priority="2" operator="lessThan">
      <formula>0.9</formula>
    </cfRule>
    <cfRule type="cellIs" dxfId="460" priority="3" operator="greaterThan">
      <formula>0.9299999</formula>
    </cfRule>
  </conditionalFormatting>
  <pageMargins left="0.25" right="0.25" top="0.5" bottom="0.3" header="0.25" footer="0"/>
  <pageSetup orientation="landscape" r:id="rId1"/>
  <headerFooter>
    <oddHeader>&amp;C&amp;10LDA 2014 County Detail Summary</oddHeader>
    <oddFooter>&amp;R&amp;"-,Bold"&amp;8 6/1/2014 -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3"/>
  <sheetViews>
    <sheetView tabSelected="1" topLeftCell="B1001" workbookViewId="0">
      <selection activeCell="C1202" sqref="C1202"/>
    </sheetView>
  </sheetViews>
  <sheetFormatPr defaultColWidth="8.7109375" defaultRowHeight="12" x14ac:dyDescent="0.2"/>
  <cols>
    <col min="1" max="1" width="2.28515625" style="4" hidden="1" customWidth="1"/>
    <col min="2" max="2" width="10.28515625" style="4" customWidth="1"/>
    <col min="3" max="3" width="28.28515625" style="4" customWidth="1"/>
    <col min="4" max="4" width="11.28515625" style="4" customWidth="1"/>
    <col min="5" max="5" width="5.7109375" style="4" customWidth="1"/>
    <col min="6" max="6" width="7.42578125" style="4" hidden="1" customWidth="1"/>
    <col min="7" max="7" width="7.28515625" style="4" hidden="1" customWidth="1"/>
    <col min="8" max="10" width="7.85546875" style="125" customWidth="1"/>
    <col min="11" max="11" width="8.28515625" style="117" hidden="1" customWidth="1"/>
    <col min="12" max="16" width="5.7109375" style="112" hidden="1" customWidth="1"/>
    <col min="17" max="17" width="7.140625" style="4" hidden="1" customWidth="1"/>
    <col min="18" max="18" width="7.42578125" style="4" hidden="1" customWidth="1"/>
    <col min="19" max="19" width="29.85546875" style="4" hidden="1" customWidth="1"/>
    <col min="20" max="20" width="26.5703125" style="4" hidden="1" customWidth="1"/>
    <col min="21" max="21" width="10.140625" style="4" hidden="1" customWidth="1"/>
    <col min="22" max="22" width="8.85546875" style="4" hidden="1" customWidth="1"/>
    <col min="23" max="16384" width="8.7109375" style="4"/>
  </cols>
  <sheetData>
    <row r="1" spans="1:22" s="108" customFormat="1" ht="36.6" thickBot="1" x14ac:dyDescent="0.3">
      <c r="A1" s="106" t="s">
        <v>1329</v>
      </c>
      <c r="B1" s="152" t="s">
        <v>0</v>
      </c>
      <c r="C1" s="153" t="s">
        <v>1778</v>
      </c>
      <c r="D1" s="153" t="s">
        <v>1732</v>
      </c>
      <c r="E1" s="154" t="s">
        <v>9</v>
      </c>
      <c r="F1" s="140" t="s">
        <v>1752</v>
      </c>
      <c r="G1" s="140" t="s">
        <v>1753</v>
      </c>
      <c r="H1" s="141" t="s">
        <v>1734</v>
      </c>
      <c r="I1" s="152" t="s">
        <v>1771</v>
      </c>
      <c r="J1" s="155" t="s">
        <v>1737</v>
      </c>
      <c r="K1" s="115" t="s">
        <v>12</v>
      </c>
      <c r="L1" s="107" t="s">
        <v>1742</v>
      </c>
      <c r="M1" s="107" t="s">
        <v>1744</v>
      </c>
      <c r="N1" s="107" t="s">
        <v>1746</v>
      </c>
      <c r="O1" s="107" t="s">
        <v>1748</v>
      </c>
      <c r="P1" s="107" t="s">
        <v>1750</v>
      </c>
      <c r="Q1" s="106" t="s">
        <v>1730</v>
      </c>
      <c r="R1" s="106" t="s">
        <v>1731</v>
      </c>
      <c r="S1" s="106" t="s">
        <v>1</v>
      </c>
      <c r="T1" s="106" t="s">
        <v>1418</v>
      </c>
      <c r="U1" s="106" t="s">
        <v>1733</v>
      </c>
      <c r="V1" s="106" t="s">
        <v>1330</v>
      </c>
    </row>
    <row r="2" spans="1:22" ht="12.4" hidden="1" thickBot="1" x14ac:dyDescent="0.35">
      <c r="A2" s="109">
        <v>21</v>
      </c>
      <c r="B2" s="2" t="s">
        <v>15</v>
      </c>
      <c r="C2" s="2" t="str">
        <f>CONCATENATE(B2&amp;"|"&amp;U2&amp;"|"&amp;V2)</f>
        <v>Alachua|Family|Active</v>
      </c>
      <c r="D2" s="2">
        <v>1</v>
      </c>
      <c r="E2" s="110">
        <v>78</v>
      </c>
      <c r="F2" s="110">
        <f>COUNTA(K2:P2)*E2</f>
        <v>468</v>
      </c>
      <c r="G2" s="113">
        <f>SUM(K2:P2)</f>
        <v>458</v>
      </c>
      <c r="H2" s="137"/>
      <c r="I2" s="124"/>
      <c r="J2" s="124"/>
      <c r="K2" s="116">
        <v>76</v>
      </c>
      <c r="L2" s="111">
        <v>76</v>
      </c>
      <c r="M2" s="111">
        <v>76</v>
      </c>
      <c r="N2" s="111">
        <v>76</v>
      </c>
      <c r="O2" s="111">
        <v>78</v>
      </c>
      <c r="P2" s="111">
        <v>76</v>
      </c>
      <c r="Q2" s="110">
        <v>29.652256000000001</v>
      </c>
      <c r="R2" s="110">
        <v>-82.417974000000001</v>
      </c>
      <c r="S2" s="2" t="s">
        <v>30</v>
      </c>
      <c r="T2" s="2" t="s">
        <v>1422</v>
      </c>
      <c r="U2" s="2" t="s">
        <v>4</v>
      </c>
      <c r="V2" s="2" t="s">
        <v>2</v>
      </c>
    </row>
    <row r="3" spans="1:22" ht="12.4" hidden="1" thickBot="1" x14ac:dyDescent="0.35">
      <c r="A3" s="109">
        <v>259</v>
      </c>
      <c r="B3" s="2" t="s">
        <v>15</v>
      </c>
      <c r="C3" s="2" t="str">
        <f>CONCATENATE(B3&amp;"|"&amp;U3&amp;"|"&amp;V3)</f>
        <v>Alachua|Family|Active</v>
      </c>
      <c r="D3" s="2">
        <v>1</v>
      </c>
      <c r="E3" s="110">
        <v>178</v>
      </c>
      <c r="F3" s="110">
        <f t="shared" ref="F3:F16" si="0">COUNTA(K3:P3)*E3</f>
        <v>1068</v>
      </c>
      <c r="G3" s="113">
        <f t="shared" ref="G3:G16" si="1">SUM(K3:P3)</f>
        <v>982</v>
      </c>
      <c r="H3" s="137"/>
      <c r="I3" s="124"/>
      <c r="J3" s="124"/>
      <c r="K3" s="116">
        <v>165</v>
      </c>
      <c r="L3" s="111">
        <v>165</v>
      </c>
      <c r="M3" s="111">
        <v>162</v>
      </c>
      <c r="N3" s="111">
        <v>162</v>
      </c>
      <c r="O3" s="111">
        <v>163</v>
      </c>
      <c r="P3" s="111">
        <v>165</v>
      </c>
      <c r="Q3" s="110">
        <v>29.649899999999999</v>
      </c>
      <c r="R3" s="110">
        <v>-82.407200000000003</v>
      </c>
      <c r="S3" s="2" t="s">
        <v>190</v>
      </c>
      <c r="T3" s="2" t="s">
        <v>1397</v>
      </c>
      <c r="U3" s="2" t="s">
        <v>4</v>
      </c>
      <c r="V3" s="2" t="s">
        <v>2</v>
      </c>
    </row>
    <row r="4" spans="1:22" ht="12.4" hidden="1" thickBot="1" x14ac:dyDescent="0.35">
      <c r="A4" s="109">
        <v>466</v>
      </c>
      <c r="B4" s="2" t="s">
        <v>15</v>
      </c>
      <c r="C4" s="2" t="str">
        <f t="shared" ref="C4:C97" si="2">CONCATENATE(B4&amp;"|"&amp;U4&amp;"|"&amp;V4)</f>
        <v>Alachua|Family|Active</v>
      </c>
      <c r="D4" s="2">
        <v>1</v>
      </c>
      <c r="E4" s="110">
        <v>112</v>
      </c>
      <c r="F4" s="110">
        <f t="shared" si="0"/>
        <v>672</v>
      </c>
      <c r="G4" s="113">
        <f t="shared" si="1"/>
        <v>642</v>
      </c>
      <c r="H4" s="137"/>
      <c r="I4" s="124"/>
      <c r="J4" s="124"/>
      <c r="K4" s="116">
        <v>107</v>
      </c>
      <c r="L4" s="111">
        <v>107</v>
      </c>
      <c r="M4" s="111">
        <v>103</v>
      </c>
      <c r="N4" s="111">
        <v>106</v>
      </c>
      <c r="O4" s="111">
        <v>109</v>
      </c>
      <c r="P4" s="111">
        <v>110</v>
      </c>
      <c r="Q4" s="110">
        <v>29.690899999999999</v>
      </c>
      <c r="R4" s="110">
        <v>-82.305700000000002</v>
      </c>
      <c r="S4" s="2" t="s">
        <v>316</v>
      </c>
      <c r="T4" s="2" t="s">
        <v>1491</v>
      </c>
      <c r="U4" s="2" t="s">
        <v>4</v>
      </c>
      <c r="V4" s="2" t="s">
        <v>2</v>
      </c>
    </row>
    <row r="5" spans="1:22" ht="12.4" hidden="1" thickBot="1" x14ac:dyDescent="0.35">
      <c r="A5" s="109">
        <v>493</v>
      </c>
      <c r="B5" s="2" t="s">
        <v>15</v>
      </c>
      <c r="C5" s="2" t="str">
        <f t="shared" si="2"/>
        <v>Alachua|Family|Active</v>
      </c>
      <c r="D5" s="2">
        <v>1</v>
      </c>
      <c r="E5" s="110">
        <v>97</v>
      </c>
      <c r="F5" s="110">
        <f t="shared" si="0"/>
        <v>582</v>
      </c>
      <c r="G5" s="113">
        <f t="shared" si="1"/>
        <v>570</v>
      </c>
      <c r="H5" s="137"/>
      <c r="I5" s="124"/>
      <c r="J5" s="124"/>
      <c r="K5" s="116">
        <v>94</v>
      </c>
      <c r="L5" s="111">
        <v>93</v>
      </c>
      <c r="M5" s="111">
        <v>97</v>
      </c>
      <c r="N5" s="111">
        <v>97</v>
      </c>
      <c r="O5" s="111">
        <v>95</v>
      </c>
      <c r="P5" s="111">
        <v>94</v>
      </c>
      <c r="Q5" s="110">
        <v>29.609100000000002</v>
      </c>
      <c r="R5" s="110">
        <v>-82.402100000000004</v>
      </c>
      <c r="S5" s="2" t="s">
        <v>332</v>
      </c>
      <c r="T5" s="2" t="s">
        <v>1496</v>
      </c>
      <c r="U5" s="2" t="s">
        <v>4</v>
      </c>
      <c r="V5" s="2" t="s">
        <v>2</v>
      </c>
    </row>
    <row r="6" spans="1:22" ht="12.4" hidden="1" thickBot="1" x14ac:dyDescent="0.35">
      <c r="A6" s="109">
        <v>752</v>
      </c>
      <c r="B6" s="2" t="s">
        <v>15</v>
      </c>
      <c r="C6" s="2" t="str">
        <f t="shared" si="2"/>
        <v>Alachua|Family|Active</v>
      </c>
      <c r="D6" s="2">
        <v>1</v>
      </c>
      <c r="E6" s="110">
        <v>66</v>
      </c>
      <c r="F6" s="110">
        <f t="shared" si="0"/>
        <v>396</v>
      </c>
      <c r="G6" s="113">
        <f t="shared" si="1"/>
        <v>375</v>
      </c>
      <c r="H6" s="137"/>
      <c r="I6" s="124"/>
      <c r="J6" s="124"/>
      <c r="K6" s="116">
        <v>61</v>
      </c>
      <c r="L6" s="111">
        <v>64</v>
      </c>
      <c r="M6" s="111">
        <v>63</v>
      </c>
      <c r="N6" s="111">
        <v>63</v>
      </c>
      <c r="O6" s="111">
        <v>61</v>
      </c>
      <c r="P6" s="111">
        <v>63</v>
      </c>
      <c r="Q6" s="110">
        <v>29.680599999999998</v>
      </c>
      <c r="R6" s="110">
        <v>-82.429299999999998</v>
      </c>
      <c r="S6" s="2" t="s">
        <v>499</v>
      </c>
      <c r="T6" s="2" t="s">
        <v>1536</v>
      </c>
      <c r="U6" s="2" t="s">
        <v>4</v>
      </c>
      <c r="V6" s="2" t="s">
        <v>2</v>
      </c>
    </row>
    <row r="7" spans="1:22" ht="12.4" hidden="1" thickBot="1" x14ac:dyDescent="0.35">
      <c r="A7" s="109">
        <v>753</v>
      </c>
      <c r="B7" s="2" t="s">
        <v>15</v>
      </c>
      <c r="C7" s="2" t="str">
        <f t="shared" si="2"/>
        <v>Alachua|Family|Active</v>
      </c>
      <c r="D7" s="2">
        <v>1</v>
      </c>
      <c r="E7" s="110">
        <v>129</v>
      </c>
      <c r="F7" s="110">
        <f t="shared" si="0"/>
        <v>774</v>
      </c>
      <c r="G7" s="113">
        <f t="shared" si="1"/>
        <v>700</v>
      </c>
      <c r="H7" s="137"/>
      <c r="I7" s="124"/>
      <c r="J7" s="124"/>
      <c r="K7" s="116">
        <v>123</v>
      </c>
      <c r="L7" s="111">
        <v>122</v>
      </c>
      <c r="M7" s="111">
        <v>121</v>
      </c>
      <c r="N7" s="111">
        <v>112</v>
      </c>
      <c r="O7" s="111">
        <v>109</v>
      </c>
      <c r="P7" s="111">
        <v>113</v>
      </c>
      <c r="Q7" s="110">
        <v>29.680499999999999</v>
      </c>
      <c r="R7" s="110">
        <v>-82.427400000000006</v>
      </c>
      <c r="S7" s="2" t="s">
        <v>500</v>
      </c>
      <c r="T7" s="2" t="s">
        <v>1537</v>
      </c>
      <c r="U7" s="2" t="s">
        <v>4</v>
      </c>
      <c r="V7" s="2" t="s">
        <v>2</v>
      </c>
    </row>
    <row r="8" spans="1:22" ht="12.4" hidden="1" thickBot="1" x14ac:dyDescent="0.35">
      <c r="A8" s="109">
        <v>896</v>
      </c>
      <c r="B8" s="2" t="s">
        <v>15</v>
      </c>
      <c r="C8" s="2" t="str">
        <f t="shared" si="2"/>
        <v>Alachua|Family|Active</v>
      </c>
      <c r="D8" s="2">
        <v>1</v>
      </c>
      <c r="E8" s="110">
        <v>91</v>
      </c>
      <c r="F8" s="110">
        <f t="shared" si="0"/>
        <v>364</v>
      </c>
      <c r="G8" s="113">
        <f t="shared" si="1"/>
        <v>335</v>
      </c>
      <c r="H8" s="137"/>
      <c r="I8" s="124"/>
      <c r="J8" s="124"/>
      <c r="M8" s="111">
        <v>87</v>
      </c>
      <c r="N8" s="111">
        <v>82</v>
      </c>
      <c r="O8" s="111">
        <v>83</v>
      </c>
      <c r="P8" s="111">
        <v>83</v>
      </c>
      <c r="Q8" s="110">
        <v>29.647300000000001</v>
      </c>
      <c r="R8" s="110">
        <v>-82.301599999999993</v>
      </c>
      <c r="S8" s="2" t="s">
        <v>574</v>
      </c>
      <c r="T8" s="2" t="s">
        <v>1356</v>
      </c>
      <c r="U8" s="2" t="s">
        <v>4</v>
      </c>
      <c r="V8" s="2" t="s">
        <v>2</v>
      </c>
    </row>
    <row r="9" spans="1:22" ht="12.4" hidden="1" thickBot="1" x14ac:dyDescent="0.35">
      <c r="A9" s="109">
        <v>1071</v>
      </c>
      <c r="B9" s="2" t="s">
        <v>15</v>
      </c>
      <c r="C9" s="2" t="str">
        <f t="shared" si="2"/>
        <v>Alachua|Family|Active</v>
      </c>
      <c r="D9" s="2">
        <v>1</v>
      </c>
      <c r="E9" s="110">
        <v>140</v>
      </c>
      <c r="F9" s="110">
        <f t="shared" si="0"/>
        <v>840</v>
      </c>
      <c r="G9" s="113">
        <f t="shared" si="1"/>
        <v>774</v>
      </c>
      <c r="H9" s="137"/>
      <c r="I9" s="124"/>
      <c r="J9" s="124"/>
      <c r="K9" s="116">
        <v>127</v>
      </c>
      <c r="L9" s="111">
        <v>128</v>
      </c>
      <c r="M9" s="111">
        <v>127</v>
      </c>
      <c r="N9" s="111">
        <v>130</v>
      </c>
      <c r="O9" s="111">
        <v>130</v>
      </c>
      <c r="P9" s="111">
        <v>132</v>
      </c>
      <c r="Q9" s="110">
        <v>29.637699999999999</v>
      </c>
      <c r="R9" s="110">
        <v>-82.298599999999993</v>
      </c>
      <c r="S9" s="2" t="s">
        <v>688</v>
      </c>
      <c r="T9" s="2" t="s">
        <v>1358</v>
      </c>
      <c r="U9" s="2" t="s">
        <v>4</v>
      </c>
      <c r="V9" s="2" t="s">
        <v>2</v>
      </c>
    </row>
    <row r="10" spans="1:22" ht="12.4" hidden="1" thickBot="1" x14ac:dyDescent="0.35">
      <c r="A10" s="109">
        <v>1072</v>
      </c>
      <c r="B10" s="2" t="s">
        <v>15</v>
      </c>
      <c r="C10" s="2" t="str">
        <f t="shared" si="2"/>
        <v>Alachua|Family|Active</v>
      </c>
      <c r="D10" s="2">
        <v>1</v>
      </c>
      <c r="E10" s="110">
        <v>104</v>
      </c>
      <c r="F10" s="110">
        <f t="shared" si="0"/>
        <v>624</v>
      </c>
      <c r="G10" s="113">
        <f t="shared" si="1"/>
        <v>573</v>
      </c>
      <c r="H10" s="137"/>
      <c r="I10" s="124"/>
      <c r="J10" s="124"/>
      <c r="K10" s="116">
        <v>100</v>
      </c>
      <c r="L10" s="111">
        <v>100</v>
      </c>
      <c r="M10" s="111">
        <v>98</v>
      </c>
      <c r="N10" s="111">
        <v>91</v>
      </c>
      <c r="O10" s="111">
        <v>92</v>
      </c>
      <c r="P10" s="111">
        <v>92</v>
      </c>
      <c r="Q10" s="110">
        <v>29.688500000000001</v>
      </c>
      <c r="R10" s="110">
        <v>-82.307000000000002</v>
      </c>
      <c r="S10" s="2" t="s">
        <v>689</v>
      </c>
      <c r="T10" s="2" t="s">
        <v>1585</v>
      </c>
      <c r="U10" s="2" t="s">
        <v>4</v>
      </c>
      <c r="V10" s="2" t="s">
        <v>2</v>
      </c>
    </row>
    <row r="11" spans="1:22" ht="12.4" hidden="1" thickBot="1" x14ac:dyDescent="0.35">
      <c r="A11" s="109">
        <v>1083</v>
      </c>
      <c r="B11" s="2" t="s">
        <v>15</v>
      </c>
      <c r="C11" s="2" t="str">
        <f t="shared" si="2"/>
        <v>Alachua|Family|Active</v>
      </c>
      <c r="D11" s="2">
        <v>1</v>
      </c>
      <c r="E11" s="110">
        <v>80</v>
      </c>
      <c r="F11" s="110">
        <f t="shared" si="0"/>
        <v>400</v>
      </c>
      <c r="G11" s="113">
        <f t="shared" si="1"/>
        <v>394</v>
      </c>
      <c r="H11" s="137"/>
      <c r="I11" s="124"/>
      <c r="J11" s="124"/>
      <c r="L11" s="111">
        <v>79</v>
      </c>
      <c r="M11" s="111">
        <v>78</v>
      </c>
      <c r="N11" s="111">
        <v>79</v>
      </c>
      <c r="O11" s="111">
        <v>79</v>
      </c>
      <c r="P11" s="111">
        <v>79</v>
      </c>
      <c r="Q11" s="110">
        <v>29.666557000000001</v>
      </c>
      <c r="R11" s="110">
        <v>-82.334011000000004</v>
      </c>
      <c r="S11" s="2" t="s">
        <v>696</v>
      </c>
      <c r="T11" s="2" t="s">
        <v>1384</v>
      </c>
      <c r="U11" s="2" t="s">
        <v>4</v>
      </c>
      <c r="V11" s="2" t="s">
        <v>2</v>
      </c>
    </row>
    <row r="12" spans="1:22" ht="12.4" hidden="1" thickBot="1" x14ac:dyDescent="0.35">
      <c r="A12" s="109">
        <v>1117</v>
      </c>
      <c r="B12" s="2" t="s">
        <v>15</v>
      </c>
      <c r="C12" s="2" t="str">
        <f t="shared" si="2"/>
        <v>Alachua|Family|Active</v>
      </c>
      <c r="D12" s="2">
        <v>1</v>
      </c>
      <c r="E12" s="110">
        <v>208</v>
      </c>
      <c r="F12" s="110">
        <f t="shared" si="0"/>
        <v>1248</v>
      </c>
      <c r="G12" s="113">
        <f t="shared" si="1"/>
        <v>1177</v>
      </c>
      <c r="H12" s="137"/>
      <c r="I12" s="124"/>
      <c r="J12" s="124"/>
      <c r="K12" s="116">
        <v>196</v>
      </c>
      <c r="L12" s="111">
        <v>197</v>
      </c>
      <c r="M12" s="111">
        <v>197</v>
      </c>
      <c r="N12" s="111">
        <v>198</v>
      </c>
      <c r="O12" s="111">
        <v>193</v>
      </c>
      <c r="P12" s="111">
        <v>196</v>
      </c>
      <c r="Q12" s="110">
        <v>29.653199999999998</v>
      </c>
      <c r="R12" s="110">
        <v>-82.414599999999993</v>
      </c>
      <c r="S12" s="2" t="s">
        <v>716</v>
      </c>
      <c r="T12" s="2" t="s">
        <v>1589</v>
      </c>
      <c r="U12" s="2" t="s">
        <v>4</v>
      </c>
      <c r="V12" s="2" t="s">
        <v>2</v>
      </c>
    </row>
    <row r="13" spans="1:22" ht="12.4" hidden="1" thickBot="1" x14ac:dyDescent="0.35">
      <c r="A13" s="109">
        <v>1243</v>
      </c>
      <c r="B13" s="2" t="s">
        <v>15</v>
      </c>
      <c r="C13" s="2" t="str">
        <f t="shared" si="2"/>
        <v>Alachua|Family|Active</v>
      </c>
      <c r="D13" s="2">
        <v>1</v>
      </c>
      <c r="E13" s="110">
        <v>176</v>
      </c>
      <c r="F13" s="110">
        <f t="shared" si="0"/>
        <v>1056</v>
      </c>
      <c r="G13" s="113">
        <f t="shared" si="1"/>
        <v>996</v>
      </c>
      <c r="H13" s="137"/>
      <c r="I13" s="124"/>
      <c r="J13" s="124"/>
      <c r="K13" s="116">
        <v>164</v>
      </c>
      <c r="L13" s="111">
        <v>166</v>
      </c>
      <c r="M13" s="111">
        <v>167</v>
      </c>
      <c r="N13" s="111">
        <v>168</v>
      </c>
      <c r="O13" s="111">
        <v>167</v>
      </c>
      <c r="P13" s="111">
        <v>164</v>
      </c>
      <c r="Q13" s="110">
        <v>29.6539</v>
      </c>
      <c r="R13" s="110">
        <v>-82.510400000000004</v>
      </c>
      <c r="S13" s="2" t="s">
        <v>799</v>
      </c>
      <c r="T13" s="2" t="s">
        <v>1620</v>
      </c>
      <c r="U13" s="2" t="s">
        <v>4</v>
      </c>
      <c r="V13" s="2" t="s">
        <v>2</v>
      </c>
    </row>
    <row r="14" spans="1:22" ht="12.4" hidden="1" thickBot="1" x14ac:dyDescent="0.35">
      <c r="A14" s="109">
        <v>1417</v>
      </c>
      <c r="B14" s="2" t="s">
        <v>15</v>
      </c>
      <c r="C14" s="2" t="str">
        <f t="shared" si="2"/>
        <v>Alachua|Family|Active</v>
      </c>
      <c r="D14" s="2">
        <v>1</v>
      </c>
      <c r="E14" s="110">
        <v>200</v>
      </c>
      <c r="F14" s="110">
        <f t="shared" si="0"/>
        <v>1200</v>
      </c>
      <c r="G14" s="113">
        <f t="shared" si="1"/>
        <v>1175</v>
      </c>
      <c r="H14" s="137"/>
      <c r="I14" s="124"/>
      <c r="J14" s="124"/>
      <c r="K14" s="116">
        <v>194</v>
      </c>
      <c r="L14" s="111">
        <v>195</v>
      </c>
      <c r="M14" s="111">
        <v>194</v>
      </c>
      <c r="N14" s="111">
        <v>194</v>
      </c>
      <c r="O14" s="111">
        <v>199</v>
      </c>
      <c r="P14" s="111">
        <v>199</v>
      </c>
      <c r="Q14" s="110">
        <v>29.684899999999999</v>
      </c>
      <c r="R14" s="110">
        <v>-82.305700000000002</v>
      </c>
      <c r="S14" s="2" t="s">
        <v>853</v>
      </c>
      <c r="T14" s="2" t="s">
        <v>1627</v>
      </c>
      <c r="U14" s="2" t="s">
        <v>4</v>
      </c>
      <c r="V14" s="2" t="s">
        <v>2</v>
      </c>
    </row>
    <row r="15" spans="1:22" ht="12.4" hidden="1" thickBot="1" x14ac:dyDescent="0.35">
      <c r="A15" s="109">
        <v>1574</v>
      </c>
      <c r="B15" s="2" t="s">
        <v>15</v>
      </c>
      <c r="C15" s="2" t="str">
        <f t="shared" si="2"/>
        <v>Alachua|Family|Active</v>
      </c>
      <c r="D15" s="2">
        <v>1</v>
      </c>
      <c r="E15" s="110">
        <v>96</v>
      </c>
      <c r="F15" s="110">
        <f t="shared" si="0"/>
        <v>576</v>
      </c>
      <c r="G15" s="113">
        <f t="shared" si="1"/>
        <v>517</v>
      </c>
      <c r="H15" s="137"/>
      <c r="I15" s="124"/>
      <c r="J15" s="124"/>
      <c r="K15" s="116">
        <v>77</v>
      </c>
      <c r="L15" s="111">
        <v>82</v>
      </c>
      <c r="M15" s="111">
        <v>88</v>
      </c>
      <c r="N15" s="111">
        <v>92</v>
      </c>
      <c r="O15" s="111">
        <v>91</v>
      </c>
      <c r="P15" s="111">
        <v>87</v>
      </c>
      <c r="Q15" s="110">
        <v>29.645399999999999</v>
      </c>
      <c r="R15" s="110">
        <v>-82.294200000000004</v>
      </c>
      <c r="S15" s="2" t="s">
        <v>917</v>
      </c>
      <c r="T15" s="2" t="s">
        <v>1363</v>
      </c>
      <c r="U15" s="2" t="s">
        <v>4</v>
      </c>
      <c r="V15" s="2" t="s">
        <v>2</v>
      </c>
    </row>
    <row r="16" spans="1:22" ht="12.4" hidden="1" thickBot="1" x14ac:dyDescent="0.35">
      <c r="A16" s="109">
        <v>2563</v>
      </c>
      <c r="B16" s="2" t="s">
        <v>15</v>
      </c>
      <c r="C16" s="2" t="str">
        <f t="shared" si="2"/>
        <v>Alachua|Family|Active</v>
      </c>
      <c r="D16" s="2">
        <v>1</v>
      </c>
      <c r="E16" s="110">
        <v>100</v>
      </c>
      <c r="F16" s="110">
        <f t="shared" si="0"/>
        <v>600</v>
      </c>
      <c r="G16" s="113">
        <f t="shared" si="1"/>
        <v>533</v>
      </c>
      <c r="H16" s="137"/>
      <c r="I16" s="124"/>
      <c r="J16" s="124"/>
      <c r="K16" s="116">
        <v>90</v>
      </c>
      <c r="L16" s="111">
        <v>97</v>
      </c>
      <c r="M16" s="111">
        <v>99</v>
      </c>
      <c r="N16" s="111">
        <v>98</v>
      </c>
      <c r="O16" s="111">
        <v>78</v>
      </c>
      <c r="P16" s="111">
        <v>71</v>
      </c>
      <c r="Q16" s="110">
        <v>29.6582222222222</v>
      </c>
      <c r="R16" s="110">
        <v>-82.302166666666693</v>
      </c>
      <c r="S16" s="2" t="s">
        <v>1222</v>
      </c>
      <c r="T16" s="2" t="s">
        <v>1368</v>
      </c>
      <c r="U16" s="2" t="s">
        <v>4</v>
      </c>
      <c r="V16" s="2" t="s">
        <v>2</v>
      </c>
    </row>
    <row r="17" spans="1:22" s="114" customFormat="1" ht="14.65" customHeight="1" x14ac:dyDescent="0.3">
      <c r="A17" s="119"/>
      <c r="B17" s="132" t="s">
        <v>15</v>
      </c>
      <c r="C17" s="156" t="s">
        <v>1760</v>
      </c>
      <c r="D17" s="156">
        <f>D18+D20</f>
        <v>16</v>
      </c>
      <c r="E17" s="156">
        <f>E18+E20</f>
        <v>2127</v>
      </c>
      <c r="F17" s="156">
        <f t="shared" ref="F17:G17" si="3">F18+F20</f>
        <v>12500</v>
      </c>
      <c r="G17" s="156">
        <f t="shared" si="3"/>
        <v>11772</v>
      </c>
      <c r="H17" s="102">
        <f>G17/F17</f>
        <v>0.94176000000000004</v>
      </c>
      <c r="I17" s="164"/>
      <c r="J17" s="165"/>
      <c r="K17" s="122"/>
      <c r="L17" s="123"/>
      <c r="M17" s="123"/>
      <c r="N17" s="123"/>
      <c r="O17" s="123"/>
      <c r="P17" s="123"/>
      <c r="Q17" s="121"/>
      <c r="R17" s="121"/>
      <c r="S17" s="120"/>
      <c r="T17" s="120"/>
      <c r="U17" s="120"/>
      <c r="V17" s="120"/>
    </row>
    <row r="18" spans="1:22" x14ac:dyDescent="0.3">
      <c r="A18" s="109"/>
      <c r="B18" s="126"/>
      <c r="C18" s="7" t="s">
        <v>1762</v>
      </c>
      <c r="D18" s="7">
        <f>SUM(D2:D16)</f>
        <v>15</v>
      </c>
      <c r="E18" s="10">
        <f>SUM(E2:E16)</f>
        <v>1855</v>
      </c>
      <c r="F18" s="10">
        <f>SUM(F2:F16)</f>
        <v>10868</v>
      </c>
      <c r="G18" s="133">
        <f>SUM(G2:G16)</f>
        <v>10201</v>
      </c>
      <c r="H18" s="138">
        <f>G18/F18</f>
        <v>0.93862716231137289</v>
      </c>
      <c r="I18" s="96">
        <v>0.91679999999999995</v>
      </c>
      <c r="J18" s="130">
        <v>0.88949999999999996</v>
      </c>
      <c r="K18" s="116"/>
      <c r="L18" s="111"/>
      <c r="M18" s="111"/>
      <c r="N18" s="111"/>
      <c r="O18" s="111"/>
      <c r="P18" s="111"/>
      <c r="Q18" s="110"/>
      <c r="R18" s="110"/>
      <c r="S18" s="2"/>
      <c r="T18" s="2"/>
      <c r="U18" s="2"/>
      <c r="V18" s="2"/>
    </row>
    <row r="19" spans="1:22" hidden="1" x14ac:dyDescent="0.3">
      <c r="A19" s="109">
        <v>683</v>
      </c>
      <c r="B19" s="126" t="s">
        <v>15</v>
      </c>
      <c r="C19" s="7" t="str">
        <f t="shared" si="2"/>
        <v>Alachua|Family|MR|Active</v>
      </c>
      <c r="D19" s="7">
        <v>1</v>
      </c>
      <c r="E19" s="10">
        <v>272</v>
      </c>
      <c r="F19" s="10">
        <f t="shared" ref="F19:F105" si="4">COUNTA(K19:P19)*E19</f>
        <v>1632</v>
      </c>
      <c r="G19" s="133">
        <f t="shared" ref="G19:G105" si="5">SUM(K19:P19)</f>
        <v>1571</v>
      </c>
      <c r="H19" s="138"/>
      <c r="I19" s="96"/>
      <c r="J19" s="130"/>
      <c r="K19" s="116">
        <v>260</v>
      </c>
      <c r="L19" s="111">
        <v>260</v>
      </c>
      <c r="M19" s="111">
        <v>266</v>
      </c>
      <c r="N19" s="111">
        <v>266</v>
      </c>
      <c r="O19" s="111">
        <v>260</v>
      </c>
      <c r="P19" s="111">
        <v>259</v>
      </c>
      <c r="Q19" s="110">
        <v>29.616464000000001</v>
      </c>
      <c r="R19" s="110">
        <v>-82.388191000000006</v>
      </c>
      <c r="S19" s="2" t="s">
        <v>453</v>
      </c>
      <c r="T19" s="2" t="s">
        <v>1346</v>
      </c>
      <c r="U19" s="2" t="s">
        <v>1738</v>
      </c>
      <c r="V19" s="2" t="s">
        <v>2</v>
      </c>
    </row>
    <row r="20" spans="1:22" x14ac:dyDescent="0.3">
      <c r="A20" s="109"/>
      <c r="B20" s="126"/>
      <c r="C20" s="7" t="s">
        <v>1761</v>
      </c>
      <c r="D20" s="7">
        <f>SUM(D19)</f>
        <v>1</v>
      </c>
      <c r="E20" s="10">
        <f>SUM(E19)</f>
        <v>272</v>
      </c>
      <c r="F20" s="10">
        <f>SUM(F19)</f>
        <v>1632</v>
      </c>
      <c r="G20" s="133">
        <f>SUM(G19)</f>
        <v>1571</v>
      </c>
      <c r="H20" s="138">
        <f>G20/F20</f>
        <v>0.96262254901960786</v>
      </c>
      <c r="I20" s="96" t="s">
        <v>1763</v>
      </c>
      <c r="J20" s="130" t="s">
        <v>1763</v>
      </c>
      <c r="K20" s="116"/>
      <c r="L20" s="111"/>
      <c r="M20" s="111"/>
      <c r="N20" s="111"/>
      <c r="O20" s="111"/>
      <c r="P20" s="111"/>
      <c r="Q20" s="110"/>
      <c r="R20" s="110"/>
      <c r="S20" s="2"/>
      <c r="T20" s="2"/>
      <c r="U20" s="2"/>
      <c r="V20" s="2"/>
    </row>
    <row r="21" spans="1:22" hidden="1" x14ac:dyDescent="0.3">
      <c r="A21" s="109">
        <v>873</v>
      </c>
      <c r="B21" s="126" t="s">
        <v>15</v>
      </c>
      <c r="C21" s="7" t="str">
        <f t="shared" si="2"/>
        <v>Alachua|Family|Inactive</v>
      </c>
      <c r="D21" s="7">
        <v>1</v>
      </c>
      <c r="E21" s="5">
        <v>108</v>
      </c>
      <c r="F21" s="10">
        <f t="shared" si="4"/>
        <v>0</v>
      </c>
      <c r="G21" s="133">
        <f t="shared" si="5"/>
        <v>0</v>
      </c>
      <c r="H21" s="138"/>
      <c r="I21" s="96"/>
      <c r="J21" s="130"/>
      <c r="Q21" s="110">
        <v>29.6754</v>
      </c>
      <c r="R21" s="110">
        <v>-82.314899999999994</v>
      </c>
      <c r="S21" s="2" t="s">
        <v>561</v>
      </c>
      <c r="T21" s="2" t="s">
        <v>14</v>
      </c>
      <c r="U21" s="2" t="s">
        <v>4</v>
      </c>
      <c r="V21" s="2" t="s">
        <v>1331</v>
      </c>
    </row>
    <row r="22" spans="1:22" x14ac:dyDescent="0.3">
      <c r="A22" s="109"/>
      <c r="B22" s="126"/>
      <c r="C22" s="7" t="s">
        <v>1764</v>
      </c>
      <c r="D22" s="7">
        <v>1</v>
      </c>
      <c r="E22" s="5">
        <v>108</v>
      </c>
      <c r="F22" s="10"/>
      <c r="G22" s="133"/>
      <c r="H22" s="138"/>
      <c r="I22" s="96"/>
      <c r="J22" s="130"/>
      <c r="Q22" s="110"/>
      <c r="R22" s="110"/>
      <c r="S22" s="2"/>
      <c r="T22" s="2"/>
      <c r="U22" s="2"/>
      <c r="V22" s="2"/>
    </row>
    <row r="23" spans="1:22" hidden="1" x14ac:dyDescent="0.3">
      <c r="A23" s="109">
        <v>2623</v>
      </c>
      <c r="B23" s="126" t="s">
        <v>15</v>
      </c>
      <c r="C23" s="7" t="str">
        <f t="shared" si="2"/>
        <v>Alachua|Elderly|Pipeline</v>
      </c>
      <c r="D23" s="7">
        <v>1</v>
      </c>
      <c r="E23" s="10">
        <v>64</v>
      </c>
      <c r="F23" s="10">
        <f t="shared" si="4"/>
        <v>0</v>
      </c>
      <c r="G23" s="133">
        <f t="shared" si="5"/>
        <v>0</v>
      </c>
      <c r="H23" s="138"/>
      <c r="I23" s="96"/>
      <c r="J23" s="130"/>
      <c r="Q23" s="110">
        <v>29.638639000000001</v>
      </c>
      <c r="R23" s="110">
        <v>-82338861</v>
      </c>
      <c r="S23" s="2" t="s">
        <v>1274</v>
      </c>
      <c r="T23" s="2" t="s">
        <v>1369</v>
      </c>
      <c r="U23" s="2" t="s">
        <v>3</v>
      </c>
      <c r="V23" s="2" t="s">
        <v>1333</v>
      </c>
    </row>
    <row r="24" spans="1:22" hidden="1" x14ac:dyDescent="0.3">
      <c r="A24" s="109">
        <v>2680</v>
      </c>
      <c r="B24" s="126" t="s">
        <v>15</v>
      </c>
      <c r="C24" s="7" t="str">
        <f t="shared" si="2"/>
        <v>Alachua|Elderly|Pipeline</v>
      </c>
      <c r="D24" s="7">
        <v>1</v>
      </c>
      <c r="E24" s="10">
        <v>101</v>
      </c>
      <c r="F24" s="10">
        <f t="shared" si="4"/>
        <v>0</v>
      </c>
      <c r="G24" s="133">
        <f t="shared" si="5"/>
        <v>0</v>
      </c>
      <c r="H24" s="138"/>
      <c r="I24" s="96"/>
      <c r="J24" s="130"/>
      <c r="Q24" s="110">
        <v>29.653110999999999</v>
      </c>
      <c r="R24" s="110">
        <v>-82.329361000000006</v>
      </c>
      <c r="S24" s="2" t="s">
        <v>1313</v>
      </c>
      <c r="T24" s="2" t="s">
        <v>1729</v>
      </c>
      <c r="U24" s="2" t="s">
        <v>3</v>
      </c>
      <c r="V24" s="2" t="s">
        <v>1333</v>
      </c>
    </row>
    <row r="25" spans="1:22" ht="12.4" thickBot="1" x14ac:dyDescent="0.35">
      <c r="A25" s="109"/>
      <c r="B25" s="128"/>
      <c r="C25" s="44" t="s">
        <v>1765</v>
      </c>
      <c r="D25" s="44">
        <v>2</v>
      </c>
      <c r="E25" s="47">
        <v>165</v>
      </c>
      <c r="F25" s="47"/>
      <c r="G25" s="134"/>
      <c r="H25" s="139"/>
      <c r="I25" s="97"/>
      <c r="J25" s="131"/>
      <c r="Q25" s="110"/>
      <c r="R25" s="110"/>
      <c r="S25" s="2"/>
      <c r="T25" s="2"/>
      <c r="U25" s="2"/>
      <c r="V25" s="2"/>
    </row>
    <row r="26" spans="1:22" ht="14.65" customHeight="1" x14ac:dyDescent="0.3">
      <c r="A26" s="109"/>
      <c r="B26" s="132" t="s">
        <v>54</v>
      </c>
      <c r="C26" s="158" t="s">
        <v>1766</v>
      </c>
      <c r="D26" s="158">
        <f>D28</f>
        <v>1</v>
      </c>
      <c r="E26" s="158">
        <f t="shared" ref="E26:G26" si="6">E28</f>
        <v>50</v>
      </c>
      <c r="F26" s="158">
        <f t="shared" si="6"/>
        <v>300</v>
      </c>
      <c r="G26" s="158">
        <f t="shared" si="6"/>
        <v>296</v>
      </c>
      <c r="H26" s="102">
        <f>G26/F26</f>
        <v>0.98666666666666669</v>
      </c>
      <c r="I26" s="162"/>
      <c r="J26" s="163"/>
      <c r="Q26" s="110"/>
      <c r="R26" s="110"/>
      <c r="S26" s="2"/>
      <c r="T26" s="2"/>
      <c r="U26" s="2"/>
      <c r="V26" s="2"/>
    </row>
    <row r="27" spans="1:22" hidden="1" x14ac:dyDescent="0.3">
      <c r="A27" s="109">
        <v>58</v>
      </c>
      <c r="B27" s="126" t="s">
        <v>54</v>
      </c>
      <c r="C27" s="2" t="str">
        <f t="shared" si="2"/>
        <v>Baker|Family|Active</v>
      </c>
      <c r="D27" s="2">
        <v>1</v>
      </c>
      <c r="E27" s="110">
        <v>50</v>
      </c>
      <c r="F27" s="110">
        <f t="shared" si="4"/>
        <v>300</v>
      </c>
      <c r="G27" s="113">
        <f t="shared" si="5"/>
        <v>296</v>
      </c>
      <c r="H27" s="137"/>
      <c r="I27" s="124"/>
      <c r="J27" s="127"/>
      <c r="K27" s="116">
        <v>50</v>
      </c>
      <c r="L27" s="111">
        <v>49</v>
      </c>
      <c r="M27" s="111">
        <v>50</v>
      </c>
      <c r="N27" s="111">
        <v>50</v>
      </c>
      <c r="O27" s="111">
        <v>50</v>
      </c>
      <c r="P27" s="111">
        <v>47</v>
      </c>
      <c r="Q27" s="110">
        <v>30.2744</v>
      </c>
      <c r="R27" s="110">
        <v>-82.122299999999996</v>
      </c>
      <c r="S27" s="2" t="s">
        <v>55</v>
      </c>
      <c r="T27" s="2" t="s">
        <v>1381</v>
      </c>
      <c r="U27" s="2" t="s">
        <v>4</v>
      </c>
      <c r="V27" s="2" t="s">
        <v>2</v>
      </c>
    </row>
    <row r="28" spans="1:22" ht="12.4" thickBot="1" x14ac:dyDescent="0.35">
      <c r="A28" s="109"/>
      <c r="B28" s="128"/>
      <c r="C28" s="44" t="s">
        <v>1762</v>
      </c>
      <c r="D28" s="44">
        <v>1</v>
      </c>
      <c r="E28" s="47">
        <v>50</v>
      </c>
      <c r="F28" s="47">
        <v>300</v>
      </c>
      <c r="G28" s="134">
        <v>296</v>
      </c>
      <c r="H28" s="139">
        <f>G28/F28</f>
        <v>0.98666666666666669</v>
      </c>
      <c r="I28" s="97">
        <v>0.98670000000000002</v>
      </c>
      <c r="J28" s="131">
        <v>1</v>
      </c>
      <c r="K28" s="116"/>
      <c r="L28" s="111"/>
      <c r="M28" s="111"/>
      <c r="N28" s="111"/>
      <c r="O28" s="111"/>
      <c r="P28" s="111"/>
      <c r="Q28" s="110"/>
      <c r="R28" s="110"/>
      <c r="S28" s="2"/>
      <c r="T28" s="2"/>
      <c r="U28" s="2"/>
      <c r="V28" s="2"/>
    </row>
    <row r="29" spans="1:22" x14ac:dyDescent="0.3">
      <c r="A29" s="109"/>
      <c r="B29" s="132" t="s">
        <v>206</v>
      </c>
      <c r="C29" s="156" t="s">
        <v>1760</v>
      </c>
      <c r="D29" s="156">
        <f>D31+D44+D47+D49</f>
        <v>15</v>
      </c>
      <c r="E29" s="156">
        <f t="shared" ref="E29:G29" si="7">E31+E44+E47+E49</f>
        <v>1704</v>
      </c>
      <c r="F29" s="156">
        <f t="shared" si="7"/>
        <v>9998</v>
      </c>
      <c r="G29" s="156">
        <f t="shared" si="7"/>
        <v>9749</v>
      </c>
      <c r="H29" s="138">
        <f>G29/F29</f>
        <v>0.9750950190038008</v>
      </c>
      <c r="I29" s="162"/>
      <c r="J29" s="163"/>
      <c r="K29" s="116"/>
      <c r="L29" s="111"/>
      <c r="M29" s="111"/>
      <c r="N29" s="111"/>
      <c r="O29" s="111"/>
      <c r="P29" s="111"/>
      <c r="Q29" s="110"/>
      <c r="R29" s="110"/>
      <c r="S29" s="2"/>
      <c r="T29" s="2"/>
      <c r="U29" s="2"/>
      <c r="V29" s="2"/>
    </row>
    <row r="30" spans="1:22" hidden="1" x14ac:dyDescent="0.3">
      <c r="A30" s="109">
        <v>1175</v>
      </c>
      <c r="B30" s="126" t="s">
        <v>206</v>
      </c>
      <c r="C30" s="2" t="str">
        <f t="shared" si="2"/>
        <v>Bay|Elderly|Active</v>
      </c>
      <c r="D30" s="2">
        <v>1</v>
      </c>
      <c r="E30" s="110">
        <v>150</v>
      </c>
      <c r="F30" s="110">
        <f t="shared" si="4"/>
        <v>900</v>
      </c>
      <c r="G30" s="113">
        <f t="shared" si="5"/>
        <v>878</v>
      </c>
      <c r="H30" s="137"/>
      <c r="I30" s="124"/>
      <c r="J30" s="127"/>
      <c r="K30" s="116">
        <v>146</v>
      </c>
      <c r="L30" s="111">
        <v>144</v>
      </c>
      <c r="M30" s="111">
        <v>145</v>
      </c>
      <c r="N30" s="111">
        <v>149</v>
      </c>
      <c r="O30" s="111">
        <v>148</v>
      </c>
      <c r="P30" s="111">
        <v>146</v>
      </c>
      <c r="Q30" s="110">
        <v>30.182400000000001</v>
      </c>
      <c r="R30" s="110">
        <v>-85.673299999999998</v>
      </c>
      <c r="S30" s="2" t="s">
        <v>757</v>
      </c>
      <c r="T30" s="2" t="s">
        <v>1592</v>
      </c>
      <c r="U30" s="2" t="s">
        <v>3</v>
      </c>
      <c r="V30" s="2" t="s">
        <v>2</v>
      </c>
    </row>
    <row r="31" spans="1:22" x14ac:dyDescent="0.3">
      <c r="A31" s="109"/>
      <c r="B31" s="126"/>
      <c r="C31" s="7" t="s">
        <v>1767</v>
      </c>
      <c r="D31" s="7">
        <v>1</v>
      </c>
      <c r="E31" s="10">
        <v>150</v>
      </c>
      <c r="F31" s="10">
        <v>900</v>
      </c>
      <c r="G31" s="133">
        <v>878</v>
      </c>
      <c r="H31" s="138">
        <f>G31/F31</f>
        <v>0.97555555555555551</v>
      </c>
      <c r="I31" s="96">
        <v>0.99329999999999996</v>
      </c>
      <c r="J31" s="130">
        <v>0.97109999999999996</v>
      </c>
      <c r="K31" s="116"/>
      <c r="L31" s="111"/>
      <c r="M31" s="111"/>
      <c r="N31" s="111"/>
      <c r="O31" s="111"/>
      <c r="P31" s="111"/>
      <c r="Q31" s="110"/>
      <c r="R31" s="110"/>
      <c r="S31" s="2"/>
      <c r="T31" s="2"/>
      <c r="U31" s="2"/>
      <c r="V31" s="2"/>
    </row>
    <row r="32" spans="1:22" hidden="1" x14ac:dyDescent="0.3">
      <c r="A32" s="109">
        <v>495</v>
      </c>
      <c r="B32" s="126" t="s">
        <v>206</v>
      </c>
      <c r="C32" s="7" t="str">
        <f t="shared" si="2"/>
        <v>Bay|Family|Active</v>
      </c>
      <c r="D32" s="7">
        <v>1</v>
      </c>
      <c r="E32" s="10">
        <v>100</v>
      </c>
      <c r="F32" s="10">
        <f t="shared" si="4"/>
        <v>600</v>
      </c>
      <c r="G32" s="133">
        <f t="shared" si="5"/>
        <v>561</v>
      </c>
      <c r="H32" s="138"/>
      <c r="I32" s="96"/>
      <c r="J32" s="130"/>
      <c r="K32" s="116">
        <v>97</v>
      </c>
      <c r="L32" s="111">
        <v>99</v>
      </c>
      <c r="M32" s="111">
        <v>94</v>
      </c>
      <c r="N32" s="111">
        <v>89</v>
      </c>
      <c r="O32" s="111">
        <v>91</v>
      </c>
      <c r="P32" s="111">
        <v>91</v>
      </c>
      <c r="Q32" s="110">
        <v>30.1677</v>
      </c>
      <c r="R32" s="110">
        <v>-85.628600000000006</v>
      </c>
      <c r="S32" s="2" t="s">
        <v>333</v>
      </c>
      <c r="T32" s="2" t="s">
        <v>1496</v>
      </c>
      <c r="U32" s="2" t="s">
        <v>4</v>
      </c>
      <c r="V32" s="2" t="s">
        <v>2</v>
      </c>
    </row>
    <row r="33" spans="1:22" hidden="1" x14ac:dyDescent="0.3">
      <c r="A33" s="109">
        <v>1106</v>
      </c>
      <c r="B33" s="126" t="s">
        <v>206</v>
      </c>
      <c r="C33" s="7" t="str">
        <f t="shared" si="2"/>
        <v>Bay|Family|Active</v>
      </c>
      <c r="D33" s="7">
        <v>1</v>
      </c>
      <c r="E33" s="10">
        <v>160</v>
      </c>
      <c r="F33" s="10">
        <f t="shared" si="4"/>
        <v>960</v>
      </c>
      <c r="G33" s="133">
        <f t="shared" si="5"/>
        <v>946</v>
      </c>
      <c r="H33" s="138"/>
      <c r="I33" s="96"/>
      <c r="J33" s="130"/>
      <c r="K33" s="116">
        <v>159</v>
      </c>
      <c r="L33" s="111">
        <v>160</v>
      </c>
      <c r="M33" s="111">
        <v>158</v>
      </c>
      <c r="N33" s="111">
        <v>157</v>
      </c>
      <c r="O33" s="111">
        <v>155</v>
      </c>
      <c r="P33" s="111">
        <v>157</v>
      </c>
      <c r="Q33" s="110">
        <v>30.2059</v>
      </c>
      <c r="R33" s="110">
        <v>-85.815600000000003</v>
      </c>
      <c r="S33" s="2" t="s">
        <v>707</v>
      </c>
      <c r="T33" s="2" t="s">
        <v>1588</v>
      </c>
      <c r="U33" s="2" t="s">
        <v>4</v>
      </c>
      <c r="V33" s="2" t="s">
        <v>2</v>
      </c>
    </row>
    <row r="34" spans="1:22" hidden="1" x14ac:dyDescent="0.3">
      <c r="A34" s="109">
        <v>1149</v>
      </c>
      <c r="B34" s="126" t="s">
        <v>206</v>
      </c>
      <c r="C34" s="7" t="str">
        <f t="shared" si="2"/>
        <v>Bay|Family|Active</v>
      </c>
      <c r="D34" s="7">
        <v>1</v>
      </c>
      <c r="E34" s="10">
        <v>200</v>
      </c>
      <c r="F34" s="10">
        <f t="shared" si="4"/>
        <v>1200</v>
      </c>
      <c r="G34" s="133">
        <f t="shared" si="5"/>
        <v>1185</v>
      </c>
      <c r="H34" s="138"/>
      <c r="I34" s="96"/>
      <c r="J34" s="130"/>
      <c r="K34" s="116">
        <v>195</v>
      </c>
      <c r="L34" s="111">
        <v>200</v>
      </c>
      <c r="M34" s="111">
        <v>200</v>
      </c>
      <c r="N34" s="111">
        <v>197</v>
      </c>
      <c r="O34" s="111">
        <v>197</v>
      </c>
      <c r="P34" s="111">
        <v>196</v>
      </c>
      <c r="Q34" s="110">
        <v>30.183</v>
      </c>
      <c r="R34" s="110">
        <v>-85.691900000000004</v>
      </c>
      <c r="S34" s="2" t="s">
        <v>736</v>
      </c>
      <c r="T34" s="2" t="s">
        <v>1601</v>
      </c>
      <c r="U34" s="2" t="s">
        <v>4</v>
      </c>
      <c r="V34" s="2" t="s">
        <v>2</v>
      </c>
    </row>
    <row r="35" spans="1:22" hidden="1" x14ac:dyDescent="0.3">
      <c r="A35" s="109">
        <v>1311</v>
      </c>
      <c r="B35" s="126" t="s">
        <v>206</v>
      </c>
      <c r="C35" s="7" t="str">
        <f t="shared" si="2"/>
        <v>Bay|Family|Active</v>
      </c>
      <c r="D35" s="7">
        <v>1</v>
      </c>
      <c r="E35" s="10">
        <v>132</v>
      </c>
      <c r="F35" s="10">
        <f t="shared" si="4"/>
        <v>660</v>
      </c>
      <c r="G35" s="133">
        <f t="shared" si="5"/>
        <v>644</v>
      </c>
      <c r="H35" s="138"/>
      <c r="I35" s="96"/>
      <c r="J35" s="130"/>
      <c r="K35" s="116">
        <v>129</v>
      </c>
      <c r="L35" s="111">
        <v>129</v>
      </c>
      <c r="M35" s="111">
        <v>129</v>
      </c>
      <c r="O35" s="111">
        <v>129</v>
      </c>
      <c r="P35" s="111">
        <v>128</v>
      </c>
      <c r="Q35" s="110">
        <v>30.216999000000001</v>
      </c>
      <c r="R35" s="110">
        <v>-85.645300000000006</v>
      </c>
      <c r="S35" s="2" t="s">
        <v>812</v>
      </c>
      <c r="T35" s="2" t="s">
        <v>1360</v>
      </c>
      <c r="U35" s="2" t="s">
        <v>4</v>
      </c>
      <c r="V35" s="2" t="s">
        <v>2</v>
      </c>
    </row>
    <row r="36" spans="1:22" hidden="1" x14ac:dyDescent="0.3">
      <c r="A36" s="109">
        <v>1445</v>
      </c>
      <c r="B36" s="126" t="s">
        <v>206</v>
      </c>
      <c r="C36" s="7" t="str">
        <f t="shared" si="2"/>
        <v>Bay|Family|Active</v>
      </c>
      <c r="D36" s="7">
        <v>1</v>
      </c>
      <c r="E36" s="10">
        <v>56</v>
      </c>
      <c r="F36" s="10">
        <f t="shared" si="4"/>
        <v>336</v>
      </c>
      <c r="G36" s="133">
        <f t="shared" si="5"/>
        <v>326</v>
      </c>
      <c r="H36" s="138"/>
      <c r="I36" s="96"/>
      <c r="J36" s="130"/>
      <c r="K36" s="116">
        <v>56</v>
      </c>
      <c r="L36" s="111">
        <v>56</v>
      </c>
      <c r="M36" s="111">
        <v>53</v>
      </c>
      <c r="N36" s="111">
        <v>52</v>
      </c>
      <c r="O36" s="111">
        <v>55</v>
      </c>
      <c r="P36" s="111">
        <v>54</v>
      </c>
      <c r="Q36" s="110">
        <v>30.2059</v>
      </c>
      <c r="R36" s="110">
        <v>-85.815600000000003</v>
      </c>
      <c r="S36" s="2" t="s">
        <v>864</v>
      </c>
      <c r="T36" s="2" t="s">
        <v>1361</v>
      </c>
      <c r="U36" s="2" t="s">
        <v>4</v>
      </c>
      <c r="V36" s="2" t="s">
        <v>2</v>
      </c>
    </row>
    <row r="37" spans="1:22" hidden="1" x14ac:dyDescent="0.3">
      <c r="A37" s="109">
        <v>1482</v>
      </c>
      <c r="B37" s="126" t="s">
        <v>206</v>
      </c>
      <c r="C37" s="7" t="str">
        <f t="shared" si="2"/>
        <v>Bay|Family|Active</v>
      </c>
      <c r="D37" s="7">
        <v>1</v>
      </c>
      <c r="E37" s="10">
        <v>120</v>
      </c>
      <c r="F37" s="10">
        <f t="shared" si="4"/>
        <v>720</v>
      </c>
      <c r="G37" s="133">
        <f t="shared" si="5"/>
        <v>718</v>
      </c>
      <c r="H37" s="138"/>
      <c r="I37" s="96"/>
      <c r="J37" s="130"/>
      <c r="K37" s="116">
        <v>120</v>
      </c>
      <c r="L37" s="111">
        <v>120</v>
      </c>
      <c r="M37" s="111">
        <v>120</v>
      </c>
      <c r="N37" s="111">
        <v>118</v>
      </c>
      <c r="O37" s="111">
        <v>120</v>
      </c>
      <c r="P37" s="111">
        <v>120</v>
      </c>
      <c r="Q37" s="110">
        <v>30.183</v>
      </c>
      <c r="R37" s="110">
        <v>-85.691900000000004</v>
      </c>
      <c r="S37" s="2" t="s">
        <v>886</v>
      </c>
      <c r="T37" s="2" t="s">
        <v>1641</v>
      </c>
      <c r="U37" s="2" t="s">
        <v>4</v>
      </c>
      <c r="V37" s="2" t="s">
        <v>2</v>
      </c>
    </row>
    <row r="38" spans="1:22" hidden="1" x14ac:dyDescent="0.3">
      <c r="A38" s="109">
        <v>2056</v>
      </c>
      <c r="B38" s="126" t="s">
        <v>206</v>
      </c>
      <c r="C38" s="7" t="str">
        <f t="shared" si="2"/>
        <v>Bay|Family|Active</v>
      </c>
      <c r="D38" s="7">
        <v>1</v>
      </c>
      <c r="E38" s="10">
        <v>72</v>
      </c>
      <c r="F38" s="10">
        <f t="shared" si="4"/>
        <v>432</v>
      </c>
      <c r="G38" s="133">
        <f t="shared" si="5"/>
        <v>418</v>
      </c>
      <c r="H38" s="138"/>
      <c r="I38" s="96"/>
      <c r="J38" s="130"/>
      <c r="K38" s="116">
        <v>70</v>
      </c>
      <c r="L38" s="111">
        <v>70</v>
      </c>
      <c r="M38" s="111">
        <v>70</v>
      </c>
      <c r="N38" s="111">
        <v>71</v>
      </c>
      <c r="O38" s="111">
        <v>69</v>
      </c>
      <c r="P38" s="111">
        <v>68</v>
      </c>
      <c r="Q38" s="110">
        <v>30.180900000000001</v>
      </c>
      <c r="R38" s="110">
        <v>-85.688900000000004</v>
      </c>
      <c r="S38" s="2" t="s">
        <v>1064</v>
      </c>
      <c r="T38" s="2" t="s">
        <v>1420</v>
      </c>
      <c r="U38" s="2" t="s">
        <v>4</v>
      </c>
      <c r="V38" s="2" t="s">
        <v>2</v>
      </c>
    </row>
    <row r="39" spans="1:22" hidden="1" x14ac:dyDescent="0.3">
      <c r="A39" s="109">
        <v>2226</v>
      </c>
      <c r="B39" s="126" t="s">
        <v>206</v>
      </c>
      <c r="C39" s="7" t="str">
        <f t="shared" si="2"/>
        <v>Bay|Family|Active</v>
      </c>
      <c r="D39" s="7">
        <v>1</v>
      </c>
      <c r="E39" s="10">
        <v>92</v>
      </c>
      <c r="F39" s="10">
        <f t="shared" si="4"/>
        <v>552</v>
      </c>
      <c r="G39" s="133">
        <f t="shared" si="5"/>
        <v>516</v>
      </c>
      <c r="H39" s="138"/>
      <c r="I39" s="96"/>
      <c r="J39" s="130"/>
      <c r="K39" s="116">
        <v>88</v>
      </c>
      <c r="L39" s="111">
        <v>85</v>
      </c>
      <c r="M39" s="111">
        <v>89</v>
      </c>
      <c r="N39" s="111">
        <v>85</v>
      </c>
      <c r="O39" s="111">
        <v>84</v>
      </c>
      <c r="P39" s="111">
        <v>85</v>
      </c>
      <c r="Q39" s="110">
        <v>30.166778000000001</v>
      </c>
      <c r="R39" s="110">
        <v>-85.633499999999998</v>
      </c>
      <c r="S39" s="2" t="s">
        <v>1097</v>
      </c>
      <c r="T39" s="2" t="s">
        <v>1703</v>
      </c>
      <c r="U39" s="2" t="s">
        <v>4</v>
      </c>
      <c r="V39" s="2" t="s">
        <v>2</v>
      </c>
    </row>
    <row r="40" spans="1:22" hidden="1" x14ac:dyDescent="0.3">
      <c r="A40" s="109">
        <v>2463</v>
      </c>
      <c r="B40" s="126" t="s">
        <v>206</v>
      </c>
      <c r="C40" s="7" t="str">
        <f t="shared" si="2"/>
        <v>Bay|Family|Active</v>
      </c>
      <c r="D40" s="7">
        <v>1</v>
      </c>
      <c r="E40" s="10">
        <v>94</v>
      </c>
      <c r="F40" s="10">
        <f t="shared" si="4"/>
        <v>470</v>
      </c>
      <c r="G40" s="133">
        <f t="shared" si="5"/>
        <v>466</v>
      </c>
      <c r="H40" s="138"/>
      <c r="I40" s="96"/>
      <c r="J40" s="130"/>
      <c r="K40" s="116">
        <v>94</v>
      </c>
      <c r="M40" s="111">
        <v>94</v>
      </c>
      <c r="N40" s="111">
        <v>93</v>
      </c>
      <c r="O40" s="111">
        <v>92</v>
      </c>
      <c r="P40" s="111">
        <v>93</v>
      </c>
      <c r="Q40" s="110">
        <v>30.19</v>
      </c>
      <c r="R40" s="110">
        <v>-85.704999999999998</v>
      </c>
      <c r="S40" s="2" t="s">
        <v>1150</v>
      </c>
      <c r="T40" s="2" t="s">
        <v>1644</v>
      </c>
      <c r="U40" s="2" t="s">
        <v>4</v>
      </c>
      <c r="V40" s="2" t="s">
        <v>2</v>
      </c>
    </row>
    <row r="41" spans="1:22" hidden="1" x14ac:dyDescent="0.3">
      <c r="A41" s="109">
        <v>2486</v>
      </c>
      <c r="B41" s="126" t="s">
        <v>206</v>
      </c>
      <c r="C41" s="7" t="str">
        <f t="shared" si="2"/>
        <v>Bay|Family|Active</v>
      </c>
      <c r="D41" s="7">
        <v>1</v>
      </c>
      <c r="E41" s="10">
        <v>100</v>
      </c>
      <c r="F41" s="10">
        <f t="shared" si="4"/>
        <v>600</v>
      </c>
      <c r="G41" s="133">
        <f t="shared" si="5"/>
        <v>584</v>
      </c>
      <c r="H41" s="138"/>
      <c r="I41" s="96"/>
      <c r="J41" s="130"/>
      <c r="K41" s="116">
        <v>95</v>
      </c>
      <c r="L41" s="111">
        <v>97</v>
      </c>
      <c r="M41" s="111">
        <v>99</v>
      </c>
      <c r="N41" s="111">
        <v>99</v>
      </c>
      <c r="O41" s="111">
        <v>98</v>
      </c>
      <c r="P41" s="111">
        <v>96</v>
      </c>
      <c r="Q41" s="110">
        <v>30.225000000000001</v>
      </c>
      <c r="R41" s="110">
        <v>-85.652500000000003</v>
      </c>
      <c r="S41" s="2" t="s">
        <v>1169</v>
      </c>
      <c r="T41" s="2" t="s">
        <v>1644</v>
      </c>
      <c r="U41" s="2" t="s">
        <v>4</v>
      </c>
      <c r="V41" s="2" t="s">
        <v>2</v>
      </c>
    </row>
    <row r="42" spans="1:22" hidden="1" x14ac:dyDescent="0.3">
      <c r="A42" s="109">
        <v>2496</v>
      </c>
      <c r="B42" s="126" t="s">
        <v>206</v>
      </c>
      <c r="C42" s="7" t="str">
        <f t="shared" si="2"/>
        <v>Bay|Family|Active</v>
      </c>
      <c r="D42" s="7">
        <v>1</v>
      </c>
      <c r="E42" s="10">
        <v>104</v>
      </c>
      <c r="F42" s="10">
        <f t="shared" si="4"/>
        <v>624</v>
      </c>
      <c r="G42" s="133">
        <f t="shared" si="5"/>
        <v>614</v>
      </c>
      <c r="H42" s="138"/>
      <c r="I42" s="96"/>
      <c r="J42" s="130"/>
      <c r="K42" s="116">
        <v>100</v>
      </c>
      <c r="L42" s="111">
        <v>103</v>
      </c>
      <c r="M42" s="111">
        <v>101</v>
      </c>
      <c r="N42" s="111">
        <v>103</v>
      </c>
      <c r="O42" s="111">
        <v>104</v>
      </c>
      <c r="P42" s="111">
        <v>103</v>
      </c>
      <c r="Q42" s="110">
        <v>30.183492999999999</v>
      </c>
      <c r="R42" s="110">
        <v>-85.774039999999999</v>
      </c>
      <c r="S42" s="2" t="s">
        <v>1179</v>
      </c>
      <c r="T42" s="2" t="s">
        <v>1707</v>
      </c>
      <c r="U42" s="2" t="s">
        <v>4</v>
      </c>
      <c r="V42" s="2" t="s">
        <v>2</v>
      </c>
    </row>
    <row r="43" spans="1:22" hidden="1" x14ac:dyDescent="0.3">
      <c r="A43" s="109">
        <v>2534</v>
      </c>
      <c r="B43" s="126" t="s">
        <v>206</v>
      </c>
      <c r="C43" s="7" t="str">
        <f t="shared" si="2"/>
        <v>Bay|Family|Active</v>
      </c>
      <c r="D43" s="7">
        <v>1</v>
      </c>
      <c r="E43" s="10">
        <v>100</v>
      </c>
      <c r="F43" s="10">
        <f t="shared" si="4"/>
        <v>600</v>
      </c>
      <c r="G43" s="133">
        <f t="shared" si="5"/>
        <v>591</v>
      </c>
      <c r="H43" s="138"/>
      <c r="I43" s="96"/>
      <c r="J43" s="130"/>
      <c r="K43" s="116">
        <v>96</v>
      </c>
      <c r="L43" s="111">
        <v>99</v>
      </c>
      <c r="M43" s="111">
        <v>99</v>
      </c>
      <c r="N43" s="111">
        <v>98</v>
      </c>
      <c r="O43" s="111">
        <v>99</v>
      </c>
      <c r="P43" s="111">
        <v>100</v>
      </c>
      <c r="Q43" s="110">
        <v>30.179472222222198</v>
      </c>
      <c r="R43" s="110">
        <v>-85.652166666666702</v>
      </c>
      <c r="S43" s="2" t="s">
        <v>1201</v>
      </c>
      <c r="T43" s="2" t="s">
        <v>1368</v>
      </c>
      <c r="U43" s="2" t="s">
        <v>4</v>
      </c>
      <c r="V43" s="2" t="s">
        <v>2</v>
      </c>
    </row>
    <row r="44" spans="1:22" x14ac:dyDescent="0.3">
      <c r="A44" s="109"/>
      <c r="B44" s="126"/>
      <c r="C44" s="7" t="s">
        <v>1762</v>
      </c>
      <c r="D44" s="7">
        <f>SUM(D32:D43)</f>
        <v>12</v>
      </c>
      <c r="E44" s="7">
        <f t="shared" ref="E44:G44" si="8">SUM(E32:E43)</f>
        <v>1330</v>
      </c>
      <c r="F44" s="7">
        <f t="shared" si="8"/>
        <v>7754</v>
      </c>
      <c r="G44" s="135">
        <f t="shared" si="8"/>
        <v>7569</v>
      </c>
      <c r="H44" s="138">
        <f>G44/F44</f>
        <v>0.97614134640185712</v>
      </c>
      <c r="I44" s="96">
        <v>0.93620000000000003</v>
      </c>
      <c r="J44" s="130">
        <v>0.88680000000000003</v>
      </c>
      <c r="K44" s="116"/>
      <c r="L44" s="111"/>
      <c r="M44" s="111"/>
      <c r="N44" s="111"/>
      <c r="O44" s="111"/>
      <c r="P44" s="111"/>
      <c r="Q44" s="110"/>
      <c r="R44" s="110"/>
      <c r="S44" s="2"/>
      <c r="T44" s="2"/>
      <c r="U44" s="2"/>
      <c r="V44" s="2"/>
    </row>
    <row r="45" spans="1:22" hidden="1" x14ac:dyDescent="0.3">
      <c r="A45" s="109">
        <v>684</v>
      </c>
      <c r="B45" s="126" t="s">
        <v>206</v>
      </c>
      <c r="C45" s="7" t="str">
        <f t="shared" si="2"/>
        <v>Bay|Family|MR|Active</v>
      </c>
      <c r="D45" s="7">
        <v>1</v>
      </c>
      <c r="E45" s="10">
        <v>200</v>
      </c>
      <c r="F45" s="10">
        <f t="shared" si="4"/>
        <v>1200</v>
      </c>
      <c r="G45" s="133">
        <f t="shared" si="5"/>
        <v>1178</v>
      </c>
      <c r="H45" s="138"/>
      <c r="I45" s="96"/>
      <c r="J45" s="130"/>
      <c r="K45" s="116">
        <v>196</v>
      </c>
      <c r="L45" s="111">
        <v>194</v>
      </c>
      <c r="M45" s="111">
        <v>198</v>
      </c>
      <c r="N45" s="111">
        <v>198</v>
      </c>
      <c r="O45" s="111">
        <v>193</v>
      </c>
      <c r="P45" s="111">
        <v>199</v>
      </c>
      <c r="Q45" s="110">
        <v>30.228400000000001</v>
      </c>
      <c r="R45" s="110">
        <v>-85.658799999999999</v>
      </c>
      <c r="S45" s="2" t="s">
        <v>454</v>
      </c>
      <c r="T45" s="2" t="s">
        <v>1498</v>
      </c>
      <c r="U45" s="2" t="s">
        <v>1738</v>
      </c>
      <c r="V45" s="2" t="s">
        <v>2</v>
      </c>
    </row>
    <row r="46" spans="1:22" x14ac:dyDescent="0.3">
      <c r="A46" s="109"/>
      <c r="B46" s="126"/>
      <c r="C46" s="7" t="s">
        <v>1768</v>
      </c>
      <c r="D46" s="7">
        <v>1</v>
      </c>
      <c r="E46" s="10">
        <v>92</v>
      </c>
      <c r="F46" s="10"/>
      <c r="G46" s="133"/>
      <c r="H46" s="138"/>
      <c r="I46" s="96"/>
      <c r="J46" s="130"/>
      <c r="K46" s="116"/>
      <c r="L46" s="111"/>
      <c r="M46" s="111"/>
      <c r="N46" s="111"/>
      <c r="O46" s="111"/>
      <c r="P46" s="111"/>
      <c r="Q46" s="110"/>
      <c r="R46" s="110"/>
      <c r="S46" s="2"/>
      <c r="T46" s="2"/>
      <c r="U46" s="2"/>
      <c r="V46" s="2"/>
    </row>
    <row r="47" spans="1:22" x14ac:dyDescent="0.3">
      <c r="A47" s="109"/>
      <c r="B47" s="126"/>
      <c r="C47" s="7" t="s">
        <v>1761</v>
      </c>
      <c r="D47" s="7">
        <v>1</v>
      </c>
      <c r="E47" s="10">
        <v>200</v>
      </c>
      <c r="F47" s="10">
        <v>1200</v>
      </c>
      <c r="G47" s="133">
        <v>1178</v>
      </c>
      <c r="H47" s="138">
        <f>G47/F47</f>
        <v>0.98166666666666669</v>
      </c>
      <c r="I47" s="96" t="s">
        <v>1763</v>
      </c>
      <c r="J47" s="130" t="s">
        <v>1763</v>
      </c>
      <c r="K47" s="116"/>
      <c r="L47" s="111"/>
      <c r="M47" s="111"/>
      <c r="N47" s="111"/>
      <c r="O47" s="111"/>
      <c r="P47" s="111"/>
      <c r="Q47" s="110"/>
      <c r="R47" s="110"/>
      <c r="S47" s="2"/>
      <c r="T47" s="2"/>
      <c r="U47" s="2"/>
      <c r="V47" s="2"/>
    </row>
    <row r="48" spans="1:22" hidden="1" x14ac:dyDescent="0.3">
      <c r="A48" s="109">
        <v>2429</v>
      </c>
      <c r="B48" s="126" t="s">
        <v>206</v>
      </c>
      <c r="C48" s="7" t="str">
        <f t="shared" si="2"/>
        <v>Bay|Special Needs|Active</v>
      </c>
      <c r="D48" s="7">
        <v>1</v>
      </c>
      <c r="E48" s="10">
        <v>24</v>
      </c>
      <c r="F48" s="10">
        <f t="shared" si="4"/>
        <v>144</v>
      </c>
      <c r="G48" s="133">
        <f t="shared" si="5"/>
        <v>124</v>
      </c>
      <c r="H48" s="138"/>
      <c r="I48" s="96"/>
      <c r="J48" s="130"/>
      <c r="K48" s="116">
        <v>21</v>
      </c>
      <c r="L48" s="111">
        <v>22</v>
      </c>
      <c r="M48" s="111">
        <v>22</v>
      </c>
      <c r="N48" s="111">
        <v>21</v>
      </c>
      <c r="O48" s="111">
        <v>20</v>
      </c>
      <c r="P48" s="111">
        <v>18</v>
      </c>
      <c r="Q48" s="110">
        <v>30.165195000000001</v>
      </c>
      <c r="R48" s="110">
        <v>-85.659220000000005</v>
      </c>
      <c r="S48" s="2" t="s">
        <v>1135</v>
      </c>
      <c r="T48" s="2" t="s">
        <v>1390</v>
      </c>
      <c r="U48" s="2" t="s">
        <v>8</v>
      </c>
      <c r="V48" s="2" t="s">
        <v>2</v>
      </c>
    </row>
    <row r="49" spans="1:22" ht="12.4" thickBot="1" x14ac:dyDescent="0.35">
      <c r="A49" s="109"/>
      <c r="B49" s="128"/>
      <c r="C49" s="44" t="s">
        <v>1769</v>
      </c>
      <c r="D49" s="44">
        <v>1</v>
      </c>
      <c r="E49" s="47">
        <v>24</v>
      </c>
      <c r="F49" s="47">
        <v>144</v>
      </c>
      <c r="G49" s="134">
        <v>124</v>
      </c>
      <c r="H49" s="139">
        <f>G49/F49</f>
        <v>0.86111111111111116</v>
      </c>
      <c r="I49" s="97" t="s">
        <v>1763</v>
      </c>
      <c r="J49" s="131" t="s">
        <v>1763</v>
      </c>
      <c r="K49" s="116"/>
      <c r="L49" s="111"/>
      <c r="M49" s="111"/>
      <c r="N49" s="111"/>
      <c r="O49" s="111"/>
      <c r="P49" s="111"/>
      <c r="Q49" s="110"/>
      <c r="R49" s="110"/>
      <c r="S49" s="2"/>
      <c r="T49" s="2"/>
      <c r="U49" s="2"/>
      <c r="V49" s="2"/>
    </row>
    <row r="50" spans="1:22" ht="12.4" hidden="1" thickBot="1" x14ac:dyDescent="0.35">
      <c r="A50" s="109">
        <v>2627</v>
      </c>
      <c r="B50" s="2" t="s">
        <v>206</v>
      </c>
      <c r="C50" s="2" t="str">
        <f t="shared" si="2"/>
        <v>Bay|Family|Pipeline</v>
      </c>
      <c r="D50" s="2">
        <v>1</v>
      </c>
      <c r="E50" s="110">
        <v>92</v>
      </c>
      <c r="F50" s="110">
        <f t="shared" si="4"/>
        <v>0</v>
      </c>
      <c r="G50" s="113">
        <f t="shared" si="5"/>
        <v>0</v>
      </c>
      <c r="H50" s="137"/>
      <c r="I50" s="124"/>
      <c r="J50" s="124"/>
      <c r="Q50" s="110">
        <v>30.222916999999999</v>
      </c>
      <c r="R50" s="110">
        <v>-85.652528000000004</v>
      </c>
      <c r="S50" s="2" t="s">
        <v>1278</v>
      </c>
      <c r="T50" s="2" t="s">
        <v>1369</v>
      </c>
      <c r="U50" s="2" t="s">
        <v>4</v>
      </c>
      <c r="V50" s="2" t="s">
        <v>1333</v>
      </c>
    </row>
    <row r="51" spans="1:22" x14ac:dyDescent="0.3">
      <c r="A51" s="109"/>
      <c r="B51" s="132" t="s">
        <v>145</v>
      </c>
      <c r="C51" s="156" t="s">
        <v>1770</v>
      </c>
      <c r="D51" s="156">
        <f>D53</f>
        <v>1</v>
      </c>
      <c r="E51" s="156">
        <f t="shared" ref="E51:G51" si="9">E53</f>
        <v>120</v>
      </c>
      <c r="F51" s="156">
        <f t="shared" si="9"/>
        <v>720</v>
      </c>
      <c r="G51" s="156">
        <f t="shared" si="9"/>
        <v>623</v>
      </c>
      <c r="H51" s="102">
        <f>G51/F51</f>
        <v>0.86527777777777781</v>
      </c>
      <c r="I51" s="162"/>
      <c r="J51" s="163"/>
      <c r="Q51" s="110"/>
      <c r="R51" s="110"/>
      <c r="S51" s="2"/>
      <c r="T51" s="2"/>
      <c r="U51" s="2"/>
      <c r="V51" s="2"/>
    </row>
    <row r="52" spans="1:22" hidden="1" x14ac:dyDescent="0.3">
      <c r="A52" s="109">
        <v>1347</v>
      </c>
      <c r="B52" s="126" t="s">
        <v>145</v>
      </c>
      <c r="C52" s="2" t="str">
        <f t="shared" si="2"/>
        <v>Bradford|Family|Active</v>
      </c>
      <c r="D52" s="2">
        <v>1</v>
      </c>
      <c r="E52" s="110">
        <v>120</v>
      </c>
      <c r="F52" s="110">
        <f t="shared" si="4"/>
        <v>720</v>
      </c>
      <c r="G52" s="113">
        <f t="shared" si="5"/>
        <v>623</v>
      </c>
      <c r="H52" s="137"/>
      <c r="I52" s="124"/>
      <c r="J52" s="127"/>
      <c r="K52" s="116">
        <v>95</v>
      </c>
      <c r="L52" s="111">
        <v>103</v>
      </c>
      <c r="M52" s="111">
        <v>106</v>
      </c>
      <c r="N52" s="111">
        <v>109</v>
      </c>
      <c r="O52" s="111">
        <v>108</v>
      </c>
      <c r="P52" s="111">
        <v>102</v>
      </c>
      <c r="Q52" s="110">
        <v>29.934999999999999</v>
      </c>
      <c r="R52" s="110">
        <v>-82.105000000000004</v>
      </c>
      <c r="S52" s="2" t="s">
        <v>614</v>
      </c>
      <c r="T52" s="2" t="s">
        <v>1360</v>
      </c>
      <c r="U52" s="2" t="s">
        <v>4</v>
      </c>
      <c r="V52" s="2" t="s">
        <v>2</v>
      </c>
    </row>
    <row r="53" spans="1:22" ht="12.4" thickBot="1" x14ac:dyDescent="0.35">
      <c r="A53" s="109"/>
      <c r="B53" s="128"/>
      <c r="C53" s="44" t="s">
        <v>1762</v>
      </c>
      <c r="D53" s="44">
        <v>1</v>
      </c>
      <c r="E53" s="47">
        <v>120</v>
      </c>
      <c r="F53" s="47">
        <v>720</v>
      </c>
      <c r="G53" s="134">
        <v>623</v>
      </c>
      <c r="H53" s="139">
        <f>G53/F53</f>
        <v>0.86527777777777781</v>
      </c>
      <c r="I53" s="97">
        <v>0.86670000000000003</v>
      </c>
      <c r="J53" s="131">
        <v>0.76500000000000001</v>
      </c>
      <c r="K53" s="116"/>
      <c r="L53" s="111"/>
      <c r="M53" s="111"/>
      <c r="N53" s="111"/>
      <c r="O53" s="111"/>
      <c r="P53" s="111"/>
      <c r="Q53" s="110"/>
      <c r="R53" s="110"/>
      <c r="S53" s="2"/>
      <c r="T53" s="2"/>
      <c r="U53" s="2"/>
      <c r="V53" s="2"/>
    </row>
    <row r="54" spans="1:22" x14ac:dyDescent="0.3">
      <c r="A54" s="109"/>
      <c r="B54" s="132" t="s">
        <v>39</v>
      </c>
      <c r="C54" s="156" t="s">
        <v>1770</v>
      </c>
      <c r="D54" s="156">
        <f>D57+D59+D76+D79</f>
        <v>19</v>
      </c>
      <c r="E54" s="156">
        <f t="shared" ref="E54:G54" si="10">E57+E59+E76+E79</f>
        <v>2967</v>
      </c>
      <c r="F54" s="156">
        <f t="shared" si="10"/>
        <v>17730</v>
      </c>
      <c r="G54" s="156">
        <f t="shared" si="10"/>
        <v>16454</v>
      </c>
      <c r="H54" s="102">
        <f>G54/F54</f>
        <v>0.92803158488437676</v>
      </c>
      <c r="I54" s="162"/>
      <c r="J54" s="163"/>
      <c r="K54" s="116"/>
      <c r="L54" s="111"/>
      <c r="M54" s="111"/>
      <c r="N54" s="111"/>
      <c r="O54" s="111"/>
      <c r="P54" s="111"/>
      <c r="Q54" s="110"/>
      <c r="R54" s="110"/>
      <c r="S54" s="2"/>
      <c r="T54" s="2"/>
      <c r="U54" s="2"/>
      <c r="V54" s="2"/>
    </row>
    <row r="55" spans="1:22" hidden="1" x14ac:dyDescent="0.3">
      <c r="A55" s="109">
        <v>355</v>
      </c>
      <c r="B55" s="126" t="s">
        <v>39</v>
      </c>
      <c r="C55" s="2" t="str">
        <f t="shared" si="2"/>
        <v>Brevard|Elderly|Active</v>
      </c>
      <c r="D55" s="2">
        <v>1</v>
      </c>
      <c r="E55" s="110">
        <v>216</v>
      </c>
      <c r="F55" s="110">
        <f t="shared" si="4"/>
        <v>1296</v>
      </c>
      <c r="G55" s="113">
        <f t="shared" si="5"/>
        <v>1197</v>
      </c>
      <c r="H55" s="137"/>
      <c r="I55" s="124"/>
      <c r="J55" s="127"/>
      <c r="K55" s="116">
        <v>197</v>
      </c>
      <c r="L55" s="111">
        <v>198</v>
      </c>
      <c r="M55" s="111">
        <v>200</v>
      </c>
      <c r="N55" s="111">
        <v>200</v>
      </c>
      <c r="O55" s="111">
        <v>200</v>
      </c>
      <c r="P55" s="111">
        <v>202</v>
      </c>
      <c r="Q55" s="110">
        <v>28.066199999999998</v>
      </c>
      <c r="R55" s="110">
        <v>-80.613900000000001</v>
      </c>
      <c r="S55" s="2" t="s">
        <v>251</v>
      </c>
      <c r="T55" s="2" t="s">
        <v>1355</v>
      </c>
      <c r="U55" s="2" t="s">
        <v>3</v>
      </c>
      <c r="V55" s="2" t="s">
        <v>2</v>
      </c>
    </row>
    <row r="56" spans="1:22" hidden="1" x14ac:dyDescent="0.3">
      <c r="A56" s="109">
        <v>1572</v>
      </c>
      <c r="B56" s="126" t="s">
        <v>39</v>
      </c>
      <c r="C56" s="2" t="str">
        <f t="shared" si="2"/>
        <v>Brevard|Elderly|Active</v>
      </c>
      <c r="D56" s="2">
        <v>1</v>
      </c>
      <c r="E56" s="110">
        <v>96</v>
      </c>
      <c r="F56" s="110">
        <f t="shared" si="4"/>
        <v>576</v>
      </c>
      <c r="G56" s="113">
        <f t="shared" si="5"/>
        <v>569</v>
      </c>
      <c r="H56" s="137"/>
      <c r="I56" s="124"/>
      <c r="J56" s="127"/>
      <c r="K56" s="116">
        <v>95</v>
      </c>
      <c r="L56" s="111">
        <v>95</v>
      </c>
      <c r="M56" s="111">
        <v>95</v>
      </c>
      <c r="N56" s="111">
        <v>94</v>
      </c>
      <c r="O56" s="111">
        <v>96</v>
      </c>
      <c r="P56" s="111">
        <v>94</v>
      </c>
      <c r="Q56" s="110">
        <v>28.6051</v>
      </c>
      <c r="R56" s="110">
        <v>-80.818399999999997</v>
      </c>
      <c r="S56" s="2" t="s">
        <v>915</v>
      </c>
      <c r="T56" s="2" t="s">
        <v>1362</v>
      </c>
      <c r="U56" s="2" t="s">
        <v>3</v>
      </c>
      <c r="V56" s="2" t="s">
        <v>2</v>
      </c>
    </row>
    <row r="57" spans="1:22" x14ac:dyDescent="0.3">
      <c r="A57" s="109"/>
      <c r="B57" s="126"/>
      <c r="C57" s="7" t="s">
        <v>1767</v>
      </c>
      <c r="D57" s="7">
        <f>SUM(D55:D56)</f>
        <v>2</v>
      </c>
      <c r="E57" s="7">
        <f t="shared" ref="E57:G57" si="11">SUM(E55:E56)</f>
        <v>312</v>
      </c>
      <c r="F57" s="7">
        <f t="shared" si="11"/>
        <v>1872</v>
      </c>
      <c r="G57" s="135">
        <f t="shared" si="11"/>
        <v>1766</v>
      </c>
      <c r="H57" s="138">
        <f>G57/F57</f>
        <v>0.94337606837606836</v>
      </c>
      <c r="I57" s="96">
        <v>0.96099999999999997</v>
      </c>
      <c r="J57" s="130">
        <v>0.94820000000000004</v>
      </c>
      <c r="K57" s="116"/>
      <c r="L57" s="111"/>
      <c r="M57" s="111"/>
      <c r="N57" s="111"/>
      <c r="O57" s="111"/>
      <c r="P57" s="111"/>
      <c r="Q57" s="110"/>
      <c r="R57" s="110"/>
      <c r="S57" s="2"/>
      <c r="T57" s="2"/>
      <c r="U57" s="2"/>
      <c r="V57" s="2"/>
    </row>
    <row r="58" spans="1:22" hidden="1" x14ac:dyDescent="0.3">
      <c r="A58" s="109">
        <v>204</v>
      </c>
      <c r="B58" s="126" t="s">
        <v>39</v>
      </c>
      <c r="C58" s="7" t="str">
        <f t="shared" si="2"/>
        <v>Brevard|Elderly|MR|Active</v>
      </c>
      <c r="D58" s="7">
        <v>1</v>
      </c>
      <c r="E58" s="10">
        <v>127</v>
      </c>
      <c r="F58" s="10">
        <f t="shared" si="4"/>
        <v>762</v>
      </c>
      <c r="G58" s="133">
        <f t="shared" si="5"/>
        <v>750</v>
      </c>
      <c r="H58" s="138"/>
      <c r="I58" s="96"/>
      <c r="J58" s="130"/>
      <c r="K58" s="116">
        <v>124</v>
      </c>
      <c r="L58" s="111">
        <v>126</v>
      </c>
      <c r="M58" s="111">
        <v>125</v>
      </c>
      <c r="N58" s="111">
        <v>124</v>
      </c>
      <c r="O58" s="111">
        <v>126</v>
      </c>
      <c r="P58" s="111">
        <v>125</v>
      </c>
      <c r="Q58" s="110">
        <v>28.074100000000001</v>
      </c>
      <c r="R58" s="110">
        <v>-80.621300000000005</v>
      </c>
      <c r="S58" s="2" t="s">
        <v>152</v>
      </c>
      <c r="T58" s="2" t="s">
        <v>1356</v>
      </c>
      <c r="U58" s="2" t="s">
        <v>1739</v>
      </c>
      <c r="V58" s="2" t="s">
        <v>2</v>
      </c>
    </row>
    <row r="59" spans="1:22" x14ac:dyDescent="0.3">
      <c r="A59" s="109"/>
      <c r="B59" s="126"/>
      <c r="C59" s="7" t="s">
        <v>1772</v>
      </c>
      <c r="D59" s="7">
        <v>1</v>
      </c>
      <c r="E59" s="10">
        <v>127</v>
      </c>
      <c r="F59" s="10">
        <v>762</v>
      </c>
      <c r="G59" s="133">
        <v>750</v>
      </c>
      <c r="H59" s="138">
        <f>G59/F59</f>
        <v>0.98425196850393704</v>
      </c>
      <c r="I59" s="96">
        <v>0.96850000000000003</v>
      </c>
      <c r="J59" s="130">
        <v>0.96060000000000001</v>
      </c>
      <c r="K59" s="116"/>
      <c r="L59" s="111"/>
      <c r="M59" s="111"/>
      <c r="N59" s="111"/>
      <c r="O59" s="111"/>
      <c r="P59" s="111"/>
      <c r="Q59" s="110"/>
      <c r="R59" s="110"/>
      <c r="S59" s="2"/>
      <c r="T59" s="2"/>
      <c r="U59" s="2"/>
      <c r="V59" s="2"/>
    </row>
    <row r="60" spans="1:22" hidden="1" x14ac:dyDescent="0.3">
      <c r="A60" s="109">
        <v>2695</v>
      </c>
      <c r="B60" s="126" t="s">
        <v>39</v>
      </c>
      <c r="C60" s="7" t="str">
        <f>CONCATENATE(B60&amp;"|"&amp;U60&amp;"|"&amp;V60)</f>
        <v>Brevard|Elderly|MR|Pipeline</v>
      </c>
      <c r="D60" s="7">
        <v>1</v>
      </c>
      <c r="E60" s="10">
        <v>192</v>
      </c>
      <c r="F60" s="10">
        <f>COUNTA(K60:P60)*E60</f>
        <v>0</v>
      </c>
      <c r="G60" s="133">
        <f>SUM(K60:P60)</f>
        <v>0</v>
      </c>
      <c r="H60" s="138"/>
      <c r="I60" s="96"/>
      <c r="J60" s="130"/>
      <c r="Q60" s="110">
        <v>28.079833000000001</v>
      </c>
      <c r="R60" s="110">
        <v>-80.610583000000005</v>
      </c>
      <c r="S60" s="2" t="s">
        <v>1327</v>
      </c>
      <c r="T60" s="2" t="s">
        <v>1370</v>
      </c>
      <c r="U60" s="2" t="s">
        <v>1739</v>
      </c>
      <c r="V60" s="2" t="s">
        <v>1333</v>
      </c>
    </row>
    <row r="61" spans="1:22" x14ac:dyDescent="0.3">
      <c r="A61" s="109"/>
      <c r="B61" s="126"/>
      <c r="C61" s="7" t="s">
        <v>1765</v>
      </c>
      <c r="D61" s="7">
        <v>1</v>
      </c>
      <c r="E61" s="10">
        <v>192</v>
      </c>
      <c r="F61" s="10"/>
      <c r="G61" s="133"/>
      <c r="H61" s="138"/>
      <c r="I61" s="96"/>
      <c r="J61" s="130"/>
      <c r="K61" s="116"/>
      <c r="L61" s="111"/>
      <c r="M61" s="111"/>
      <c r="N61" s="111"/>
      <c r="O61" s="111"/>
      <c r="P61" s="111"/>
      <c r="Q61" s="110"/>
      <c r="R61" s="110"/>
      <c r="S61" s="2"/>
      <c r="T61" s="2"/>
      <c r="U61" s="2"/>
      <c r="V61" s="2"/>
    </row>
    <row r="62" spans="1:22" hidden="1" x14ac:dyDescent="0.3">
      <c r="A62" s="109">
        <v>258</v>
      </c>
      <c r="B62" s="126" t="s">
        <v>39</v>
      </c>
      <c r="C62" s="7" t="str">
        <f t="shared" si="2"/>
        <v>Brevard|Family|Active</v>
      </c>
      <c r="D62" s="7">
        <v>1</v>
      </c>
      <c r="E62" s="10">
        <v>136</v>
      </c>
      <c r="F62" s="10">
        <f t="shared" si="4"/>
        <v>816</v>
      </c>
      <c r="G62" s="133">
        <f t="shared" si="5"/>
        <v>651</v>
      </c>
      <c r="H62" s="138"/>
      <c r="I62" s="96"/>
      <c r="J62" s="130"/>
      <c r="K62" s="116">
        <v>106</v>
      </c>
      <c r="L62" s="111">
        <v>109</v>
      </c>
      <c r="M62" s="111">
        <v>111</v>
      </c>
      <c r="N62" s="111">
        <v>112</v>
      </c>
      <c r="O62" s="111">
        <v>110</v>
      </c>
      <c r="P62" s="111">
        <v>103</v>
      </c>
      <c r="Q62" s="110">
        <v>28.587</v>
      </c>
      <c r="R62" s="110">
        <v>-80.814499999999995</v>
      </c>
      <c r="S62" s="2" t="s">
        <v>189</v>
      </c>
      <c r="T62" s="2" t="s">
        <v>1351</v>
      </c>
      <c r="U62" s="2" t="s">
        <v>4</v>
      </c>
      <c r="V62" s="2" t="s">
        <v>2</v>
      </c>
    </row>
    <row r="63" spans="1:22" hidden="1" x14ac:dyDescent="0.3">
      <c r="A63" s="109">
        <v>490</v>
      </c>
      <c r="B63" s="126" t="s">
        <v>39</v>
      </c>
      <c r="C63" s="7" t="str">
        <f t="shared" si="2"/>
        <v>Brevard|Family|Active</v>
      </c>
      <c r="D63" s="7">
        <v>1</v>
      </c>
      <c r="E63" s="10">
        <v>304</v>
      </c>
      <c r="F63" s="10">
        <f t="shared" si="4"/>
        <v>1824</v>
      </c>
      <c r="G63" s="133">
        <f t="shared" si="5"/>
        <v>1726</v>
      </c>
      <c r="H63" s="138"/>
      <c r="I63" s="96"/>
      <c r="J63" s="130"/>
      <c r="K63" s="116">
        <v>292</v>
      </c>
      <c r="L63" s="111">
        <v>292</v>
      </c>
      <c r="M63" s="111">
        <v>290</v>
      </c>
      <c r="N63" s="111">
        <v>284</v>
      </c>
      <c r="O63" s="111">
        <v>287</v>
      </c>
      <c r="P63" s="111">
        <v>281</v>
      </c>
      <c r="Q63" s="110">
        <v>28.001899999999999</v>
      </c>
      <c r="R63" s="110">
        <v>-80.680899999999994</v>
      </c>
      <c r="S63" s="2" t="s">
        <v>330</v>
      </c>
      <c r="T63" s="2" t="s">
        <v>1438</v>
      </c>
      <c r="U63" s="2" t="s">
        <v>4</v>
      </c>
      <c r="V63" s="2" t="s">
        <v>2</v>
      </c>
    </row>
    <row r="64" spans="1:22" hidden="1" x14ac:dyDescent="0.3">
      <c r="A64" s="109">
        <v>597</v>
      </c>
      <c r="B64" s="126" t="s">
        <v>39</v>
      </c>
      <c r="C64" s="7" t="str">
        <f t="shared" si="2"/>
        <v>Brevard|Family|Active</v>
      </c>
      <c r="D64" s="7">
        <v>1</v>
      </c>
      <c r="E64" s="10">
        <v>234</v>
      </c>
      <c r="F64" s="10">
        <f t="shared" si="4"/>
        <v>1404</v>
      </c>
      <c r="G64" s="133">
        <f t="shared" si="5"/>
        <v>1314</v>
      </c>
      <c r="H64" s="138"/>
      <c r="I64" s="96"/>
      <c r="J64" s="130"/>
      <c r="K64" s="116">
        <v>226</v>
      </c>
      <c r="L64" s="111">
        <v>220</v>
      </c>
      <c r="M64" s="111">
        <v>209</v>
      </c>
      <c r="N64" s="111">
        <v>213</v>
      </c>
      <c r="O64" s="111">
        <v>223</v>
      </c>
      <c r="P64" s="111">
        <v>223</v>
      </c>
      <c r="Q64" s="110">
        <v>27.9923</v>
      </c>
      <c r="R64" s="110">
        <v>-80.634900000000002</v>
      </c>
      <c r="S64" s="2" t="s">
        <v>404</v>
      </c>
      <c r="T64" s="2" t="s">
        <v>1426</v>
      </c>
      <c r="U64" s="2" t="s">
        <v>4</v>
      </c>
      <c r="V64" s="2" t="s">
        <v>2</v>
      </c>
    </row>
    <row r="65" spans="1:22" hidden="1" x14ac:dyDescent="0.3">
      <c r="A65" s="109">
        <v>729</v>
      </c>
      <c r="B65" s="126" t="s">
        <v>39</v>
      </c>
      <c r="C65" s="7" t="str">
        <f t="shared" si="2"/>
        <v>Brevard|Family|Active</v>
      </c>
      <c r="D65" s="7">
        <v>1</v>
      </c>
      <c r="E65" s="10">
        <v>72</v>
      </c>
      <c r="F65" s="10">
        <f t="shared" si="4"/>
        <v>360</v>
      </c>
      <c r="G65" s="133">
        <f t="shared" si="5"/>
        <v>341</v>
      </c>
      <c r="H65" s="138"/>
      <c r="I65" s="96"/>
      <c r="J65" s="130"/>
      <c r="L65" s="111">
        <v>70</v>
      </c>
      <c r="M65" s="111">
        <v>68</v>
      </c>
      <c r="N65" s="111">
        <v>71</v>
      </c>
      <c r="O65" s="111">
        <v>67</v>
      </c>
      <c r="P65" s="111">
        <v>65</v>
      </c>
      <c r="Q65" s="110">
        <v>28.118400000000001</v>
      </c>
      <c r="R65" s="110">
        <v>-80.673900000000003</v>
      </c>
      <c r="S65" s="2" t="s">
        <v>484</v>
      </c>
      <c r="T65" s="2" t="s">
        <v>1347</v>
      </c>
      <c r="U65" s="2" t="s">
        <v>4</v>
      </c>
      <c r="V65" s="2" t="s">
        <v>2</v>
      </c>
    </row>
    <row r="66" spans="1:22" hidden="1" x14ac:dyDescent="0.3">
      <c r="A66" s="109">
        <v>968</v>
      </c>
      <c r="B66" s="126" t="s">
        <v>39</v>
      </c>
      <c r="C66" s="7" t="str">
        <f t="shared" si="2"/>
        <v>Brevard|Family|Active</v>
      </c>
      <c r="D66" s="7">
        <v>1</v>
      </c>
      <c r="E66" s="10">
        <v>56</v>
      </c>
      <c r="F66" s="10">
        <f t="shared" si="4"/>
        <v>336</v>
      </c>
      <c r="G66" s="133">
        <f t="shared" si="5"/>
        <v>332</v>
      </c>
      <c r="H66" s="138"/>
      <c r="I66" s="96"/>
      <c r="J66" s="130"/>
      <c r="K66" s="116">
        <v>55</v>
      </c>
      <c r="L66" s="111">
        <v>56</v>
      </c>
      <c r="M66" s="111">
        <v>54</v>
      </c>
      <c r="N66" s="111">
        <v>56</v>
      </c>
      <c r="O66" s="111">
        <v>56</v>
      </c>
      <c r="P66" s="111">
        <v>55</v>
      </c>
      <c r="Q66" s="110">
        <v>28.168299999999999</v>
      </c>
      <c r="R66" s="110">
        <v>-80.673699999999997</v>
      </c>
      <c r="S66" s="2" t="s">
        <v>624</v>
      </c>
      <c r="T66" s="2" t="s">
        <v>1380</v>
      </c>
      <c r="U66" s="2" t="s">
        <v>4</v>
      </c>
      <c r="V66" s="2" t="s">
        <v>2</v>
      </c>
    </row>
    <row r="67" spans="1:22" hidden="1" x14ac:dyDescent="0.3">
      <c r="A67" s="109">
        <v>1014</v>
      </c>
      <c r="B67" s="126" t="s">
        <v>39</v>
      </c>
      <c r="C67" s="7" t="str">
        <f t="shared" si="2"/>
        <v>Brevard|Family|Active</v>
      </c>
      <c r="D67" s="7">
        <v>1</v>
      </c>
      <c r="E67" s="10">
        <v>360</v>
      </c>
      <c r="F67" s="10">
        <f t="shared" si="4"/>
        <v>2160</v>
      </c>
      <c r="G67" s="133">
        <f t="shared" si="5"/>
        <v>2088</v>
      </c>
      <c r="H67" s="138"/>
      <c r="I67" s="96"/>
      <c r="J67" s="130"/>
      <c r="K67" s="116">
        <v>346</v>
      </c>
      <c r="L67" s="111">
        <v>347</v>
      </c>
      <c r="M67" s="111">
        <v>348</v>
      </c>
      <c r="N67" s="111">
        <v>350</v>
      </c>
      <c r="O67" s="111">
        <v>349</v>
      </c>
      <c r="P67" s="111">
        <v>348</v>
      </c>
      <c r="Q67" s="110">
        <v>28.2742</v>
      </c>
      <c r="R67" s="110">
        <v>-80.724199999999996</v>
      </c>
      <c r="S67" s="2" t="s">
        <v>654</v>
      </c>
      <c r="T67" s="2" t="s">
        <v>1570</v>
      </c>
      <c r="U67" s="2" t="s">
        <v>4</v>
      </c>
      <c r="V67" s="2" t="s">
        <v>2</v>
      </c>
    </row>
    <row r="68" spans="1:22" hidden="1" x14ac:dyDescent="0.3">
      <c r="A68" s="109">
        <v>1251</v>
      </c>
      <c r="B68" s="126" t="s">
        <v>39</v>
      </c>
      <c r="C68" s="7" t="str">
        <f t="shared" si="2"/>
        <v>Brevard|Family|Active</v>
      </c>
      <c r="D68" s="7">
        <v>1</v>
      </c>
      <c r="E68" s="10">
        <v>160</v>
      </c>
      <c r="F68" s="10">
        <f t="shared" si="4"/>
        <v>960</v>
      </c>
      <c r="G68" s="133">
        <f t="shared" si="5"/>
        <v>879</v>
      </c>
      <c r="H68" s="138"/>
      <c r="I68" s="96"/>
      <c r="J68" s="130"/>
      <c r="K68" s="116">
        <v>146</v>
      </c>
      <c r="L68" s="111">
        <v>149</v>
      </c>
      <c r="M68" s="111">
        <v>150</v>
      </c>
      <c r="N68" s="111">
        <v>147</v>
      </c>
      <c r="O68" s="111">
        <v>148</v>
      </c>
      <c r="P68" s="111">
        <v>139</v>
      </c>
      <c r="Q68" s="110">
        <v>28.6035</v>
      </c>
      <c r="R68" s="110">
        <v>-80.818299999999994</v>
      </c>
      <c r="S68" s="2" t="s">
        <v>804</v>
      </c>
      <c r="T68" s="2" t="s">
        <v>1358</v>
      </c>
      <c r="U68" s="2" t="s">
        <v>4</v>
      </c>
      <c r="V68" s="2" t="s">
        <v>2</v>
      </c>
    </row>
    <row r="69" spans="1:22" hidden="1" x14ac:dyDescent="0.3">
      <c r="A69" s="109">
        <v>1444</v>
      </c>
      <c r="B69" s="126" t="s">
        <v>39</v>
      </c>
      <c r="C69" s="7" t="str">
        <f t="shared" si="2"/>
        <v>Brevard|Family|Active</v>
      </c>
      <c r="D69" s="7">
        <v>1</v>
      </c>
      <c r="E69" s="10">
        <v>132</v>
      </c>
      <c r="F69" s="10">
        <f t="shared" si="4"/>
        <v>792</v>
      </c>
      <c r="G69" s="133">
        <f t="shared" si="5"/>
        <v>750</v>
      </c>
      <c r="H69" s="138"/>
      <c r="I69" s="96"/>
      <c r="J69" s="130"/>
      <c r="K69" s="116">
        <v>126</v>
      </c>
      <c r="L69" s="111">
        <v>125</v>
      </c>
      <c r="M69" s="111">
        <v>127</v>
      </c>
      <c r="N69" s="111">
        <v>123</v>
      </c>
      <c r="O69" s="111">
        <v>123</v>
      </c>
      <c r="P69" s="111">
        <v>126</v>
      </c>
      <c r="Q69" s="110">
        <v>28.155799999999999</v>
      </c>
      <c r="R69" s="110">
        <v>-80.668899999999994</v>
      </c>
      <c r="S69" s="2" t="s">
        <v>863</v>
      </c>
      <c r="T69" s="2" t="s">
        <v>1633</v>
      </c>
      <c r="U69" s="2" t="s">
        <v>4</v>
      </c>
      <c r="V69" s="2" t="s">
        <v>2</v>
      </c>
    </row>
    <row r="70" spans="1:22" hidden="1" x14ac:dyDescent="0.3">
      <c r="A70" s="109">
        <v>1450</v>
      </c>
      <c r="B70" s="126" t="s">
        <v>39</v>
      </c>
      <c r="C70" s="7" t="str">
        <f t="shared" si="2"/>
        <v>Brevard|Family|Active</v>
      </c>
      <c r="D70" s="7">
        <v>1</v>
      </c>
      <c r="E70" s="10">
        <v>96</v>
      </c>
      <c r="F70" s="10">
        <f t="shared" si="4"/>
        <v>576</v>
      </c>
      <c r="G70" s="133">
        <f t="shared" si="5"/>
        <v>568</v>
      </c>
      <c r="H70" s="138"/>
      <c r="I70" s="96"/>
      <c r="J70" s="130"/>
      <c r="K70" s="116">
        <v>96</v>
      </c>
      <c r="L70" s="111">
        <v>94</v>
      </c>
      <c r="M70" s="111">
        <v>94</v>
      </c>
      <c r="N70" s="111">
        <v>94</v>
      </c>
      <c r="O70" s="111">
        <v>94</v>
      </c>
      <c r="P70" s="111">
        <v>96</v>
      </c>
      <c r="Q70" s="110">
        <v>28.157592999999999</v>
      </c>
      <c r="R70" s="110">
        <v>-80.671953000000002</v>
      </c>
      <c r="S70" s="2" t="s">
        <v>869</v>
      </c>
      <c r="T70" s="2" t="s">
        <v>1634</v>
      </c>
      <c r="U70" s="2" t="s">
        <v>4</v>
      </c>
      <c r="V70" s="2" t="s">
        <v>2</v>
      </c>
    </row>
    <row r="71" spans="1:22" hidden="1" x14ac:dyDescent="0.3">
      <c r="A71" s="109">
        <v>1627</v>
      </c>
      <c r="B71" s="126" t="s">
        <v>39</v>
      </c>
      <c r="C71" s="7" t="str">
        <f t="shared" si="2"/>
        <v>Brevard|Family|Active</v>
      </c>
      <c r="D71" s="7">
        <v>1</v>
      </c>
      <c r="E71" s="10">
        <v>192</v>
      </c>
      <c r="F71" s="10">
        <f t="shared" si="4"/>
        <v>1152</v>
      </c>
      <c r="G71" s="133">
        <f t="shared" si="5"/>
        <v>1043</v>
      </c>
      <c r="H71" s="138"/>
      <c r="I71" s="96"/>
      <c r="J71" s="130"/>
      <c r="K71" s="116">
        <v>185</v>
      </c>
      <c r="L71" s="111">
        <v>183</v>
      </c>
      <c r="M71" s="111">
        <v>177</v>
      </c>
      <c r="N71" s="111">
        <v>170</v>
      </c>
      <c r="O71" s="111">
        <v>167</v>
      </c>
      <c r="P71" s="111">
        <v>161</v>
      </c>
      <c r="Q71" s="110">
        <v>28.085100000000001</v>
      </c>
      <c r="R71" s="110">
        <v>-80.610399999999998</v>
      </c>
      <c r="S71" s="2" t="s">
        <v>947</v>
      </c>
      <c r="T71" s="2" t="s">
        <v>1650</v>
      </c>
      <c r="U71" s="2" t="s">
        <v>4</v>
      </c>
      <c r="V71" s="2" t="s">
        <v>2</v>
      </c>
    </row>
    <row r="72" spans="1:22" hidden="1" x14ac:dyDescent="0.3">
      <c r="A72" s="109">
        <v>1638</v>
      </c>
      <c r="B72" s="126" t="s">
        <v>39</v>
      </c>
      <c r="C72" s="7" t="str">
        <f t="shared" si="2"/>
        <v>Brevard|Family|Active</v>
      </c>
      <c r="D72" s="7">
        <v>1</v>
      </c>
      <c r="E72" s="10">
        <v>192</v>
      </c>
      <c r="F72" s="10">
        <f t="shared" si="4"/>
        <v>1152</v>
      </c>
      <c r="G72" s="133">
        <f t="shared" si="5"/>
        <v>884</v>
      </c>
      <c r="H72" s="138"/>
      <c r="I72" s="96"/>
      <c r="J72" s="130"/>
      <c r="K72" s="116">
        <v>152</v>
      </c>
      <c r="L72" s="111">
        <v>144</v>
      </c>
      <c r="M72" s="111">
        <v>141</v>
      </c>
      <c r="N72" s="111">
        <v>144</v>
      </c>
      <c r="O72" s="111">
        <v>148</v>
      </c>
      <c r="P72" s="111">
        <v>155</v>
      </c>
      <c r="Q72" s="110">
        <v>28.599699999999999</v>
      </c>
      <c r="R72" s="110">
        <v>-80.8142</v>
      </c>
      <c r="S72" s="2" t="s">
        <v>956</v>
      </c>
      <c r="T72" s="2" t="s">
        <v>1656</v>
      </c>
      <c r="U72" s="2" t="s">
        <v>4</v>
      </c>
      <c r="V72" s="2" t="s">
        <v>2</v>
      </c>
    </row>
    <row r="73" spans="1:22" hidden="1" x14ac:dyDescent="0.3">
      <c r="A73" s="109">
        <v>1698</v>
      </c>
      <c r="B73" s="126" t="s">
        <v>39</v>
      </c>
      <c r="C73" s="7" t="str">
        <f t="shared" si="2"/>
        <v>Brevard|Family|Active</v>
      </c>
      <c r="D73" s="7">
        <v>1</v>
      </c>
      <c r="E73" s="10">
        <v>120</v>
      </c>
      <c r="F73" s="10">
        <f t="shared" si="4"/>
        <v>720</v>
      </c>
      <c r="G73" s="133">
        <f t="shared" si="5"/>
        <v>647</v>
      </c>
      <c r="H73" s="138"/>
      <c r="I73" s="96"/>
      <c r="J73" s="130"/>
      <c r="K73" s="116">
        <v>115</v>
      </c>
      <c r="L73" s="111">
        <v>113</v>
      </c>
      <c r="M73" s="111">
        <v>106</v>
      </c>
      <c r="N73" s="111">
        <v>103</v>
      </c>
      <c r="O73" s="111">
        <v>109</v>
      </c>
      <c r="P73" s="111">
        <v>101</v>
      </c>
      <c r="Q73" s="110">
        <v>28.368600000000001</v>
      </c>
      <c r="R73" s="110">
        <v>-80.755099999999999</v>
      </c>
      <c r="S73" s="2" t="s">
        <v>965</v>
      </c>
      <c r="T73" s="2" t="s">
        <v>1659</v>
      </c>
      <c r="U73" s="2" t="s">
        <v>4</v>
      </c>
      <c r="V73" s="2" t="s">
        <v>2</v>
      </c>
    </row>
    <row r="74" spans="1:22" hidden="1" x14ac:dyDescent="0.3">
      <c r="A74" s="109">
        <v>1764</v>
      </c>
      <c r="B74" s="126" t="s">
        <v>39</v>
      </c>
      <c r="C74" s="7" t="str">
        <f t="shared" si="2"/>
        <v>Brevard|Family|Active</v>
      </c>
      <c r="D74" s="7">
        <v>1</v>
      </c>
      <c r="E74" s="10">
        <v>204</v>
      </c>
      <c r="F74" s="10">
        <f t="shared" si="4"/>
        <v>1224</v>
      </c>
      <c r="G74" s="133">
        <f t="shared" si="5"/>
        <v>1166</v>
      </c>
      <c r="H74" s="138"/>
      <c r="I74" s="96"/>
      <c r="J74" s="130"/>
      <c r="K74" s="116">
        <v>202</v>
      </c>
      <c r="L74" s="111">
        <v>196</v>
      </c>
      <c r="M74" s="111">
        <v>190</v>
      </c>
      <c r="N74" s="111">
        <v>193</v>
      </c>
      <c r="O74" s="111">
        <v>194</v>
      </c>
      <c r="P74" s="111">
        <v>191</v>
      </c>
      <c r="Q74" s="110">
        <v>28.5425</v>
      </c>
      <c r="R74" s="110">
        <v>-80.813900000000004</v>
      </c>
      <c r="S74" s="2" t="s">
        <v>977</v>
      </c>
      <c r="T74" s="2" t="s">
        <v>1665</v>
      </c>
      <c r="U74" s="2" t="s">
        <v>4</v>
      </c>
      <c r="V74" s="2" t="s">
        <v>2</v>
      </c>
    </row>
    <row r="75" spans="1:22" hidden="1" x14ac:dyDescent="0.3">
      <c r="A75" s="109">
        <v>2008</v>
      </c>
      <c r="B75" s="126" t="s">
        <v>39</v>
      </c>
      <c r="C75" s="7" t="str">
        <f t="shared" si="2"/>
        <v>Brevard|Family|Active</v>
      </c>
      <c r="D75" s="7">
        <v>1</v>
      </c>
      <c r="E75" s="10">
        <v>76</v>
      </c>
      <c r="F75" s="10">
        <f t="shared" si="4"/>
        <v>456</v>
      </c>
      <c r="G75" s="133">
        <f t="shared" si="5"/>
        <v>437</v>
      </c>
      <c r="H75" s="138"/>
      <c r="I75" s="96"/>
      <c r="J75" s="130"/>
      <c r="K75" s="116">
        <v>76</v>
      </c>
      <c r="L75" s="111">
        <v>73</v>
      </c>
      <c r="M75" s="111">
        <v>72</v>
      </c>
      <c r="N75" s="111">
        <v>74</v>
      </c>
      <c r="O75" s="111">
        <v>73</v>
      </c>
      <c r="P75" s="111">
        <v>69</v>
      </c>
      <c r="Q75" s="110">
        <v>27.99802</v>
      </c>
      <c r="R75" s="110">
        <v>-80.681190000000001</v>
      </c>
      <c r="S75" s="2" t="s">
        <v>1053</v>
      </c>
      <c r="T75" s="2" t="s">
        <v>1683</v>
      </c>
      <c r="U75" s="2" t="s">
        <v>4</v>
      </c>
      <c r="V75" s="2" t="s">
        <v>2</v>
      </c>
    </row>
    <row r="76" spans="1:22" x14ac:dyDescent="0.3">
      <c r="A76" s="109"/>
      <c r="B76" s="126"/>
      <c r="C76" s="7" t="s">
        <v>1762</v>
      </c>
      <c r="D76" s="7">
        <f>SUM(D62:D75)</f>
        <v>14</v>
      </c>
      <c r="E76" s="7">
        <f t="shared" ref="E76:G76" si="12">SUM(E62:E75)</f>
        <v>2334</v>
      </c>
      <c r="F76" s="7">
        <f t="shared" si="12"/>
        <v>13932</v>
      </c>
      <c r="G76" s="135">
        <f t="shared" si="12"/>
        <v>12826</v>
      </c>
      <c r="H76" s="138">
        <f>G76/F76</f>
        <v>0.92061441286247492</v>
      </c>
      <c r="I76" s="96">
        <v>0.9234</v>
      </c>
      <c r="J76" s="130">
        <v>0.88449999999999995</v>
      </c>
      <c r="K76" s="116"/>
      <c r="L76" s="111"/>
      <c r="M76" s="111"/>
      <c r="N76" s="111"/>
      <c r="O76" s="111"/>
      <c r="P76" s="111"/>
      <c r="Q76" s="110"/>
      <c r="R76" s="110"/>
      <c r="S76" s="2"/>
      <c r="T76" s="2"/>
      <c r="U76" s="2"/>
      <c r="V76" s="2"/>
    </row>
    <row r="77" spans="1:22" hidden="1" x14ac:dyDescent="0.3">
      <c r="A77" s="109">
        <v>1974</v>
      </c>
      <c r="B77" s="126" t="s">
        <v>39</v>
      </c>
      <c r="C77" s="7" t="str">
        <f t="shared" si="2"/>
        <v>Brevard|Family|MR|Active</v>
      </c>
      <c r="D77" s="7">
        <v>1</v>
      </c>
      <c r="E77" s="10">
        <v>122</v>
      </c>
      <c r="F77" s="10">
        <f t="shared" si="4"/>
        <v>732</v>
      </c>
      <c r="G77" s="133">
        <f t="shared" si="5"/>
        <v>710</v>
      </c>
      <c r="H77" s="138"/>
      <c r="I77" s="96"/>
      <c r="J77" s="130"/>
      <c r="K77" s="116">
        <v>118</v>
      </c>
      <c r="L77" s="111">
        <v>119</v>
      </c>
      <c r="M77" s="111">
        <v>119</v>
      </c>
      <c r="N77" s="111">
        <v>119</v>
      </c>
      <c r="O77" s="111">
        <v>116</v>
      </c>
      <c r="P77" s="111">
        <v>119</v>
      </c>
      <c r="Q77" s="110">
        <v>28.339382000000001</v>
      </c>
      <c r="R77" s="110">
        <v>-80.744179000000003</v>
      </c>
      <c r="S77" s="2" t="s">
        <v>1045</v>
      </c>
      <c r="T77" s="2" t="s">
        <v>1634</v>
      </c>
      <c r="U77" s="2" t="s">
        <v>1738</v>
      </c>
      <c r="V77" s="2" t="s">
        <v>2</v>
      </c>
    </row>
    <row r="78" spans="1:22" hidden="1" x14ac:dyDescent="0.3">
      <c r="A78" s="109">
        <v>2196</v>
      </c>
      <c r="B78" s="126" t="s">
        <v>39</v>
      </c>
      <c r="C78" s="7" t="str">
        <f t="shared" si="2"/>
        <v>Brevard|Family|MR|Active</v>
      </c>
      <c r="D78" s="7">
        <v>1</v>
      </c>
      <c r="E78" s="10">
        <v>72</v>
      </c>
      <c r="F78" s="10">
        <f t="shared" si="4"/>
        <v>432</v>
      </c>
      <c r="G78" s="133">
        <f t="shared" si="5"/>
        <v>402</v>
      </c>
      <c r="H78" s="138"/>
      <c r="I78" s="96"/>
      <c r="J78" s="130"/>
      <c r="K78" s="116">
        <v>71</v>
      </c>
      <c r="L78" s="111">
        <v>65</v>
      </c>
      <c r="M78" s="111">
        <v>65</v>
      </c>
      <c r="N78" s="111">
        <v>67</v>
      </c>
      <c r="O78" s="111">
        <v>66</v>
      </c>
      <c r="P78" s="111">
        <v>68</v>
      </c>
      <c r="Q78" s="110">
        <v>28.0001</v>
      </c>
      <c r="R78" s="110">
        <v>-80.644199999999998</v>
      </c>
      <c r="S78" s="2" t="s">
        <v>1090</v>
      </c>
      <c r="T78" s="2" t="s">
        <v>1701</v>
      </c>
      <c r="U78" s="2" t="s">
        <v>1738</v>
      </c>
      <c r="V78" s="2" t="s">
        <v>2</v>
      </c>
    </row>
    <row r="79" spans="1:22" x14ac:dyDescent="0.3">
      <c r="A79" s="109"/>
      <c r="B79" s="126"/>
      <c r="C79" s="7" t="s">
        <v>1761</v>
      </c>
      <c r="D79" s="7">
        <f>D78+D77</f>
        <v>2</v>
      </c>
      <c r="E79" s="7">
        <f t="shared" ref="E79:G79" si="13">E78+E77</f>
        <v>194</v>
      </c>
      <c r="F79" s="7">
        <f t="shared" si="13"/>
        <v>1164</v>
      </c>
      <c r="G79" s="135">
        <f t="shared" si="13"/>
        <v>1112</v>
      </c>
      <c r="H79" s="138">
        <f>G79/F79</f>
        <v>0.9553264604810997</v>
      </c>
      <c r="I79" s="96">
        <v>0.9708</v>
      </c>
      <c r="J79" s="130">
        <v>0.94420000000000004</v>
      </c>
      <c r="K79" s="116"/>
      <c r="L79" s="111"/>
      <c r="M79" s="111"/>
      <c r="N79" s="111"/>
      <c r="O79" s="111"/>
      <c r="P79" s="111"/>
      <c r="Q79" s="110"/>
      <c r="R79" s="110"/>
      <c r="S79" s="2"/>
      <c r="T79" s="2"/>
      <c r="U79" s="2"/>
      <c r="V79" s="2"/>
    </row>
    <row r="80" spans="1:22" hidden="1" x14ac:dyDescent="0.3">
      <c r="A80" s="109">
        <v>1883</v>
      </c>
      <c r="B80" s="126" t="s">
        <v>39</v>
      </c>
      <c r="C80" s="7" t="str">
        <f t="shared" si="2"/>
        <v>Brevard|Homeless|Active</v>
      </c>
      <c r="D80" s="7">
        <v>1</v>
      </c>
      <c r="E80" s="10">
        <v>10</v>
      </c>
      <c r="F80" s="10">
        <f t="shared" si="4"/>
        <v>0</v>
      </c>
      <c r="G80" s="133">
        <f t="shared" si="5"/>
        <v>0</v>
      </c>
      <c r="H80" s="138"/>
      <c r="I80" s="96"/>
      <c r="J80" s="130"/>
      <c r="Q80" s="110">
        <v>28.611698000000001</v>
      </c>
      <c r="R80" s="110">
        <v>-80.822827000000004</v>
      </c>
      <c r="S80" s="2" t="s">
        <v>1019</v>
      </c>
      <c r="T80" s="2" t="s">
        <v>1371</v>
      </c>
      <c r="U80" s="2" t="s">
        <v>6</v>
      </c>
      <c r="V80" s="2" t="s">
        <v>2</v>
      </c>
    </row>
    <row r="81" spans="1:22" ht="12.4" thickBot="1" x14ac:dyDescent="0.35">
      <c r="A81" s="109"/>
      <c r="B81" s="128"/>
      <c r="C81" s="44" t="s">
        <v>1773</v>
      </c>
      <c r="D81" s="44">
        <v>1</v>
      </c>
      <c r="E81" s="47">
        <v>10</v>
      </c>
      <c r="F81" s="47">
        <v>0</v>
      </c>
      <c r="G81" s="134">
        <v>0</v>
      </c>
      <c r="H81" s="139">
        <v>0</v>
      </c>
      <c r="I81" s="97" t="s">
        <v>1763</v>
      </c>
      <c r="J81" s="131" t="s">
        <v>1763</v>
      </c>
      <c r="Q81" s="110"/>
      <c r="R81" s="110"/>
      <c r="S81" s="2"/>
      <c r="T81" s="2"/>
      <c r="U81" s="2"/>
      <c r="V81" s="2"/>
    </row>
    <row r="82" spans="1:22" x14ac:dyDescent="0.3">
      <c r="A82" s="109"/>
      <c r="B82" s="132" t="s">
        <v>81</v>
      </c>
      <c r="C82" s="156" t="s">
        <v>1766</v>
      </c>
      <c r="D82" s="156">
        <f>D90+D151+D165</f>
        <v>65</v>
      </c>
      <c r="E82" s="156">
        <f t="shared" ref="E82:G82" si="14">E90+E151+E165</f>
        <v>11519</v>
      </c>
      <c r="F82" s="156">
        <f t="shared" si="14"/>
        <v>68684</v>
      </c>
      <c r="G82" s="156">
        <f t="shared" si="14"/>
        <v>65450</v>
      </c>
      <c r="H82" s="102">
        <f>G82/F82</f>
        <v>0.952914798206278</v>
      </c>
      <c r="I82" s="162"/>
      <c r="J82" s="163"/>
      <c r="Q82" s="110"/>
      <c r="R82" s="110"/>
      <c r="S82" s="2"/>
      <c r="T82" s="2"/>
      <c r="U82" s="2"/>
      <c r="V82" s="2"/>
    </row>
    <row r="83" spans="1:22" hidden="1" x14ac:dyDescent="0.3">
      <c r="A83" s="109">
        <v>1004</v>
      </c>
      <c r="B83" s="126" t="s">
        <v>81</v>
      </c>
      <c r="C83" s="2" t="str">
        <f t="shared" si="2"/>
        <v>Broward|Elderly|Active</v>
      </c>
      <c r="D83" s="2">
        <v>1</v>
      </c>
      <c r="E83" s="110">
        <v>172</v>
      </c>
      <c r="F83" s="110">
        <f t="shared" si="4"/>
        <v>860</v>
      </c>
      <c r="G83" s="113">
        <f t="shared" si="5"/>
        <v>833</v>
      </c>
      <c r="H83" s="137"/>
      <c r="I83" s="124"/>
      <c r="J83" s="127"/>
      <c r="L83" s="111">
        <v>169</v>
      </c>
      <c r="M83" s="111">
        <v>162</v>
      </c>
      <c r="N83" s="111">
        <v>172</v>
      </c>
      <c r="O83" s="111">
        <v>164</v>
      </c>
      <c r="P83" s="111">
        <v>166</v>
      </c>
      <c r="Q83" s="110">
        <v>26.158300000000001</v>
      </c>
      <c r="R83" s="110">
        <v>-80.217100000000002</v>
      </c>
      <c r="S83" s="2" t="s">
        <v>648</v>
      </c>
      <c r="T83" s="2" t="s">
        <v>1567</v>
      </c>
      <c r="U83" s="2" t="s">
        <v>3</v>
      </c>
      <c r="V83" s="2" t="s">
        <v>2</v>
      </c>
    </row>
    <row r="84" spans="1:22" hidden="1" x14ac:dyDescent="0.3">
      <c r="A84" s="109">
        <v>1113</v>
      </c>
      <c r="B84" s="126" t="s">
        <v>81</v>
      </c>
      <c r="C84" s="2" t="str">
        <f t="shared" si="2"/>
        <v>Broward|Elderly|Active</v>
      </c>
      <c r="D84" s="2">
        <v>1</v>
      </c>
      <c r="E84" s="110">
        <v>160</v>
      </c>
      <c r="F84" s="110">
        <f t="shared" si="4"/>
        <v>960</v>
      </c>
      <c r="G84" s="113">
        <f t="shared" si="5"/>
        <v>936</v>
      </c>
      <c r="H84" s="137"/>
      <c r="I84" s="124"/>
      <c r="J84" s="127"/>
      <c r="K84" s="116">
        <v>154</v>
      </c>
      <c r="L84" s="111">
        <v>157</v>
      </c>
      <c r="M84" s="111">
        <v>156</v>
      </c>
      <c r="N84" s="111">
        <v>153</v>
      </c>
      <c r="O84" s="111">
        <v>156</v>
      </c>
      <c r="P84" s="111">
        <v>160</v>
      </c>
      <c r="Q84" s="110">
        <v>26.245999999999999</v>
      </c>
      <c r="R84" s="110">
        <v>-80.194400000000002</v>
      </c>
      <c r="S84" s="2" t="s">
        <v>712</v>
      </c>
      <c r="T84" s="2" t="s">
        <v>1591</v>
      </c>
      <c r="U84" s="2" t="s">
        <v>3</v>
      </c>
      <c r="V84" s="2" t="s">
        <v>2</v>
      </c>
    </row>
    <row r="85" spans="1:22" hidden="1" x14ac:dyDescent="0.3">
      <c r="A85" s="109">
        <v>1116</v>
      </c>
      <c r="B85" s="126" t="s">
        <v>81</v>
      </c>
      <c r="C85" s="2" t="str">
        <f t="shared" si="2"/>
        <v>Broward|Elderly|Active</v>
      </c>
      <c r="D85" s="2">
        <v>1</v>
      </c>
      <c r="E85" s="110">
        <v>160</v>
      </c>
      <c r="F85" s="110">
        <f t="shared" si="4"/>
        <v>960</v>
      </c>
      <c r="G85" s="113">
        <f t="shared" si="5"/>
        <v>895</v>
      </c>
      <c r="H85" s="137"/>
      <c r="I85" s="124"/>
      <c r="J85" s="127"/>
      <c r="K85" s="116">
        <v>148</v>
      </c>
      <c r="L85" s="111">
        <v>148</v>
      </c>
      <c r="M85" s="111">
        <v>146</v>
      </c>
      <c r="N85" s="111">
        <v>151</v>
      </c>
      <c r="O85" s="111">
        <v>150</v>
      </c>
      <c r="P85" s="111">
        <v>152</v>
      </c>
      <c r="Q85" s="110">
        <v>26.164000000000001</v>
      </c>
      <c r="R85" s="110">
        <v>-80.244699999999995</v>
      </c>
      <c r="S85" s="2" t="s">
        <v>715</v>
      </c>
      <c r="T85" s="2" t="s">
        <v>1589</v>
      </c>
      <c r="U85" s="2" t="s">
        <v>3</v>
      </c>
      <c r="V85" s="2" t="s">
        <v>2</v>
      </c>
    </row>
    <row r="86" spans="1:22" hidden="1" x14ac:dyDescent="0.3">
      <c r="A86" s="109">
        <v>1129</v>
      </c>
      <c r="B86" s="126" t="s">
        <v>81</v>
      </c>
      <c r="C86" s="2" t="str">
        <f t="shared" si="2"/>
        <v>Broward|Elderly|Active</v>
      </c>
      <c r="D86" s="2">
        <v>1</v>
      </c>
      <c r="E86" s="110">
        <v>160</v>
      </c>
      <c r="F86" s="110">
        <f t="shared" si="4"/>
        <v>960</v>
      </c>
      <c r="G86" s="113">
        <f t="shared" si="5"/>
        <v>925</v>
      </c>
      <c r="H86" s="137"/>
      <c r="I86" s="124"/>
      <c r="J86" s="127"/>
      <c r="K86" s="116">
        <v>157</v>
      </c>
      <c r="L86" s="111">
        <v>154</v>
      </c>
      <c r="M86" s="111">
        <v>154</v>
      </c>
      <c r="N86" s="111">
        <v>154</v>
      </c>
      <c r="O86" s="111">
        <v>154</v>
      </c>
      <c r="P86" s="111">
        <v>152</v>
      </c>
      <c r="Q86" s="110">
        <v>26.035799999999998</v>
      </c>
      <c r="R86" s="110">
        <v>-80.160499999999999</v>
      </c>
      <c r="S86" s="2" t="s">
        <v>723</v>
      </c>
      <c r="T86" s="2" t="s">
        <v>1591</v>
      </c>
      <c r="U86" s="2" t="s">
        <v>3</v>
      </c>
      <c r="V86" s="2" t="s">
        <v>2</v>
      </c>
    </row>
    <row r="87" spans="1:22" hidden="1" x14ac:dyDescent="0.3">
      <c r="A87" s="109">
        <v>1774</v>
      </c>
      <c r="B87" s="126" t="s">
        <v>81</v>
      </c>
      <c r="C87" s="2" t="str">
        <f t="shared" si="2"/>
        <v>Broward|Elderly|Active</v>
      </c>
      <c r="D87" s="2">
        <v>1</v>
      </c>
      <c r="E87" s="110">
        <v>100</v>
      </c>
      <c r="F87" s="110">
        <f t="shared" si="4"/>
        <v>600</v>
      </c>
      <c r="G87" s="113">
        <f t="shared" si="5"/>
        <v>587</v>
      </c>
      <c r="H87" s="137"/>
      <c r="I87" s="124"/>
      <c r="J87" s="127"/>
      <c r="K87" s="116">
        <v>98</v>
      </c>
      <c r="L87" s="111">
        <v>98</v>
      </c>
      <c r="M87" s="111">
        <v>99</v>
      </c>
      <c r="N87" s="111">
        <v>97</v>
      </c>
      <c r="O87" s="111">
        <v>97</v>
      </c>
      <c r="P87" s="111">
        <v>98</v>
      </c>
      <c r="Q87" s="110">
        <v>26.2898</v>
      </c>
      <c r="R87" s="110">
        <v>-80.128</v>
      </c>
      <c r="S87" s="2" t="s">
        <v>980</v>
      </c>
      <c r="T87" s="2" t="s">
        <v>1363</v>
      </c>
      <c r="U87" s="2" t="s">
        <v>3</v>
      </c>
      <c r="V87" s="2" t="s">
        <v>2</v>
      </c>
    </row>
    <row r="88" spans="1:22" hidden="1" x14ac:dyDescent="0.3">
      <c r="A88" s="109">
        <v>2282</v>
      </c>
      <c r="B88" s="126" t="s">
        <v>81</v>
      </c>
      <c r="C88" s="2" t="str">
        <f t="shared" si="2"/>
        <v>Broward|Elderly|Active</v>
      </c>
      <c r="D88" s="2">
        <v>1</v>
      </c>
      <c r="E88" s="110">
        <v>143</v>
      </c>
      <c r="F88" s="110">
        <f t="shared" si="4"/>
        <v>858</v>
      </c>
      <c r="G88" s="113">
        <f t="shared" si="5"/>
        <v>801</v>
      </c>
      <c r="H88" s="137"/>
      <c r="I88" s="124"/>
      <c r="J88" s="127"/>
      <c r="K88" s="116">
        <v>134</v>
      </c>
      <c r="L88" s="111">
        <v>133</v>
      </c>
      <c r="M88" s="111">
        <v>132</v>
      </c>
      <c r="N88" s="111">
        <v>135</v>
      </c>
      <c r="O88" s="111">
        <v>133</v>
      </c>
      <c r="P88" s="111">
        <v>134</v>
      </c>
      <c r="Q88" s="110">
        <v>26.130801000000002</v>
      </c>
      <c r="R88" s="110">
        <v>-80.154607999999996</v>
      </c>
      <c r="S88" s="2" t="s">
        <v>1112</v>
      </c>
      <c r="T88" s="2" t="s">
        <v>1337</v>
      </c>
      <c r="U88" s="2" t="s">
        <v>3</v>
      </c>
      <c r="V88" s="2" t="s">
        <v>2</v>
      </c>
    </row>
    <row r="89" spans="1:22" hidden="1" x14ac:dyDescent="0.3">
      <c r="A89" s="109">
        <v>2397</v>
      </c>
      <c r="B89" s="126" t="s">
        <v>81</v>
      </c>
      <c r="C89" s="2" t="str">
        <f t="shared" si="2"/>
        <v>Broward|Elderly|Active</v>
      </c>
      <c r="D89" s="2">
        <v>1</v>
      </c>
      <c r="E89" s="110">
        <v>120</v>
      </c>
      <c r="F89" s="110">
        <f t="shared" si="4"/>
        <v>720</v>
      </c>
      <c r="G89" s="113">
        <f t="shared" si="5"/>
        <v>701</v>
      </c>
      <c r="H89" s="137"/>
      <c r="I89" s="124"/>
      <c r="J89" s="127"/>
      <c r="K89" s="116">
        <v>116</v>
      </c>
      <c r="L89" s="111">
        <v>120</v>
      </c>
      <c r="M89" s="111">
        <v>114</v>
      </c>
      <c r="N89" s="111">
        <v>117</v>
      </c>
      <c r="O89" s="111">
        <v>116</v>
      </c>
      <c r="P89" s="111">
        <v>118</v>
      </c>
      <c r="Q89" s="110">
        <v>26.039027999999998</v>
      </c>
      <c r="R89" s="110">
        <v>-80.236333999999999</v>
      </c>
      <c r="S89" s="2" t="s">
        <v>1127</v>
      </c>
      <c r="T89" s="2" t="s">
        <v>1366</v>
      </c>
      <c r="U89" s="2" t="s">
        <v>3</v>
      </c>
      <c r="V89" s="2" t="s">
        <v>2</v>
      </c>
    </row>
    <row r="90" spans="1:22" x14ac:dyDescent="0.3">
      <c r="A90" s="109"/>
      <c r="B90" s="126"/>
      <c r="C90" s="7" t="s">
        <v>1767</v>
      </c>
      <c r="D90" s="7">
        <f>SUM(D83:D89)</f>
        <v>7</v>
      </c>
      <c r="E90" s="7">
        <f t="shared" ref="E90:G90" si="15">SUM(E83:E89)</f>
        <v>1015</v>
      </c>
      <c r="F90" s="7">
        <f t="shared" si="15"/>
        <v>5918</v>
      </c>
      <c r="G90" s="135">
        <f t="shared" si="15"/>
        <v>5678</v>
      </c>
      <c r="H90" s="138">
        <f>G90/F90</f>
        <v>0.95944575870226423</v>
      </c>
      <c r="I90" s="96">
        <v>0.95630000000000004</v>
      </c>
      <c r="J90" s="130">
        <v>0.94840000000000002</v>
      </c>
      <c r="K90" s="116"/>
      <c r="L90" s="111"/>
      <c r="M90" s="111"/>
      <c r="N90" s="111"/>
      <c r="O90" s="111"/>
      <c r="P90" s="111"/>
      <c r="Q90" s="110"/>
      <c r="R90" s="110"/>
      <c r="S90" s="2"/>
      <c r="T90" s="2"/>
      <c r="U90" s="2"/>
      <c r="V90" s="2"/>
    </row>
    <row r="91" spans="1:22" hidden="1" x14ac:dyDescent="0.3">
      <c r="A91" s="109">
        <v>2577</v>
      </c>
      <c r="B91" s="126" t="s">
        <v>81</v>
      </c>
      <c r="C91" s="7" t="str">
        <f>CONCATENATE(B91&amp;"|"&amp;U91&amp;"|"&amp;V91)</f>
        <v>Broward|Elderly|Lease-Up</v>
      </c>
      <c r="D91" s="7">
        <v>1</v>
      </c>
      <c r="E91" s="10">
        <v>128</v>
      </c>
      <c r="F91" s="10">
        <f>COUNTA(K91:P91)*E91</f>
        <v>384</v>
      </c>
      <c r="G91" s="133">
        <f>SUM(K91:P91)</f>
        <v>99</v>
      </c>
      <c r="H91" s="138"/>
      <c r="I91" s="96"/>
      <c r="J91" s="130"/>
      <c r="K91" s="116">
        <v>45</v>
      </c>
      <c r="L91" s="111">
        <v>37</v>
      </c>
      <c r="M91" s="111">
        <v>17</v>
      </c>
      <c r="Q91" s="110">
        <v>26.131250000000001</v>
      </c>
      <c r="R91" s="110">
        <v>-80.157638888888897</v>
      </c>
      <c r="S91" s="2" t="s">
        <v>1236</v>
      </c>
      <c r="T91" s="2" t="s">
        <v>1368</v>
      </c>
      <c r="U91" s="2" t="s">
        <v>3</v>
      </c>
      <c r="V91" s="2" t="s">
        <v>1332</v>
      </c>
    </row>
    <row r="92" spans="1:22" x14ac:dyDescent="0.3">
      <c r="A92" s="109"/>
      <c r="B92" s="126"/>
      <c r="C92" s="7" t="s">
        <v>1776</v>
      </c>
      <c r="D92" s="7">
        <v>1</v>
      </c>
      <c r="E92" s="10">
        <v>128</v>
      </c>
      <c r="F92" s="10">
        <v>384</v>
      </c>
      <c r="G92" s="133">
        <v>99</v>
      </c>
      <c r="H92" s="138">
        <f>G92/F92</f>
        <v>0.2578125</v>
      </c>
      <c r="I92" s="96" t="s">
        <v>1763</v>
      </c>
      <c r="J92" s="130" t="s">
        <v>1763</v>
      </c>
      <c r="K92" s="116"/>
      <c r="L92" s="111"/>
      <c r="M92" s="111"/>
      <c r="Q92" s="110"/>
      <c r="R92" s="110"/>
      <c r="S92" s="2"/>
      <c r="T92" s="2"/>
      <c r="U92" s="2"/>
      <c r="V92" s="2"/>
    </row>
    <row r="93" spans="1:22" hidden="1" x14ac:dyDescent="0.3">
      <c r="A93" s="109">
        <v>2558</v>
      </c>
      <c r="B93" s="126" t="s">
        <v>81</v>
      </c>
      <c r="C93" s="7" t="str">
        <f>CONCATENATE(B93&amp;"|"&amp;U93&amp;"|"&amp;V93)</f>
        <v>Broward|Elderly|Pipeline</v>
      </c>
      <c r="D93" s="7">
        <v>1</v>
      </c>
      <c r="E93" s="10">
        <v>105</v>
      </c>
      <c r="F93" s="10">
        <f>COUNTA(K93:P93)*E93</f>
        <v>0</v>
      </c>
      <c r="G93" s="133">
        <f>SUM(K93:P93)</f>
        <v>0</v>
      </c>
      <c r="H93" s="138"/>
      <c r="I93" s="96"/>
      <c r="J93" s="130"/>
      <c r="Q93" s="110">
        <v>26.117416666666699</v>
      </c>
      <c r="R93" s="110">
        <v>-80.1478888888889</v>
      </c>
      <c r="S93" s="2" t="s">
        <v>1219</v>
      </c>
      <c r="T93" s="2" t="s">
        <v>1368</v>
      </c>
      <c r="U93" s="2" t="s">
        <v>3</v>
      </c>
      <c r="V93" s="2" t="s">
        <v>1333</v>
      </c>
    </row>
    <row r="94" spans="1:22" hidden="1" x14ac:dyDescent="0.3">
      <c r="A94" s="109">
        <v>2609</v>
      </c>
      <c r="B94" s="126" t="s">
        <v>81</v>
      </c>
      <c r="C94" s="7" t="str">
        <f>CONCATENATE(B94&amp;"|"&amp;U94&amp;"|"&amp;V94)</f>
        <v>Broward|Elderly|Pipeline</v>
      </c>
      <c r="D94" s="7">
        <v>1</v>
      </c>
      <c r="E94" s="10">
        <v>112</v>
      </c>
      <c r="F94" s="10">
        <f>COUNTA(K94:P94)*E94</f>
        <v>0</v>
      </c>
      <c r="G94" s="133">
        <f>SUM(K94:P94)</f>
        <v>0</v>
      </c>
      <c r="H94" s="138"/>
      <c r="I94" s="96"/>
      <c r="J94" s="130"/>
      <c r="Q94" s="110">
        <v>26.132694000000001</v>
      </c>
      <c r="R94" s="110">
        <v>-80.139416999999995</v>
      </c>
      <c r="S94" s="2" t="s">
        <v>1262</v>
      </c>
      <c r="T94" s="2" t="s">
        <v>1368</v>
      </c>
      <c r="U94" s="2" t="s">
        <v>3</v>
      </c>
      <c r="V94" s="2" t="s">
        <v>1333</v>
      </c>
    </row>
    <row r="95" spans="1:22" hidden="1" x14ac:dyDescent="0.3">
      <c r="A95" s="109">
        <v>2687</v>
      </c>
      <c r="B95" s="126" t="s">
        <v>81</v>
      </c>
      <c r="C95" s="7" t="str">
        <f>CONCATENATE(B95&amp;"|"&amp;U95&amp;"|"&amp;V95)</f>
        <v>Broward|Elderly|Pipeline</v>
      </c>
      <c r="D95" s="7">
        <v>1</v>
      </c>
      <c r="E95" s="10">
        <v>200</v>
      </c>
      <c r="F95" s="10">
        <f>COUNTA(K95:P95)*E95</f>
        <v>0</v>
      </c>
      <c r="G95" s="133">
        <f>SUM(K95:P95)</f>
        <v>0</v>
      </c>
      <c r="H95" s="138"/>
      <c r="I95" s="96"/>
      <c r="J95" s="130"/>
      <c r="Q95" s="110">
        <v>26.120806000000002</v>
      </c>
      <c r="R95" s="110">
        <v>-80.164556000000005</v>
      </c>
      <c r="S95" s="2" t="s">
        <v>1320</v>
      </c>
      <c r="T95" s="2" t="s">
        <v>1728</v>
      </c>
      <c r="U95" s="2" t="s">
        <v>3</v>
      </c>
      <c r="V95" s="2" t="s">
        <v>1333</v>
      </c>
    </row>
    <row r="96" spans="1:22" x14ac:dyDescent="0.3">
      <c r="A96" s="109"/>
      <c r="B96" s="126"/>
      <c r="C96" s="7" t="s">
        <v>1765</v>
      </c>
      <c r="D96" s="7">
        <f>SUM(D93:D95)</f>
        <v>3</v>
      </c>
      <c r="E96" s="7">
        <f>SUM(E93:E95)</f>
        <v>417</v>
      </c>
      <c r="F96" s="10"/>
      <c r="G96" s="133"/>
      <c r="H96" s="138"/>
      <c r="I96" s="96"/>
      <c r="J96" s="130"/>
      <c r="K96" s="116"/>
      <c r="L96" s="111"/>
      <c r="M96" s="111"/>
      <c r="N96" s="111"/>
      <c r="O96" s="111"/>
      <c r="P96" s="111"/>
      <c r="Q96" s="110"/>
      <c r="R96" s="110"/>
      <c r="S96" s="2"/>
      <c r="T96" s="2"/>
      <c r="U96" s="2"/>
      <c r="V96" s="2"/>
    </row>
    <row r="97" spans="1:22" hidden="1" x14ac:dyDescent="0.3">
      <c r="A97" s="109">
        <v>106</v>
      </c>
      <c r="B97" s="126" t="s">
        <v>81</v>
      </c>
      <c r="C97" s="7" t="str">
        <f t="shared" si="2"/>
        <v>Broward|Family|Active</v>
      </c>
      <c r="D97" s="7">
        <v>1</v>
      </c>
      <c r="E97" s="10">
        <v>312</v>
      </c>
      <c r="F97" s="10">
        <f t="shared" si="4"/>
        <v>1872</v>
      </c>
      <c r="G97" s="133">
        <f t="shared" si="5"/>
        <v>1847</v>
      </c>
      <c r="H97" s="138"/>
      <c r="I97" s="96"/>
      <c r="J97" s="130"/>
      <c r="K97" s="116">
        <v>312</v>
      </c>
      <c r="L97" s="111">
        <v>310</v>
      </c>
      <c r="M97" s="111">
        <v>308</v>
      </c>
      <c r="N97" s="111">
        <v>305</v>
      </c>
      <c r="O97" s="111">
        <v>307</v>
      </c>
      <c r="P97" s="111">
        <v>305</v>
      </c>
      <c r="Q97" s="110">
        <v>26.180399999999999</v>
      </c>
      <c r="R97" s="110">
        <v>-80.181700000000006</v>
      </c>
      <c r="S97" s="2" t="s">
        <v>82</v>
      </c>
      <c r="T97" s="2" t="s">
        <v>1338</v>
      </c>
      <c r="U97" s="2" t="s">
        <v>4</v>
      </c>
      <c r="V97" s="2" t="s">
        <v>2</v>
      </c>
    </row>
    <row r="98" spans="1:22" hidden="1" x14ac:dyDescent="0.3">
      <c r="A98" s="109">
        <v>112</v>
      </c>
      <c r="B98" s="126" t="s">
        <v>81</v>
      </c>
      <c r="C98" s="7" t="str">
        <f t="shared" ref="C98:C164" si="16">CONCATENATE(B98&amp;"|"&amp;U98&amp;"|"&amp;V98)</f>
        <v>Broward|Family|Active</v>
      </c>
      <c r="D98" s="7">
        <v>1</v>
      </c>
      <c r="E98" s="10">
        <v>96</v>
      </c>
      <c r="F98" s="10">
        <f t="shared" si="4"/>
        <v>576</v>
      </c>
      <c r="G98" s="133">
        <f t="shared" si="5"/>
        <v>571</v>
      </c>
      <c r="H98" s="138"/>
      <c r="I98" s="96"/>
      <c r="J98" s="130"/>
      <c r="K98" s="116">
        <v>96</v>
      </c>
      <c r="L98" s="111">
        <v>96</v>
      </c>
      <c r="M98" s="111">
        <v>95</v>
      </c>
      <c r="N98" s="111">
        <v>95</v>
      </c>
      <c r="O98" s="111">
        <v>96</v>
      </c>
      <c r="P98" s="111">
        <v>93</v>
      </c>
      <c r="Q98" s="110">
        <v>26.150638888888899</v>
      </c>
      <c r="R98" s="110">
        <v>-80.183194444444396</v>
      </c>
      <c r="S98" s="2" t="s">
        <v>88</v>
      </c>
      <c r="T98" s="2" t="s">
        <v>1368</v>
      </c>
      <c r="U98" s="2" t="s">
        <v>4</v>
      </c>
      <c r="V98" s="2" t="s">
        <v>2</v>
      </c>
    </row>
    <row r="99" spans="1:22" hidden="1" x14ac:dyDescent="0.3">
      <c r="A99" s="109">
        <v>126</v>
      </c>
      <c r="B99" s="126" t="s">
        <v>81</v>
      </c>
      <c r="C99" s="7" t="str">
        <f t="shared" si="16"/>
        <v>Broward|Family|Active</v>
      </c>
      <c r="D99" s="7">
        <v>1</v>
      </c>
      <c r="E99" s="10">
        <v>221</v>
      </c>
      <c r="F99" s="10">
        <f t="shared" si="4"/>
        <v>1326</v>
      </c>
      <c r="G99" s="133">
        <f t="shared" si="5"/>
        <v>1239</v>
      </c>
      <c r="H99" s="138"/>
      <c r="I99" s="96"/>
      <c r="J99" s="130"/>
      <c r="K99" s="116">
        <v>205</v>
      </c>
      <c r="L99" s="111">
        <v>212</v>
      </c>
      <c r="M99" s="111">
        <v>210</v>
      </c>
      <c r="N99" s="111">
        <v>202</v>
      </c>
      <c r="O99" s="111">
        <v>204</v>
      </c>
      <c r="P99" s="111">
        <v>206</v>
      </c>
      <c r="Q99" s="110">
        <v>26.0886</v>
      </c>
      <c r="R99" s="110">
        <v>-80.252300000000005</v>
      </c>
      <c r="S99" s="2" t="s">
        <v>101</v>
      </c>
      <c r="T99" s="2" t="s">
        <v>1402</v>
      </c>
      <c r="U99" s="2" t="s">
        <v>4</v>
      </c>
      <c r="V99" s="2" t="s">
        <v>2</v>
      </c>
    </row>
    <row r="100" spans="1:22" hidden="1" x14ac:dyDescent="0.3">
      <c r="A100" s="109">
        <v>157</v>
      </c>
      <c r="B100" s="126" t="s">
        <v>81</v>
      </c>
      <c r="C100" s="7" t="str">
        <f t="shared" si="16"/>
        <v>Broward|Family|Active</v>
      </c>
      <c r="D100" s="7">
        <v>1</v>
      </c>
      <c r="E100" s="10">
        <v>238</v>
      </c>
      <c r="F100" s="10">
        <f t="shared" si="4"/>
        <v>1428</v>
      </c>
      <c r="G100" s="133">
        <f t="shared" si="5"/>
        <v>1291</v>
      </c>
      <c r="H100" s="138"/>
      <c r="I100" s="96"/>
      <c r="J100" s="130"/>
      <c r="K100" s="116">
        <v>223</v>
      </c>
      <c r="L100" s="111">
        <v>216</v>
      </c>
      <c r="M100" s="111">
        <v>211</v>
      </c>
      <c r="N100" s="111">
        <v>213</v>
      </c>
      <c r="O100" s="111">
        <v>214</v>
      </c>
      <c r="P100" s="111">
        <v>214</v>
      </c>
      <c r="Q100" s="110">
        <v>25.9937</v>
      </c>
      <c r="R100" s="110">
        <v>-80.150700000000001</v>
      </c>
      <c r="S100" s="2" t="s">
        <v>120</v>
      </c>
      <c r="T100" s="2" t="s">
        <v>1444</v>
      </c>
      <c r="U100" s="2" t="s">
        <v>4</v>
      </c>
      <c r="V100" s="2" t="s">
        <v>2</v>
      </c>
    </row>
    <row r="101" spans="1:22" hidden="1" x14ac:dyDescent="0.3">
      <c r="A101" s="109">
        <v>212</v>
      </c>
      <c r="B101" s="126" t="s">
        <v>81</v>
      </c>
      <c r="C101" s="7" t="str">
        <f t="shared" si="16"/>
        <v>Broward|Family|Active</v>
      </c>
      <c r="D101" s="7">
        <v>1</v>
      </c>
      <c r="E101" s="10">
        <v>240</v>
      </c>
      <c r="F101" s="10">
        <f t="shared" si="4"/>
        <v>1440</v>
      </c>
      <c r="G101" s="133">
        <f t="shared" si="5"/>
        <v>1406</v>
      </c>
      <c r="H101" s="138"/>
      <c r="I101" s="96"/>
      <c r="J101" s="130"/>
      <c r="K101" s="116">
        <v>240</v>
      </c>
      <c r="L101" s="111">
        <v>239</v>
      </c>
      <c r="M101" s="111">
        <v>236</v>
      </c>
      <c r="N101" s="111">
        <v>229</v>
      </c>
      <c r="O101" s="111">
        <v>231</v>
      </c>
      <c r="P101" s="111">
        <v>231</v>
      </c>
      <c r="Q101" s="110">
        <v>26.202200000000001</v>
      </c>
      <c r="R101" s="110">
        <v>-80.236199999999997</v>
      </c>
      <c r="S101" s="2" t="s">
        <v>156</v>
      </c>
      <c r="T101" s="2" t="s">
        <v>1346</v>
      </c>
      <c r="U101" s="2" t="s">
        <v>4</v>
      </c>
      <c r="V101" s="2" t="s">
        <v>2</v>
      </c>
    </row>
    <row r="102" spans="1:22" hidden="1" x14ac:dyDescent="0.3">
      <c r="A102" s="109">
        <v>242</v>
      </c>
      <c r="B102" s="126" t="s">
        <v>81</v>
      </c>
      <c r="C102" s="7" t="str">
        <f t="shared" si="16"/>
        <v>Broward|Family|Active</v>
      </c>
      <c r="D102" s="7">
        <v>1</v>
      </c>
      <c r="E102" s="10">
        <v>176</v>
      </c>
      <c r="F102" s="10">
        <f t="shared" si="4"/>
        <v>1056</v>
      </c>
      <c r="G102" s="133">
        <f t="shared" si="5"/>
        <v>1050</v>
      </c>
      <c r="H102" s="138"/>
      <c r="I102" s="96"/>
      <c r="J102" s="130"/>
      <c r="K102" s="116">
        <v>175</v>
      </c>
      <c r="L102" s="111">
        <v>176</v>
      </c>
      <c r="M102" s="111">
        <v>174</v>
      </c>
      <c r="N102" s="111">
        <v>175</v>
      </c>
      <c r="O102" s="111">
        <v>175</v>
      </c>
      <c r="P102" s="111">
        <v>175</v>
      </c>
      <c r="Q102" s="110">
        <v>26.150600000000001</v>
      </c>
      <c r="R102" s="110">
        <v>-80.188000000000002</v>
      </c>
      <c r="S102" s="2" t="s">
        <v>179</v>
      </c>
      <c r="T102" s="2" t="s">
        <v>1461</v>
      </c>
      <c r="U102" s="2" t="s">
        <v>4</v>
      </c>
      <c r="V102" s="2" t="s">
        <v>2</v>
      </c>
    </row>
    <row r="103" spans="1:22" hidden="1" x14ac:dyDescent="0.3">
      <c r="A103" s="109">
        <v>261</v>
      </c>
      <c r="B103" s="126" t="s">
        <v>81</v>
      </c>
      <c r="C103" s="7" t="str">
        <f t="shared" si="16"/>
        <v>Broward|Family|Active</v>
      </c>
      <c r="D103" s="7">
        <v>1</v>
      </c>
      <c r="E103" s="10">
        <v>300</v>
      </c>
      <c r="F103" s="10">
        <f t="shared" si="4"/>
        <v>1800</v>
      </c>
      <c r="G103" s="133">
        <f t="shared" si="5"/>
        <v>1800</v>
      </c>
      <c r="H103" s="138"/>
      <c r="I103" s="96"/>
      <c r="J103" s="130"/>
      <c r="K103" s="116">
        <v>300</v>
      </c>
      <c r="L103" s="111">
        <v>300</v>
      </c>
      <c r="M103" s="111">
        <v>300</v>
      </c>
      <c r="N103" s="111">
        <v>300</v>
      </c>
      <c r="O103" s="111">
        <v>300</v>
      </c>
      <c r="P103" s="111">
        <v>300</v>
      </c>
      <c r="Q103" s="110">
        <v>26.125900000000001</v>
      </c>
      <c r="R103" s="110">
        <v>-80.375200000000007</v>
      </c>
      <c r="S103" s="2" t="s">
        <v>192</v>
      </c>
      <c r="T103" s="2" t="s">
        <v>1350</v>
      </c>
      <c r="U103" s="2" t="s">
        <v>4</v>
      </c>
      <c r="V103" s="2" t="s">
        <v>2</v>
      </c>
    </row>
    <row r="104" spans="1:22" hidden="1" x14ac:dyDescent="0.3">
      <c r="A104" s="109">
        <v>319</v>
      </c>
      <c r="B104" s="126" t="s">
        <v>81</v>
      </c>
      <c r="C104" s="7" t="str">
        <f t="shared" si="16"/>
        <v>Broward|Family|Active</v>
      </c>
      <c r="D104" s="7">
        <v>1</v>
      </c>
      <c r="E104" s="10">
        <v>96</v>
      </c>
      <c r="F104" s="10">
        <f t="shared" si="4"/>
        <v>576</v>
      </c>
      <c r="G104" s="133">
        <f t="shared" si="5"/>
        <v>511</v>
      </c>
      <c r="H104" s="138"/>
      <c r="I104" s="96"/>
      <c r="J104" s="130"/>
      <c r="K104" s="116">
        <v>93</v>
      </c>
      <c r="L104" s="111">
        <v>90</v>
      </c>
      <c r="M104" s="111">
        <v>88</v>
      </c>
      <c r="N104" s="111">
        <v>80</v>
      </c>
      <c r="O104" s="111">
        <v>80</v>
      </c>
      <c r="P104" s="111">
        <v>80</v>
      </c>
      <c r="Q104" s="110">
        <v>26.052499999999998</v>
      </c>
      <c r="R104" s="110">
        <v>-80.150300000000001</v>
      </c>
      <c r="S104" s="2" t="s">
        <v>228</v>
      </c>
      <c r="T104" s="2" t="s">
        <v>1454</v>
      </c>
      <c r="U104" s="2" t="s">
        <v>4</v>
      </c>
      <c r="V104" s="2" t="s">
        <v>2</v>
      </c>
    </row>
    <row r="105" spans="1:22" hidden="1" x14ac:dyDescent="0.3">
      <c r="A105" s="109">
        <v>350</v>
      </c>
      <c r="B105" s="126" t="s">
        <v>81</v>
      </c>
      <c r="C105" s="7" t="str">
        <f t="shared" si="16"/>
        <v>Broward|Family|Active</v>
      </c>
      <c r="D105" s="7">
        <v>1</v>
      </c>
      <c r="E105" s="10">
        <v>200</v>
      </c>
      <c r="F105" s="10">
        <f t="shared" si="4"/>
        <v>1200</v>
      </c>
      <c r="G105" s="133">
        <f t="shared" si="5"/>
        <v>1182</v>
      </c>
      <c r="H105" s="138"/>
      <c r="I105" s="96"/>
      <c r="J105" s="130"/>
      <c r="K105" s="116">
        <v>199</v>
      </c>
      <c r="L105" s="111">
        <v>198</v>
      </c>
      <c r="M105" s="111">
        <v>197</v>
      </c>
      <c r="N105" s="111">
        <v>196</v>
      </c>
      <c r="O105" s="111">
        <v>195</v>
      </c>
      <c r="P105" s="111">
        <v>197</v>
      </c>
      <c r="Q105" s="110">
        <v>25.989799999999999</v>
      </c>
      <c r="R105" s="110">
        <v>-80.251300000000001</v>
      </c>
      <c r="S105" s="2" t="s">
        <v>247</v>
      </c>
      <c r="T105" s="2" t="s">
        <v>1477</v>
      </c>
      <c r="U105" s="2" t="s">
        <v>4</v>
      </c>
      <c r="V105" s="2" t="s">
        <v>2</v>
      </c>
    </row>
    <row r="106" spans="1:22" hidden="1" x14ac:dyDescent="0.3">
      <c r="A106" s="109">
        <v>564</v>
      </c>
      <c r="B106" s="126" t="s">
        <v>81</v>
      </c>
      <c r="C106" s="7" t="str">
        <f t="shared" si="16"/>
        <v>Broward|Family|Active</v>
      </c>
      <c r="D106" s="7">
        <v>1</v>
      </c>
      <c r="E106" s="10">
        <v>224</v>
      </c>
      <c r="F106" s="10">
        <f t="shared" ref="F106:F172" si="17">COUNTA(K106:P106)*E106</f>
        <v>1344</v>
      </c>
      <c r="G106" s="133">
        <f t="shared" ref="G106:G172" si="18">SUM(K106:P106)</f>
        <v>1287</v>
      </c>
      <c r="H106" s="138"/>
      <c r="I106" s="96"/>
      <c r="J106" s="130"/>
      <c r="K106" s="116">
        <v>218</v>
      </c>
      <c r="L106" s="111">
        <v>218</v>
      </c>
      <c r="M106" s="111">
        <v>219</v>
      </c>
      <c r="N106" s="111">
        <v>213</v>
      </c>
      <c r="O106" s="111">
        <v>209</v>
      </c>
      <c r="P106" s="111">
        <v>210</v>
      </c>
      <c r="Q106" s="110">
        <v>26.2302</v>
      </c>
      <c r="R106" s="110">
        <v>-80.131799999999998</v>
      </c>
      <c r="S106" s="2" t="s">
        <v>383</v>
      </c>
      <c r="T106" s="2" t="s">
        <v>1341</v>
      </c>
      <c r="U106" s="2" t="s">
        <v>4</v>
      </c>
      <c r="V106" s="2" t="s">
        <v>2</v>
      </c>
    </row>
    <row r="107" spans="1:22" hidden="1" x14ac:dyDescent="0.3">
      <c r="A107" s="109">
        <v>619</v>
      </c>
      <c r="B107" s="126" t="s">
        <v>81</v>
      </c>
      <c r="C107" s="7" t="str">
        <f t="shared" si="16"/>
        <v>Broward|Family|Active</v>
      </c>
      <c r="D107" s="7">
        <v>1</v>
      </c>
      <c r="E107" s="10">
        <v>198</v>
      </c>
      <c r="F107" s="10">
        <f t="shared" si="17"/>
        <v>1188</v>
      </c>
      <c r="G107" s="133">
        <f t="shared" si="18"/>
        <v>1118</v>
      </c>
      <c r="H107" s="138"/>
      <c r="I107" s="96"/>
      <c r="J107" s="130"/>
      <c r="K107" s="116">
        <v>193</v>
      </c>
      <c r="L107" s="111">
        <v>193</v>
      </c>
      <c r="M107" s="111">
        <v>186</v>
      </c>
      <c r="N107" s="111">
        <v>184</v>
      </c>
      <c r="O107" s="111">
        <v>180</v>
      </c>
      <c r="P107" s="111">
        <v>182</v>
      </c>
      <c r="Q107" s="110">
        <v>25.974900000000002</v>
      </c>
      <c r="R107" s="110">
        <v>-80.194400000000002</v>
      </c>
      <c r="S107" s="2" t="s">
        <v>417</v>
      </c>
      <c r="T107" s="2" t="s">
        <v>1342</v>
      </c>
      <c r="U107" s="2" t="s">
        <v>4</v>
      </c>
      <c r="V107" s="2" t="s">
        <v>2</v>
      </c>
    </row>
    <row r="108" spans="1:22" hidden="1" x14ac:dyDescent="0.3">
      <c r="A108" s="109">
        <v>620</v>
      </c>
      <c r="B108" s="126" t="s">
        <v>81</v>
      </c>
      <c r="C108" s="7" t="str">
        <f t="shared" si="16"/>
        <v>Broward|Family|Active</v>
      </c>
      <c r="D108" s="7">
        <v>1</v>
      </c>
      <c r="E108" s="10">
        <v>244</v>
      </c>
      <c r="F108" s="10">
        <f t="shared" si="17"/>
        <v>1464</v>
      </c>
      <c r="G108" s="133">
        <f t="shared" si="18"/>
        <v>1432</v>
      </c>
      <c r="H108" s="138"/>
      <c r="I108" s="96"/>
      <c r="J108" s="130"/>
      <c r="K108" s="116">
        <v>243</v>
      </c>
      <c r="L108" s="111">
        <v>244</v>
      </c>
      <c r="M108" s="111">
        <v>240</v>
      </c>
      <c r="N108" s="111">
        <v>235</v>
      </c>
      <c r="O108" s="111">
        <v>234</v>
      </c>
      <c r="P108" s="111">
        <v>236</v>
      </c>
      <c r="Q108" s="110">
        <v>25.974699999999999</v>
      </c>
      <c r="R108" s="110">
        <v>-80.194599999999994</v>
      </c>
      <c r="S108" s="2" t="s">
        <v>418</v>
      </c>
      <c r="T108" s="2" t="s">
        <v>1516</v>
      </c>
      <c r="U108" s="2" t="s">
        <v>4</v>
      </c>
      <c r="V108" s="2" t="s">
        <v>2</v>
      </c>
    </row>
    <row r="109" spans="1:22" hidden="1" x14ac:dyDescent="0.3">
      <c r="A109" s="109">
        <v>622</v>
      </c>
      <c r="B109" s="126" t="s">
        <v>81</v>
      </c>
      <c r="C109" s="7" t="str">
        <f t="shared" si="16"/>
        <v>Broward|Family|Active</v>
      </c>
      <c r="D109" s="7">
        <v>1</v>
      </c>
      <c r="E109" s="10">
        <v>180</v>
      </c>
      <c r="F109" s="10">
        <f t="shared" si="17"/>
        <v>1080</v>
      </c>
      <c r="G109" s="133">
        <f t="shared" si="18"/>
        <v>972</v>
      </c>
      <c r="H109" s="138"/>
      <c r="I109" s="96"/>
      <c r="J109" s="130"/>
      <c r="K109" s="116">
        <v>168</v>
      </c>
      <c r="L109" s="111">
        <v>165</v>
      </c>
      <c r="M109" s="111">
        <v>162</v>
      </c>
      <c r="N109" s="111">
        <v>160</v>
      </c>
      <c r="O109" s="111">
        <v>159</v>
      </c>
      <c r="P109" s="111">
        <v>158</v>
      </c>
      <c r="Q109" s="110">
        <v>25.9742</v>
      </c>
      <c r="R109" s="110">
        <v>-80.194500000000005</v>
      </c>
      <c r="S109" s="2" t="s">
        <v>419</v>
      </c>
      <c r="T109" s="2" t="s">
        <v>1517</v>
      </c>
      <c r="U109" s="2" t="s">
        <v>4</v>
      </c>
      <c r="V109" s="2" t="s">
        <v>2</v>
      </c>
    </row>
    <row r="110" spans="1:22" hidden="1" x14ac:dyDescent="0.3">
      <c r="A110" s="109">
        <v>646</v>
      </c>
      <c r="B110" s="126" t="s">
        <v>81</v>
      </c>
      <c r="C110" s="7" t="str">
        <f t="shared" si="16"/>
        <v>Broward|Family|Active</v>
      </c>
      <c r="D110" s="7">
        <v>1</v>
      </c>
      <c r="E110" s="10">
        <v>300</v>
      </c>
      <c r="F110" s="10">
        <f t="shared" si="17"/>
        <v>1800</v>
      </c>
      <c r="G110" s="133">
        <f t="shared" si="18"/>
        <v>1793</v>
      </c>
      <c r="H110" s="138"/>
      <c r="I110" s="96"/>
      <c r="J110" s="130"/>
      <c r="K110" s="116">
        <v>299</v>
      </c>
      <c r="L110" s="111">
        <v>300</v>
      </c>
      <c r="M110" s="111">
        <v>300</v>
      </c>
      <c r="N110" s="111">
        <v>299</v>
      </c>
      <c r="O110" s="111">
        <v>297</v>
      </c>
      <c r="P110" s="111">
        <v>298</v>
      </c>
      <c r="Q110" s="110">
        <v>26.288875000000001</v>
      </c>
      <c r="R110" s="110">
        <v>-80.172622000000004</v>
      </c>
      <c r="S110" s="2" t="s">
        <v>430</v>
      </c>
      <c r="T110" s="2" t="s">
        <v>1443</v>
      </c>
      <c r="U110" s="2" t="s">
        <v>4</v>
      </c>
      <c r="V110" s="2" t="s">
        <v>2</v>
      </c>
    </row>
    <row r="111" spans="1:22" hidden="1" x14ac:dyDescent="0.3">
      <c r="A111" s="109">
        <v>652</v>
      </c>
      <c r="B111" s="126" t="s">
        <v>81</v>
      </c>
      <c r="C111" s="7" t="str">
        <f t="shared" si="16"/>
        <v>Broward|Family|Active</v>
      </c>
      <c r="D111" s="7">
        <v>1</v>
      </c>
      <c r="E111" s="10">
        <v>96</v>
      </c>
      <c r="F111" s="10">
        <f t="shared" si="17"/>
        <v>576</v>
      </c>
      <c r="G111" s="133">
        <f t="shared" si="18"/>
        <v>479</v>
      </c>
      <c r="H111" s="138"/>
      <c r="I111" s="96"/>
      <c r="J111" s="130"/>
      <c r="K111" s="116">
        <v>90</v>
      </c>
      <c r="L111" s="111">
        <v>85</v>
      </c>
      <c r="M111" s="111">
        <v>79</v>
      </c>
      <c r="N111" s="111">
        <v>76</v>
      </c>
      <c r="O111" s="111">
        <v>75</v>
      </c>
      <c r="P111" s="111">
        <v>74</v>
      </c>
      <c r="Q111" s="110">
        <v>26.2973</v>
      </c>
      <c r="R111" s="110">
        <v>-80.118700000000004</v>
      </c>
      <c r="S111" s="2" t="s">
        <v>434</v>
      </c>
      <c r="T111" s="2" t="s">
        <v>1429</v>
      </c>
      <c r="U111" s="2" t="s">
        <v>4</v>
      </c>
      <c r="V111" s="2" t="s">
        <v>2</v>
      </c>
    </row>
    <row r="112" spans="1:22" hidden="1" x14ac:dyDescent="0.3">
      <c r="A112" s="109">
        <v>653</v>
      </c>
      <c r="B112" s="126" t="s">
        <v>81</v>
      </c>
      <c r="C112" s="7" t="str">
        <f t="shared" si="16"/>
        <v>Broward|Family|Active</v>
      </c>
      <c r="D112" s="7">
        <v>1</v>
      </c>
      <c r="E112" s="10">
        <v>128</v>
      </c>
      <c r="F112" s="10">
        <f t="shared" si="17"/>
        <v>768</v>
      </c>
      <c r="G112" s="133">
        <f t="shared" si="18"/>
        <v>628</v>
      </c>
      <c r="H112" s="138"/>
      <c r="I112" s="96"/>
      <c r="J112" s="130"/>
      <c r="K112" s="116">
        <v>115</v>
      </c>
      <c r="L112" s="111">
        <v>111</v>
      </c>
      <c r="M112" s="111">
        <v>104</v>
      </c>
      <c r="N112" s="111">
        <v>101</v>
      </c>
      <c r="O112" s="111">
        <v>99</v>
      </c>
      <c r="P112" s="111">
        <v>98</v>
      </c>
      <c r="Q112" s="110">
        <v>26.2973</v>
      </c>
      <c r="R112" s="110">
        <v>-80.118700000000004</v>
      </c>
      <c r="S112" s="2" t="s">
        <v>435</v>
      </c>
      <c r="T112" s="2" t="s">
        <v>1346</v>
      </c>
      <c r="U112" s="2" t="s">
        <v>4</v>
      </c>
      <c r="V112" s="2" t="s">
        <v>2</v>
      </c>
    </row>
    <row r="113" spans="1:22" hidden="1" x14ac:dyDescent="0.3">
      <c r="A113" s="109">
        <v>657</v>
      </c>
      <c r="B113" s="126" t="s">
        <v>81</v>
      </c>
      <c r="C113" s="7" t="str">
        <f t="shared" si="16"/>
        <v>Broward|Family|Active</v>
      </c>
      <c r="D113" s="7">
        <v>1</v>
      </c>
      <c r="E113" s="10">
        <v>125</v>
      </c>
      <c r="F113" s="10">
        <f t="shared" si="17"/>
        <v>750</v>
      </c>
      <c r="G113" s="133">
        <f t="shared" si="18"/>
        <v>701</v>
      </c>
      <c r="H113" s="138"/>
      <c r="I113" s="96"/>
      <c r="J113" s="130"/>
      <c r="K113" s="116">
        <v>125</v>
      </c>
      <c r="L113" s="111">
        <v>120</v>
      </c>
      <c r="M113" s="111">
        <v>115</v>
      </c>
      <c r="N113" s="111">
        <v>113</v>
      </c>
      <c r="O113" s="111">
        <v>111</v>
      </c>
      <c r="P113" s="111">
        <v>117</v>
      </c>
      <c r="Q113" s="110">
        <v>26.193300000000001</v>
      </c>
      <c r="R113" s="110">
        <v>-80.1875</v>
      </c>
      <c r="S113" s="2" t="s">
        <v>437</v>
      </c>
      <c r="T113" s="2" t="s">
        <v>1346</v>
      </c>
      <c r="U113" s="2" t="s">
        <v>4</v>
      </c>
      <c r="V113" s="2" t="s">
        <v>2</v>
      </c>
    </row>
    <row r="114" spans="1:22" hidden="1" x14ac:dyDescent="0.3">
      <c r="A114" s="109">
        <v>675</v>
      </c>
      <c r="B114" s="126" t="s">
        <v>81</v>
      </c>
      <c r="C114" s="7" t="str">
        <f t="shared" si="16"/>
        <v>Broward|Family|Active</v>
      </c>
      <c r="D114" s="7">
        <v>1</v>
      </c>
      <c r="E114" s="10">
        <v>408</v>
      </c>
      <c r="F114" s="10">
        <f t="shared" si="17"/>
        <v>2448</v>
      </c>
      <c r="G114" s="133">
        <f t="shared" si="18"/>
        <v>2339</v>
      </c>
      <c r="H114" s="138"/>
      <c r="I114" s="96"/>
      <c r="J114" s="130"/>
      <c r="K114" s="116">
        <v>392</v>
      </c>
      <c r="L114" s="111">
        <v>402</v>
      </c>
      <c r="M114" s="111">
        <v>402</v>
      </c>
      <c r="N114" s="111">
        <v>383</v>
      </c>
      <c r="O114" s="111">
        <v>374</v>
      </c>
      <c r="P114" s="111">
        <v>386</v>
      </c>
      <c r="Q114" s="110">
        <v>26.128900000000002</v>
      </c>
      <c r="R114" s="110">
        <v>-80.1477</v>
      </c>
      <c r="S114" s="2" t="s">
        <v>452</v>
      </c>
      <c r="T114" s="2" t="s">
        <v>1445</v>
      </c>
      <c r="U114" s="2" t="s">
        <v>4</v>
      </c>
      <c r="V114" s="2" t="s">
        <v>2</v>
      </c>
    </row>
    <row r="115" spans="1:22" hidden="1" x14ac:dyDescent="0.3">
      <c r="A115" s="109">
        <v>807</v>
      </c>
      <c r="B115" s="126" t="s">
        <v>81</v>
      </c>
      <c r="C115" s="7" t="str">
        <f t="shared" si="16"/>
        <v>Broward|Family|Active</v>
      </c>
      <c r="D115" s="7">
        <v>1</v>
      </c>
      <c r="E115" s="10">
        <v>147</v>
      </c>
      <c r="F115" s="10">
        <f t="shared" si="17"/>
        <v>882</v>
      </c>
      <c r="G115" s="133">
        <f t="shared" si="18"/>
        <v>867</v>
      </c>
      <c r="H115" s="138"/>
      <c r="I115" s="96"/>
      <c r="J115" s="130"/>
      <c r="K115" s="116">
        <v>146</v>
      </c>
      <c r="L115" s="111">
        <v>147</v>
      </c>
      <c r="M115" s="111">
        <v>147</v>
      </c>
      <c r="N115" s="111">
        <v>146</v>
      </c>
      <c r="O115" s="111">
        <v>144</v>
      </c>
      <c r="P115" s="111">
        <v>137</v>
      </c>
      <c r="Q115" s="110">
        <v>26.0457</v>
      </c>
      <c r="R115" s="110">
        <v>-80.237499999999997</v>
      </c>
      <c r="S115" s="2" t="s">
        <v>527</v>
      </c>
      <c r="T115" s="2" t="s">
        <v>1501</v>
      </c>
      <c r="U115" s="2" t="s">
        <v>4</v>
      </c>
      <c r="V115" s="2" t="s">
        <v>2</v>
      </c>
    </row>
    <row r="116" spans="1:22" hidden="1" x14ac:dyDescent="0.3">
      <c r="A116" s="109">
        <v>808</v>
      </c>
      <c r="B116" s="126" t="s">
        <v>81</v>
      </c>
      <c r="C116" s="7" t="str">
        <f t="shared" si="16"/>
        <v>Broward|Family|Active</v>
      </c>
      <c r="D116" s="7">
        <v>1</v>
      </c>
      <c r="E116" s="10">
        <v>104</v>
      </c>
      <c r="F116" s="10">
        <f t="shared" si="17"/>
        <v>624</v>
      </c>
      <c r="G116" s="133">
        <f t="shared" si="18"/>
        <v>616</v>
      </c>
      <c r="H116" s="138"/>
      <c r="I116" s="96"/>
      <c r="J116" s="130"/>
      <c r="K116" s="116">
        <v>103</v>
      </c>
      <c r="L116" s="111">
        <v>104</v>
      </c>
      <c r="M116" s="111">
        <v>104</v>
      </c>
      <c r="N116" s="111">
        <v>101</v>
      </c>
      <c r="O116" s="111">
        <v>101</v>
      </c>
      <c r="P116" s="111">
        <v>103</v>
      </c>
      <c r="Q116" s="110">
        <v>26.0457</v>
      </c>
      <c r="R116" s="110">
        <v>-80.237499999999997</v>
      </c>
      <c r="S116" s="2" t="s">
        <v>528</v>
      </c>
      <c r="T116" s="2" t="s">
        <v>1343</v>
      </c>
      <c r="U116" s="2" t="s">
        <v>4</v>
      </c>
      <c r="V116" s="2" t="s">
        <v>2</v>
      </c>
    </row>
    <row r="117" spans="1:22" hidden="1" x14ac:dyDescent="0.3">
      <c r="A117" s="109">
        <v>821</v>
      </c>
      <c r="B117" s="126" t="s">
        <v>81</v>
      </c>
      <c r="C117" s="7" t="str">
        <f t="shared" si="16"/>
        <v>Broward|Family|Active</v>
      </c>
      <c r="D117" s="7">
        <v>1</v>
      </c>
      <c r="E117" s="10">
        <v>108</v>
      </c>
      <c r="F117" s="10">
        <f t="shared" si="17"/>
        <v>648</v>
      </c>
      <c r="G117" s="133">
        <f t="shared" si="18"/>
        <v>633</v>
      </c>
      <c r="H117" s="138"/>
      <c r="I117" s="96"/>
      <c r="J117" s="130"/>
      <c r="K117" s="116">
        <v>105</v>
      </c>
      <c r="L117" s="111">
        <v>108</v>
      </c>
      <c r="M117" s="111">
        <v>105</v>
      </c>
      <c r="N117" s="111">
        <v>105</v>
      </c>
      <c r="O117" s="111">
        <v>104</v>
      </c>
      <c r="P117" s="111">
        <v>106</v>
      </c>
      <c r="Q117" s="110">
        <v>26.069700000000001</v>
      </c>
      <c r="R117" s="110">
        <v>-80.225899999999996</v>
      </c>
      <c r="S117" s="2" t="s">
        <v>539</v>
      </c>
      <c r="T117" s="2" t="s">
        <v>1444</v>
      </c>
      <c r="U117" s="2" t="s">
        <v>4</v>
      </c>
      <c r="V117" s="2" t="s">
        <v>2</v>
      </c>
    </row>
    <row r="118" spans="1:22" hidden="1" x14ac:dyDescent="0.3">
      <c r="A118" s="109">
        <v>886</v>
      </c>
      <c r="B118" s="126" t="s">
        <v>81</v>
      </c>
      <c r="C118" s="7" t="str">
        <f t="shared" si="16"/>
        <v>Broward|Family|Active</v>
      </c>
      <c r="D118" s="7">
        <v>1</v>
      </c>
      <c r="E118" s="10">
        <v>150</v>
      </c>
      <c r="F118" s="10">
        <f t="shared" si="17"/>
        <v>900</v>
      </c>
      <c r="G118" s="133">
        <f t="shared" si="18"/>
        <v>844</v>
      </c>
      <c r="H118" s="138"/>
      <c r="I118" s="96"/>
      <c r="J118" s="130"/>
      <c r="K118" s="116">
        <v>143</v>
      </c>
      <c r="L118" s="111">
        <v>141</v>
      </c>
      <c r="M118" s="111">
        <v>141</v>
      </c>
      <c r="N118" s="111">
        <v>143</v>
      </c>
      <c r="O118" s="111">
        <v>137</v>
      </c>
      <c r="P118" s="111">
        <v>139</v>
      </c>
      <c r="Q118" s="110">
        <v>26.151700000000002</v>
      </c>
      <c r="R118" s="110">
        <v>-80.151700000000005</v>
      </c>
      <c r="S118" s="2" t="s">
        <v>568</v>
      </c>
      <c r="T118" s="2" t="s">
        <v>1547</v>
      </c>
      <c r="U118" s="2" t="s">
        <v>4</v>
      </c>
      <c r="V118" s="2" t="s">
        <v>2</v>
      </c>
    </row>
    <row r="119" spans="1:22" hidden="1" x14ac:dyDescent="0.3">
      <c r="A119" s="109">
        <v>900</v>
      </c>
      <c r="B119" s="126" t="s">
        <v>81</v>
      </c>
      <c r="C119" s="7" t="str">
        <f t="shared" si="16"/>
        <v>Broward|Family|Active</v>
      </c>
      <c r="D119" s="7">
        <v>1</v>
      </c>
      <c r="E119" s="10">
        <v>252</v>
      </c>
      <c r="F119" s="10">
        <f t="shared" si="17"/>
        <v>1512</v>
      </c>
      <c r="G119" s="133">
        <f t="shared" si="18"/>
        <v>1486</v>
      </c>
      <c r="H119" s="138"/>
      <c r="I119" s="96"/>
      <c r="J119" s="130"/>
      <c r="K119" s="116">
        <v>251</v>
      </c>
      <c r="L119" s="111">
        <v>248</v>
      </c>
      <c r="M119" s="111">
        <v>251</v>
      </c>
      <c r="N119" s="111">
        <v>244</v>
      </c>
      <c r="O119" s="111">
        <v>245</v>
      </c>
      <c r="P119" s="111">
        <v>247</v>
      </c>
      <c r="Q119" s="110">
        <v>25.9788</v>
      </c>
      <c r="R119" s="110">
        <v>-80.262900000000002</v>
      </c>
      <c r="S119" s="2" t="s">
        <v>577</v>
      </c>
      <c r="T119" s="2" t="s">
        <v>1426</v>
      </c>
      <c r="U119" s="2" t="s">
        <v>4</v>
      </c>
      <c r="V119" s="2" t="s">
        <v>2</v>
      </c>
    </row>
    <row r="120" spans="1:22" hidden="1" x14ac:dyDescent="0.3">
      <c r="A120" s="109">
        <v>908</v>
      </c>
      <c r="B120" s="126" t="s">
        <v>81</v>
      </c>
      <c r="C120" s="7" t="str">
        <f t="shared" si="16"/>
        <v>Broward|Family|Active</v>
      </c>
      <c r="D120" s="7">
        <v>1</v>
      </c>
      <c r="E120" s="10">
        <v>15</v>
      </c>
      <c r="F120" s="10">
        <f t="shared" si="17"/>
        <v>0</v>
      </c>
      <c r="G120" s="133">
        <f t="shared" si="18"/>
        <v>0</v>
      </c>
      <c r="H120" s="138"/>
      <c r="I120" s="96"/>
      <c r="J120" s="130"/>
      <c r="Q120" s="110">
        <v>26.2407</v>
      </c>
      <c r="R120" s="110">
        <v>-80.130600000000001</v>
      </c>
      <c r="S120" s="2" t="s">
        <v>583</v>
      </c>
      <c r="T120" s="2" t="s">
        <v>1552</v>
      </c>
      <c r="U120" s="2" t="s">
        <v>4</v>
      </c>
      <c r="V120" s="2" t="s">
        <v>2</v>
      </c>
    </row>
    <row r="121" spans="1:22" hidden="1" x14ac:dyDescent="0.3">
      <c r="A121" s="109">
        <v>909</v>
      </c>
      <c r="B121" s="126" t="s">
        <v>81</v>
      </c>
      <c r="C121" s="7" t="str">
        <f t="shared" si="16"/>
        <v>Broward|Family|Active</v>
      </c>
      <c r="D121" s="7">
        <v>1</v>
      </c>
      <c r="E121" s="10">
        <v>4</v>
      </c>
      <c r="F121" s="10">
        <f t="shared" si="17"/>
        <v>0</v>
      </c>
      <c r="G121" s="133">
        <f t="shared" si="18"/>
        <v>0</v>
      </c>
      <c r="H121" s="138"/>
      <c r="I121" s="96"/>
      <c r="J121" s="130"/>
      <c r="Q121" s="110">
        <v>26.137474999999998</v>
      </c>
      <c r="R121" s="110">
        <v>-80.141676000000004</v>
      </c>
      <c r="S121" s="2" t="s">
        <v>584</v>
      </c>
      <c r="T121" s="2" t="s">
        <v>1413</v>
      </c>
      <c r="U121" s="2" t="s">
        <v>4</v>
      </c>
      <c r="V121" s="2" t="s">
        <v>2</v>
      </c>
    </row>
    <row r="122" spans="1:22" hidden="1" x14ac:dyDescent="0.3">
      <c r="A122" s="109">
        <v>1074</v>
      </c>
      <c r="B122" s="126" t="s">
        <v>81</v>
      </c>
      <c r="C122" s="7" t="str">
        <f t="shared" si="16"/>
        <v>Broward|Family|Active</v>
      </c>
      <c r="D122" s="7">
        <v>1</v>
      </c>
      <c r="E122" s="10">
        <v>318</v>
      </c>
      <c r="F122" s="10">
        <f t="shared" si="17"/>
        <v>1908</v>
      </c>
      <c r="G122" s="133">
        <f t="shared" si="18"/>
        <v>1672</v>
      </c>
      <c r="H122" s="138"/>
      <c r="I122" s="96"/>
      <c r="J122" s="130"/>
      <c r="K122" s="116">
        <v>290</v>
      </c>
      <c r="L122" s="111">
        <v>284</v>
      </c>
      <c r="M122" s="111">
        <v>282</v>
      </c>
      <c r="N122" s="111">
        <v>275</v>
      </c>
      <c r="O122" s="111">
        <v>273</v>
      </c>
      <c r="P122" s="111">
        <v>268</v>
      </c>
      <c r="Q122" s="110">
        <v>26.054600000000001</v>
      </c>
      <c r="R122" s="110">
        <v>-80.204499999999996</v>
      </c>
      <c r="S122" s="2" t="s">
        <v>691</v>
      </c>
      <c r="T122" s="2" t="s">
        <v>1502</v>
      </c>
      <c r="U122" s="2" t="s">
        <v>4</v>
      </c>
      <c r="V122" s="2" t="s">
        <v>2</v>
      </c>
    </row>
    <row r="123" spans="1:22" hidden="1" x14ac:dyDescent="0.3">
      <c r="A123" s="109">
        <v>1108</v>
      </c>
      <c r="B123" s="126" t="s">
        <v>81</v>
      </c>
      <c r="C123" s="7" t="str">
        <f t="shared" si="16"/>
        <v>Broward|Family|Active</v>
      </c>
      <c r="D123" s="7">
        <v>1</v>
      </c>
      <c r="E123" s="10">
        <v>145</v>
      </c>
      <c r="F123" s="10">
        <f t="shared" si="17"/>
        <v>870</v>
      </c>
      <c r="G123" s="133">
        <f t="shared" si="18"/>
        <v>860</v>
      </c>
      <c r="H123" s="138"/>
      <c r="I123" s="96"/>
      <c r="J123" s="130"/>
      <c r="K123" s="116">
        <v>145</v>
      </c>
      <c r="L123" s="111">
        <v>145</v>
      </c>
      <c r="M123" s="111">
        <v>142</v>
      </c>
      <c r="N123" s="111">
        <v>144</v>
      </c>
      <c r="O123" s="111">
        <v>144</v>
      </c>
      <c r="P123" s="111">
        <v>140</v>
      </c>
      <c r="Q123" s="110">
        <v>26.244</v>
      </c>
      <c r="R123" s="110">
        <v>-80.130600000000001</v>
      </c>
      <c r="S123" s="2" t="s">
        <v>709</v>
      </c>
      <c r="T123" s="2" t="s">
        <v>1359</v>
      </c>
      <c r="U123" s="2" t="s">
        <v>4</v>
      </c>
      <c r="V123" s="2" t="s">
        <v>2</v>
      </c>
    </row>
    <row r="124" spans="1:22" hidden="1" x14ac:dyDescent="0.3">
      <c r="A124" s="109">
        <v>1157</v>
      </c>
      <c r="B124" s="126" t="s">
        <v>81</v>
      </c>
      <c r="C124" s="7" t="str">
        <f t="shared" si="16"/>
        <v>Broward|Family|Active</v>
      </c>
      <c r="D124" s="7">
        <v>1</v>
      </c>
      <c r="E124" s="10">
        <v>188</v>
      </c>
      <c r="F124" s="10">
        <f t="shared" si="17"/>
        <v>1128</v>
      </c>
      <c r="G124" s="133">
        <f t="shared" si="18"/>
        <v>1120</v>
      </c>
      <c r="H124" s="138"/>
      <c r="I124" s="96"/>
      <c r="J124" s="130"/>
      <c r="K124" s="116">
        <v>188</v>
      </c>
      <c r="L124" s="111">
        <v>188</v>
      </c>
      <c r="M124" s="111">
        <v>188</v>
      </c>
      <c r="N124" s="111">
        <v>188</v>
      </c>
      <c r="O124" s="111">
        <v>185</v>
      </c>
      <c r="P124" s="111">
        <v>183</v>
      </c>
      <c r="Q124" s="110">
        <v>26.210799999999999</v>
      </c>
      <c r="R124" s="110">
        <v>-80.135499999999993</v>
      </c>
      <c r="S124" s="2" t="s">
        <v>743</v>
      </c>
      <c r="T124" s="2" t="s">
        <v>1589</v>
      </c>
      <c r="U124" s="2" t="s">
        <v>4</v>
      </c>
      <c r="V124" s="2" t="s">
        <v>2</v>
      </c>
    </row>
    <row r="125" spans="1:22" hidden="1" x14ac:dyDescent="0.3">
      <c r="A125" s="109">
        <v>1162</v>
      </c>
      <c r="B125" s="126" t="s">
        <v>81</v>
      </c>
      <c r="C125" s="7" t="str">
        <f t="shared" si="16"/>
        <v>Broward|Family|Active</v>
      </c>
      <c r="D125" s="7">
        <v>1</v>
      </c>
      <c r="E125" s="10">
        <v>192</v>
      </c>
      <c r="F125" s="10">
        <f t="shared" si="17"/>
        <v>1152</v>
      </c>
      <c r="G125" s="133">
        <f t="shared" si="18"/>
        <v>1143</v>
      </c>
      <c r="H125" s="138"/>
      <c r="I125" s="96"/>
      <c r="J125" s="130"/>
      <c r="K125" s="116">
        <v>191</v>
      </c>
      <c r="L125" s="111">
        <v>190</v>
      </c>
      <c r="M125" s="111">
        <v>190</v>
      </c>
      <c r="N125" s="111">
        <v>189</v>
      </c>
      <c r="O125" s="111">
        <v>191</v>
      </c>
      <c r="P125" s="111">
        <v>192</v>
      </c>
      <c r="Q125" s="110">
        <v>26.2315</v>
      </c>
      <c r="R125" s="110">
        <v>-80.150099999999995</v>
      </c>
      <c r="S125" s="2" t="s">
        <v>747</v>
      </c>
      <c r="T125" s="2" t="s">
        <v>1603</v>
      </c>
      <c r="U125" s="2" t="s">
        <v>4</v>
      </c>
      <c r="V125" s="2" t="s">
        <v>2</v>
      </c>
    </row>
    <row r="126" spans="1:22" hidden="1" x14ac:dyDescent="0.3">
      <c r="A126" s="109">
        <v>1176</v>
      </c>
      <c r="B126" s="126" t="s">
        <v>81</v>
      </c>
      <c r="C126" s="7" t="str">
        <f t="shared" si="16"/>
        <v>Broward|Family|Active</v>
      </c>
      <c r="D126" s="7">
        <v>1</v>
      </c>
      <c r="E126" s="10">
        <v>246</v>
      </c>
      <c r="F126" s="10">
        <f t="shared" si="17"/>
        <v>1476</v>
      </c>
      <c r="G126" s="133">
        <f t="shared" si="18"/>
        <v>1418</v>
      </c>
      <c r="H126" s="138"/>
      <c r="I126" s="96"/>
      <c r="J126" s="130"/>
      <c r="K126" s="116">
        <v>240</v>
      </c>
      <c r="L126" s="111">
        <v>239</v>
      </c>
      <c r="M126" s="111">
        <v>233</v>
      </c>
      <c r="N126" s="111">
        <v>237</v>
      </c>
      <c r="O126" s="111">
        <v>235</v>
      </c>
      <c r="P126" s="111">
        <v>234</v>
      </c>
      <c r="Q126" s="110">
        <v>26.168700000000001</v>
      </c>
      <c r="R126" s="110">
        <v>-80.203299999999999</v>
      </c>
      <c r="S126" s="2" t="s">
        <v>758</v>
      </c>
      <c r="T126" s="2" t="s">
        <v>1344</v>
      </c>
      <c r="U126" s="2" t="s">
        <v>4</v>
      </c>
      <c r="V126" s="2" t="s">
        <v>2</v>
      </c>
    </row>
    <row r="127" spans="1:22" hidden="1" x14ac:dyDescent="0.3">
      <c r="A127" s="109">
        <v>1193</v>
      </c>
      <c r="B127" s="126" t="s">
        <v>81</v>
      </c>
      <c r="C127" s="7" t="str">
        <f t="shared" si="16"/>
        <v>Broward|Family|Active</v>
      </c>
      <c r="D127" s="7">
        <v>1</v>
      </c>
      <c r="E127" s="10">
        <v>94</v>
      </c>
      <c r="F127" s="10">
        <f t="shared" si="17"/>
        <v>564</v>
      </c>
      <c r="G127" s="133">
        <f t="shared" si="18"/>
        <v>537</v>
      </c>
      <c r="H127" s="138"/>
      <c r="I127" s="96"/>
      <c r="J127" s="130"/>
      <c r="K127" s="116">
        <v>94</v>
      </c>
      <c r="L127" s="111">
        <v>92</v>
      </c>
      <c r="M127" s="111">
        <v>90</v>
      </c>
      <c r="N127" s="111">
        <v>86</v>
      </c>
      <c r="O127" s="111">
        <v>86</v>
      </c>
      <c r="P127" s="111">
        <v>89</v>
      </c>
      <c r="Q127" s="110">
        <v>26.2469</v>
      </c>
      <c r="R127" s="110">
        <v>-80.146900000000002</v>
      </c>
      <c r="S127" s="2" t="s">
        <v>771</v>
      </c>
      <c r="T127" s="2" t="s">
        <v>1590</v>
      </c>
      <c r="U127" s="2" t="s">
        <v>4</v>
      </c>
      <c r="V127" s="2" t="s">
        <v>2</v>
      </c>
    </row>
    <row r="128" spans="1:22" hidden="1" x14ac:dyDescent="0.3">
      <c r="A128" s="109">
        <v>1215</v>
      </c>
      <c r="B128" s="126" t="s">
        <v>81</v>
      </c>
      <c r="C128" s="7" t="str">
        <f t="shared" si="16"/>
        <v>Broward|Family|Active</v>
      </c>
      <c r="D128" s="7">
        <v>1</v>
      </c>
      <c r="E128" s="10">
        <v>212</v>
      </c>
      <c r="F128" s="10">
        <f t="shared" si="17"/>
        <v>1272</v>
      </c>
      <c r="G128" s="133">
        <f t="shared" si="18"/>
        <v>1244</v>
      </c>
      <c r="H128" s="138"/>
      <c r="I128" s="96"/>
      <c r="J128" s="130"/>
      <c r="K128" s="116">
        <v>210</v>
      </c>
      <c r="L128" s="111">
        <v>208</v>
      </c>
      <c r="M128" s="111">
        <v>208</v>
      </c>
      <c r="N128" s="111">
        <v>208</v>
      </c>
      <c r="O128" s="111">
        <v>204</v>
      </c>
      <c r="P128" s="111">
        <v>206</v>
      </c>
      <c r="Q128" s="110">
        <v>25.9863</v>
      </c>
      <c r="R128" s="110">
        <v>-80.161100000000005</v>
      </c>
      <c r="S128" s="2" t="s">
        <v>783</v>
      </c>
      <c r="T128" s="2" t="s">
        <v>1615</v>
      </c>
      <c r="U128" s="2" t="s">
        <v>4</v>
      </c>
      <c r="V128" s="2" t="s">
        <v>2</v>
      </c>
    </row>
    <row r="129" spans="1:22" hidden="1" x14ac:dyDescent="0.3">
      <c r="A129" s="109">
        <v>1307</v>
      </c>
      <c r="B129" s="126" t="s">
        <v>81</v>
      </c>
      <c r="C129" s="7" t="str">
        <f t="shared" si="16"/>
        <v>Broward|Family|Active</v>
      </c>
      <c r="D129" s="7">
        <v>1</v>
      </c>
      <c r="E129" s="10">
        <v>292</v>
      </c>
      <c r="F129" s="10">
        <f t="shared" si="17"/>
        <v>1752</v>
      </c>
      <c r="G129" s="133">
        <f t="shared" si="18"/>
        <v>1746</v>
      </c>
      <c r="H129" s="138"/>
      <c r="I129" s="96"/>
      <c r="J129" s="130"/>
      <c r="K129" s="116">
        <v>292</v>
      </c>
      <c r="L129" s="111">
        <v>292</v>
      </c>
      <c r="M129" s="111">
        <v>292</v>
      </c>
      <c r="N129" s="111">
        <v>290</v>
      </c>
      <c r="O129" s="111">
        <v>292</v>
      </c>
      <c r="P129" s="111">
        <v>288</v>
      </c>
      <c r="Q129" s="110">
        <v>26.212900000000001</v>
      </c>
      <c r="R129" s="110">
        <v>-80.201099999999997</v>
      </c>
      <c r="S129" s="2" t="s">
        <v>810</v>
      </c>
      <c r="T129" s="2" t="s">
        <v>1621</v>
      </c>
      <c r="U129" s="2" t="s">
        <v>4</v>
      </c>
      <c r="V129" s="2" t="s">
        <v>2</v>
      </c>
    </row>
    <row r="130" spans="1:22" hidden="1" x14ac:dyDescent="0.3">
      <c r="A130" s="109">
        <v>1344</v>
      </c>
      <c r="B130" s="126" t="s">
        <v>81</v>
      </c>
      <c r="C130" s="7" t="str">
        <f t="shared" si="16"/>
        <v>Broward|Family|Active</v>
      </c>
      <c r="D130" s="7">
        <v>1</v>
      </c>
      <c r="E130" s="10">
        <v>148</v>
      </c>
      <c r="F130" s="10">
        <f t="shared" si="17"/>
        <v>888</v>
      </c>
      <c r="G130" s="133">
        <f t="shared" si="18"/>
        <v>864</v>
      </c>
      <c r="H130" s="138"/>
      <c r="I130" s="96"/>
      <c r="J130" s="130"/>
      <c r="K130" s="116">
        <v>145</v>
      </c>
      <c r="L130" s="111">
        <v>143</v>
      </c>
      <c r="M130" s="111">
        <v>144</v>
      </c>
      <c r="N130" s="111">
        <v>143</v>
      </c>
      <c r="O130" s="111">
        <v>144</v>
      </c>
      <c r="P130" s="111">
        <v>145</v>
      </c>
      <c r="Q130" s="110">
        <v>26.2394</v>
      </c>
      <c r="R130" s="110">
        <v>-80.151799999999994</v>
      </c>
      <c r="S130" s="2" t="s">
        <v>833</v>
      </c>
      <c r="T130" s="2" t="s">
        <v>1627</v>
      </c>
      <c r="U130" s="2" t="s">
        <v>4</v>
      </c>
      <c r="V130" s="2" t="s">
        <v>2</v>
      </c>
    </row>
    <row r="131" spans="1:22" hidden="1" x14ac:dyDescent="0.3">
      <c r="A131" s="109">
        <v>1475</v>
      </c>
      <c r="B131" s="126" t="s">
        <v>81</v>
      </c>
      <c r="C131" s="7" t="str">
        <f t="shared" si="16"/>
        <v>Broward|Family|Active</v>
      </c>
      <c r="D131" s="7">
        <v>1</v>
      </c>
      <c r="E131" s="10">
        <v>190</v>
      </c>
      <c r="F131" s="10">
        <f t="shared" si="17"/>
        <v>1140</v>
      </c>
      <c r="G131" s="133">
        <f t="shared" si="18"/>
        <v>1123</v>
      </c>
      <c r="H131" s="138"/>
      <c r="I131" s="96"/>
      <c r="J131" s="130"/>
      <c r="K131" s="116">
        <v>187</v>
      </c>
      <c r="L131" s="111">
        <v>187</v>
      </c>
      <c r="M131" s="111">
        <v>186</v>
      </c>
      <c r="N131" s="111">
        <v>188</v>
      </c>
      <c r="O131" s="111">
        <v>187</v>
      </c>
      <c r="P131" s="111">
        <v>188</v>
      </c>
      <c r="Q131" s="110">
        <v>26.037700000000001</v>
      </c>
      <c r="R131" s="110">
        <v>-80.155199999999994</v>
      </c>
      <c r="S131" s="2" t="s">
        <v>882</v>
      </c>
      <c r="T131" s="2" t="s">
        <v>1361</v>
      </c>
      <c r="U131" s="2" t="s">
        <v>4</v>
      </c>
      <c r="V131" s="2" t="s">
        <v>2</v>
      </c>
    </row>
    <row r="132" spans="1:22" hidden="1" x14ac:dyDescent="0.3">
      <c r="A132" s="109">
        <v>1487</v>
      </c>
      <c r="B132" s="126" t="s">
        <v>81</v>
      </c>
      <c r="C132" s="7" t="str">
        <f t="shared" si="16"/>
        <v>Broward|Family|Active</v>
      </c>
      <c r="D132" s="7">
        <v>1</v>
      </c>
      <c r="E132" s="10">
        <v>814</v>
      </c>
      <c r="F132" s="10">
        <f t="shared" si="17"/>
        <v>4884</v>
      </c>
      <c r="G132" s="133">
        <f t="shared" si="18"/>
        <v>4117</v>
      </c>
      <c r="H132" s="138"/>
      <c r="I132" s="96"/>
      <c r="J132" s="130"/>
      <c r="K132" s="116">
        <v>674</v>
      </c>
      <c r="L132" s="111">
        <v>668</v>
      </c>
      <c r="M132" s="111">
        <v>666</v>
      </c>
      <c r="N132" s="111">
        <v>680</v>
      </c>
      <c r="O132" s="111">
        <v>707</v>
      </c>
      <c r="P132" s="111">
        <v>722</v>
      </c>
      <c r="Q132" s="110">
        <v>26.150400000000001</v>
      </c>
      <c r="R132" s="110">
        <v>-80.204999999999998</v>
      </c>
      <c r="S132" s="2" t="s">
        <v>164</v>
      </c>
      <c r="T132" s="2" t="s">
        <v>1633</v>
      </c>
      <c r="U132" s="2" t="s">
        <v>4</v>
      </c>
      <c r="V132" s="2" t="s">
        <v>2</v>
      </c>
    </row>
    <row r="133" spans="1:22" hidden="1" x14ac:dyDescent="0.3">
      <c r="A133" s="109">
        <v>1599</v>
      </c>
      <c r="B133" s="126" t="s">
        <v>81</v>
      </c>
      <c r="C133" s="7" t="str">
        <f t="shared" si="16"/>
        <v>Broward|Family|Active</v>
      </c>
      <c r="D133" s="7">
        <v>1</v>
      </c>
      <c r="E133" s="10">
        <v>122</v>
      </c>
      <c r="F133" s="10">
        <f t="shared" si="17"/>
        <v>732</v>
      </c>
      <c r="G133" s="133">
        <f t="shared" si="18"/>
        <v>679</v>
      </c>
      <c r="H133" s="138"/>
      <c r="I133" s="96"/>
      <c r="J133" s="130"/>
      <c r="K133" s="116">
        <v>116</v>
      </c>
      <c r="L133" s="111">
        <v>115</v>
      </c>
      <c r="M133" s="111">
        <v>112</v>
      </c>
      <c r="N133" s="111">
        <v>111</v>
      </c>
      <c r="O133" s="111">
        <v>112</v>
      </c>
      <c r="P133" s="111">
        <v>113</v>
      </c>
      <c r="Q133" s="110">
        <v>26.125699999999998</v>
      </c>
      <c r="R133" s="110">
        <v>-80.154399999999995</v>
      </c>
      <c r="S133" s="2" t="s">
        <v>934</v>
      </c>
      <c r="T133" s="2" t="s">
        <v>1653</v>
      </c>
      <c r="U133" s="2" t="s">
        <v>4</v>
      </c>
      <c r="V133" s="2" t="s">
        <v>2</v>
      </c>
    </row>
    <row r="134" spans="1:22" hidden="1" x14ac:dyDescent="0.3">
      <c r="A134" s="109">
        <v>1691</v>
      </c>
      <c r="B134" s="126" t="s">
        <v>81</v>
      </c>
      <c r="C134" s="7" t="str">
        <f t="shared" si="16"/>
        <v>Broward|Family|Active</v>
      </c>
      <c r="D134" s="7">
        <v>1</v>
      </c>
      <c r="E134" s="10">
        <v>24</v>
      </c>
      <c r="F134" s="10">
        <f t="shared" si="17"/>
        <v>144</v>
      </c>
      <c r="G134" s="133">
        <f t="shared" si="18"/>
        <v>139</v>
      </c>
      <c r="H134" s="138"/>
      <c r="I134" s="96"/>
      <c r="J134" s="130"/>
      <c r="K134" s="116">
        <v>24</v>
      </c>
      <c r="L134" s="111">
        <v>24</v>
      </c>
      <c r="M134" s="111">
        <v>23</v>
      </c>
      <c r="N134" s="111">
        <v>23</v>
      </c>
      <c r="O134" s="111">
        <v>22</v>
      </c>
      <c r="P134" s="111">
        <v>23</v>
      </c>
      <c r="Q134" s="110">
        <v>26.281300000000002</v>
      </c>
      <c r="R134" s="110">
        <v>-80.113699999999994</v>
      </c>
      <c r="S134" s="2" t="s">
        <v>963</v>
      </c>
      <c r="T134" s="2" t="s">
        <v>1658</v>
      </c>
      <c r="U134" s="2" t="s">
        <v>4</v>
      </c>
      <c r="V134" s="2" t="s">
        <v>2</v>
      </c>
    </row>
    <row r="135" spans="1:22" hidden="1" x14ac:dyDescent="0.3">
      <c r="A135" s="109">
        <v>1707</v>
      </c>
      <c r="B135" s="126" t="s">
        <v>81</v>
      </c>
      <c r="C135" s="7" t="str">
        <f t="shared" si="16"/>
        <v>Broward|Family|Active</v>
      </c>
      <c r="D135" s="7">
        <v>1</v>
      </c>
      <c r="E135" s="10">
        <v>120</v>
      </c>
      <c r="F135" s="10">
        <f t="shared" si="17"/>
        <v>720</v>
      </c>
      <c r="G135" s="133">
        <f t="shared" si="18"/>
        <v>697</v>
      </c>
      <c r="H135" s="138"/>
      <c r="I135" s="96"/>
      <c r="J135" s="130"/>
      <c r="K135" s="116">
        <v>113</v>
      </c>
      <c r="L135" s="111">
        <v>118</v>
      </c>
      <c r="M135" s="111">
        <v>114</v>
      </c>
      <c r="N135" s="111">
        <v>117</v>
      </c>
      <c r="O135" s="111">
        <v>117</v>
      </c>
      <c r="P135" s="111">
        <v>118</v>
      </c>
      <c r="Q135" s="110">
        <v>26.244</v>
      </c>
      <c r="R135" s="110">
        <v>-80.146500000000003</v>
      </c>
      <c r="S135" s="2" t="s">
        <v>966</v>
      </c>
      <c r="T135" s="2" t="s">
        <v>1660</v>
      </c>
      <c r="U135" s="2" t="s">
        <v>4</v>
      </c>
      <c r="V135" s="2" t="s">
        <v>2</v>
      </c>
    </row>
    <row r="136" spans="1:22" hidden="1" x14ac:dyDescent="0.3">
      <c r="A136" s="109">
        <v>1734</v>
      </c>
      <c r="B136" s="126" t="s">
        <v>81</v>
      </c>
      <c r="C136" s="7" t="str">
        <f t="shared" si="16"/>
        <v>Broward|Family|Active</v>
      </c>
      <c r="D136" s="7">
        <v>1</v>
      </c>
      <c r="E136" s="10">
        <v>32</v>
      </c>
      <c r="F136" s="10">
        <f t="shared" si="17"/>
        <v>192</v>
      </c>
      <c r="G136" s="133">
        <f t="shared" si="18"/>
        <v>178</v>
      </c>
      <c r="H136" s="138"/>
      <c r="I136" s="96"/>
      <c r="J136" s="130"/>
      <c r="K136" s="116">
        <v>30</v>
      </c>
      <c r="L136" s="111">
        <v>28</v>
      </c>
      <c r="M136" s="111">
        <v>29</v>
      </c>
      <c r="N136" s="111">
        <v>29</v>
      </c>
      <c r="O136" s="111">
        <v>31</v>
      </c>
      <c r="P136" s="111">
        <v>31</v>
      </c>
      <c r="Q136" s="110">
        <v>26.125</v>
      </c>
      <c r="R136" s="110">
        <v>-80.155699999999996</v>
      </c>
      <c r="S136" s="2" t="s">
        <v>969</v>
      </c>
      <c r="T136" s="2" t="s">
        <v>1663</v>
      </c>
      <c r="U136" s="2" t="s">
        <v>4</v>
      </c>
      <c r="V136" s="2" t="s">
        <v>2</v>
      </c>
    </row>
    <row r="137" spans="1:22" hidden="1" x14ac:dyDescent="0.3">
      <c r="A137" s="109">
        <v>1776</v>
      </c>
      <c r="B137" s="126" t="s">
        <v>81</v>
      </c>
      <c r="C137" s="7" t="str">
        <f t="shared" si="16"/>
        <v>Broward|Family|Active</v>
      </c>
      <c r="D137" s="7">
        <v>1</v>
      </c>
      <c r="E137" s="10">
        <v>182</v>
      </c>
      <c r="F137" s="10">
        <f t="shared" si="17"/>
        <v>1092</v>
      </c>
      <c r="G137" s="133">
        <f t="shared" si="18"/>
        <v>1077</v>
      </c>
      <c r="H137" s="138"/>
      <c r="I137" s="96"/>
      <c r="J137" s="130"/>
      <c r="K137" s="116">
        <v>180</v>
      </c>
      <c r="L137" s="111">
        <v>178</v>
      </c>
      <c r="M137" s="111">
        <v>178</v>
      </c>
      <c r="N137" s="111">
        <v>180</v>
      </c>
      <c r="O137" s="111">
        <v>179</v>
      </c>
      <c r="P137" s="111">
        <v>182</v>
      </c>
      <c r="Q137" s="110">
        <v>26.244599999999998</v>
      </c>
      <c r="R137" s="110">
        <v>-80.146500000000003</v>
      </c>
      <c r="S137" s="2" t="s">
        <v>981</v>
      </c>
      <c r="T137" s="2" t="s">
        <v>1363</v>
      </c>
      <c r="U137" s="2" t="s">
        <v>4</v>
      </c>
      <c r="V137" s="2" t="s">
        <v>2</v>
      </c>
    </row>
    <row r="138" spans="1:22" hidden="1" x14ac:dyDescent="0.3">
      <c r="A138" s="109">
        <v>1789</v>
      </c>
      <c r="B138" s="126" t="s">
        <v>81</v>
      </c>
      <c r="C138" s="7" t="str">
        <f t="shared" si="16"/>
        <v>Broward|Family|Active</v>
      </c>
      <c r="D138" s="7">
        <v>1</v>
      </c>
      <c r="E138" s="10">
        <v>176</v>
      </c>
      <c r="F138" s="10">
        <f t="shared" si="17"/>
        <v>1056</v>
      </c>
      <c r="G138" s="133">
        <f t="shared" si="18"/>
        <v>1046</v>
      </c>
      <c r="H138" s="138"/>
      <c r="I138" s="96"/>
      <c r="J138" s="130"/>
      <c r="K138" s="116">
        <v>176</v>
      </c>
      <c r="L138" s="111">
        <v>176</v>
      </c>
      <c r="M138" s="111">
        <v>172</v>
      </c>
      <c r="N138" s="111">
        <v>173</v>
      </c>
      <c r="O138" s="111">
        <v>175</v>
      </c>
      <c r="P138" s="111">
        <v>174</v>
      </c>
      <c r="Q138" s="110">
        <v>26.281300000000002</v>
      </c>
      <c r="R138" s="110">
        <v>-80.113699999999994</v>
      </c>
      <c r="S138" s="2" t="s">
        <v>936</v>
      </c>
      <c r="T138" s="2" t="s">
        <v>1363</v>
      </c>
      <c r="U138" s="2" t="s">
        <v>4</v>
      </c>
      <c r="V138" s="2" t="s">
        <v>2</v>
      </c>
    </row>
    <row r="139" spans="1:22" hidden="1" x14ac:dyDescent="0.3">
      <c r="A139" s="109">
        <v>1891</v>
      </c>
      <c r="B139" s="126" t="s">
        <v>81</v>
      </c>
      <c r="C139" s="7" t="str">
        <f t="shared" si="16"/>
        <v>Broward|Family|Active</v>
      </c>
      <c r="D139" s="7">
        <v>1</v>
      </c>
      <c r="E139" s="10">
        <v>37</v>
      </c>
      <c r="F139" s="10">
        <f t="shared" si="17"/>
        <v>222</v>
      </c>
      <c r="G139" s="133">
        <f t="shared" si="18"/>
        <v>220</v>
      </c>
      <c r="H139" s="138"/>
      <c r="I139" s="96"/>
      <c r="J139" s="130"/>
      <c r="K139" s="116">
        <v>37</v>
      </c>
      <c r="L139" s="111">
        <v>36</v>
      </c>
      <c r="M139" s="111">
        <v>36</v>
      </c>
      <c r="N139" s="111">
        <v>37</v>
      </c>
      <c r="O139" s="111">
        <v>37</v>
      </c>
      <c r="P139" s="111">
        <v>37</v>
      </c>
      <c r="Q139" s="110">
        <v>26.119399999999999</v>
      </c>
      <c r="R139" s="110">
        <v>-80.158799999999999</v>
      </c>
      <c r="S139" s="2" t="s">
        <v>1023</v>
      </c>
      <c r="T139" s="2" t="s">
        <v>1673</v>
      </c>
      <c r="U139" s="2" t="s">
        <v>4</v>
      </c>
      <c r="V139" s="2" t="s">
        <v>2</v>
      </c>
    </row>
    <row r="140" spans="1:22" hidden="1" x14ac:dyDescent="0.3">
      <c r="A140" s="109">
        <v>1920</v>
      </c>
      <c r="B140" s="126" t="s">
        <v>81</v>
      </c>
      <c r="C140" s="7" t="str">
        <f t="shared" si="16"/>
        <v>Broward|Family|Active</v>
      </c>
      <c r="D140" s="7">
        <v>1</v>
      </c>
      <c r="E140" s="10">
        <v>100</v>
      </c>
      <c r="F140" s="10">
        <f t="shared" si="17"/>
        <v>600</v>
      </c>
      <c r="G140" s="133">
        <f t="shared" si="18"/>
        <v>550</v>
      </c>
      <c r="H140" s="138"/>
      <c r="I140" s="96"/>
      <c r="J140" s="130"/>
      <c r="K140" s="116">
        <v>93</v>
      </c>
      <c r="L140" s="111">
        <v>94</v>
      </c>
      <c r="M140" s="111">
        <v>90</v>
      </c>
      <c r="N140" s="111">
        <v>90</v>
      </c>
      <c r="O140" s="111">
        <v>91</v>
      </c>
      <c r="P140" s="111">
        <v>92</v>
      </c>
      <c r="Q140" s="110">
        <v>26.1251</v>
      </c>
      <c r="R140" s="110">
        <v>-80.155799999999999</v>
      </c>
      <c r="S140" s="2" t="s">
        <v>1034</v>
      </c>
      <c r="T140" s="2" t="s">
        <v>1678</v>
      </c>
      <c r="U140" s="2" t="s">
        <v>4</v>
      </c>
      <c r="V140" s="2" t="s">
        <v>2</v>
      </c>
    </row>
    <row r="141" spans="1:22" hidden="1" x14ac:dyDescent="0.3">
      <c r="A141" s="109">
        <v>2094</v>
      </c>
      <c r="B141" s="126" t="s">
        <v>81</v>
      </c>
      <c r="C141" s="7" t="str">
        <f t="shared" si="16"/>
        <v>Broward|Family|Active</v>
      </c>
      <c r="D141" s="7">
        <v>1</v>
      </c>
      <c r="E141" s="10">
        <v>56</v>
      </c>
      <c r="F141" s="10">
        <f t="shared" si="17"/>
        <v>280</v>
      </c>
      <c r="G141" s="133">
        <f t="shared" si="18"/>
        <v>265</v>
      </c>
      <c r="H141" s="138"/>
      <c r="I141" s="96"/>
      <c r="J141" s="130"/>
      <c r="L141" s="111">
        <v>55</v>
      </c>
      <c r="M141" s="111">
        <v>52</v>
      </c>
      <c r="N141" s="111">
        <v>52</v>
      </c>
      <c r="O141" s="111">
        <v>53</v>
      </c>
      <c r="P141" s="111">
        <v>53</v>
      </c>
      <c r="Q141" s="110">
        <v>26.322900000000001</v>
      </c>
      <c r="R141" s="110">
        <v>-80.103899999999996</v>
      </c>
      <c r="S141" s="2" t="s">
        <v>1067</v>
      </c>
      <c r="T141" s="2" t="s">
        <v>1691</v>
      </c>
      <c r="U141" s="2" t="s">
        <v>4</v>
      </c>
      <c r="V141" s="2" t="s">
        <v>2</v>
      </c>
    </row>
    <row r="142" spans="1:22" hidden="1" x14ac:dyDescent="0.3">
      <c r="A142" s="109">
        <v>2240</v>
      </c>
      <c r="B142" s="126" t="s">
        <v>81</v>
      </c>
      <c r="C142" s="7" t="str">
        <f t="shared" si="16"/>
        <v>Broward|Family|Active</v>
      </c>
      <c r="D142" s="7">
        <v>1</v>
      </c>
      <c r="E142" s="10">
        <v>132</v>
      </c>
      <c r="F142" s="10">
        <f t="shared" si="17"/>
        <v>792</v>
      </c>
      <c r="G142" s="133">
        <f t="shared" si="18"/>
        <v>733</v>
      </c>
      <c r="H142" s="138"/>
      <c r="I142" s="96"/>
      <c r="J142" s="130"/>
      <c r="K142" s="116">
        <v>120</v>
      </c>
      <c r="L142" s="111">
        <v>119</v>
      </c>
      <c r="M142" s="111">
        <v>121</v>
      </c>
      <c r="N142" s="111">
        <v>124</v>
      </c>
      <c r="O142" s="111">
        <v>125</v>
      </c>
      <c r="P142" s="111">
        <v>124</v>
      </c>
      <c r="Q142" s="110">
        <v>26.1219</v>
      </c>
      <c r="R142" s="110">
        <v>-80.155299999999997</v>
      </c>
      <c r="S142" s="2" t="s">
        <v>1100</v>
      </c>
      <c r="T142" s="2" t="s">
        <v>1644</v>
      </c>
      <c r="U142" s="2" t="s">
        <v>4</v>
      </c>
      <c r="V142" s="2" t="s">
        <v>2</v>
      </c>
    </row>
    <row r="143" spans="1:22" hidden="1" x14ac:dyDescent="0.3">
      <c r="A143" s="109">
        <v>2266</v>
      </c>
      <c r="B143" s="126" t="s">
        <v>81</v>
      </c>
      <c r="C143" s="7" t="str">
        <f t="shared" si="16"/>
        <v>Broward|Family|Active</v>
      </c>
      <c r="D143" s="7">
        <v>1</v>
      </c>
      <c r="E143" s="10">
        <v>76</v>
      </c>
      <c r="F143" s="10">
        <f t="shared" si="17"/>
        <v>456</v>
      </c>
      <c r="G143" s="133">
        <f t="shared" si="18"/>
        <v>441</v>
      </c>
      <c r="H143" s="138"/>
      <c r="I143" s="96"/>
      <c r="J143" s="130"/>
      <c r="K143" s="116">
        <v>75</v>
      </c>
      <c r="L143" s="111">
        <v>74</v>
      </c>
      <c r="M143" s="111">
        <v>72</v>
      </c>
      <c r="N143" s="111">
        <v>73</v>
      </c>
      <c r="O143" s="111">
        <v>74</v>
      </c>
      <c r="P143" s="111">
        <v>73</v>
      </c>
      <c r="Q143" s="110">
        <v>26.13</v>
      </c>
      <c r="R143" s="110">
        <v>-80.143799999999999</v>
      </c>
      <c r="S143" s="2" t="s">
        <v>1108</v>
      </c>
      <c r="T143" s="2" t="s">
        <v>1644</v>
      </c>
      <c r="U143" s="2" t="s">
        <v>4</v>
      </c>
      <c r="V143" s="2" t="s">
        <v>2</v>
      </c>
    </row>
    <row r="144" spans="1:22" hidden="1" x14ac:dyDescent="0.3">
      <c r="A144" s="109">
        <v>2366</v>
      </c>
      <c r="B144" s="126" t="s">
        <v>81</v>
      </c>
      <c r="C144" s="7" t="str">
        <f t="shared" si="16"/>
        <v>Broward|Family|Active</v>
      </c>
      <c r="D144" s="7">
        <v>1</v>
      </c>
      <c r="E144" s="10">
        <v>264</v>
      </c>
      <c r="F144" s="10">
        <f t="shared" si="17"/>
        <v>1584</v>
      </c>
      <c r="G144" s="133">
        <f t="shared" si="18"/>
        <v>1576</v>
      </c>
      <c r="H144" s="138"/>
      <c r="I144" s="96"/>
      <c r="J144" s="130"/>
      <c r="K144" s="116">
        <v>263</v>
      </c>
      <c r="L144" s="111">
        <v>263</v>
      </c>
      <c r="M144" s="111">
        <v>262</v>
      </c>
      <c r="N144" s="111">
        <v>262</v>
      </c>
      <c r="O144" s="111">
        <v>263</v>
      </c>
      <c r="P144" s="111">
        <v>263</v>
      </c>
      <c r="Q144" s="110">
        <v>26.215</v>
      </c>
      <c r="R144" s="110">
        <v>-80.132099999999994</v>
      </c>
      <c r="S144" s="2" t="s">
        <v>1119</v>
      </c>
      <c r="T144" s="2" t="s">
        <v>1707</v>
      </c>
      <c r="U144" s="2" t="s">
        <v>4</v>
      </c>
      <c r="V144" s="2" t="s">
        <v>2</v>
      </c>
    </row>
    <row r="145" spans="1:22" hidden="1" x14ac:dyDescent="0.3">
      <c r="A145" s="109">
        <v>2485</v>
      </c>
      <c r="B145" s="126" t="s">
        <v>81</v>
      </c>
      <c r="C145" s="7" t="str">
        <f t="shared" si="16"/>
        <v>Broward|Family|Active</v>
      </c>
      <c r="D145" s="7">
        <v>1</v>
      </c>
      <c r="E145" s="10">
        <v>150</v>
      </c>
      <c r="F145" s="10">
        <f t="shared" si="17"/>
        <v>900</v>
      </c>
      <c r="G145" s="133">
        <f t="shared" si="18"/>
        <v>871</v>
      </c>
      <c r="H145" s="138"/>
      <c r="I145" s="96"/>
      <c r="J145" s="130"/>
      <c r="K145" s="116">
        <v>143</v>
      </c>
      <c r="L145" s="111">
        <v>142</v>
      </c>
      <c r="M145" s="111">
        <v>144</v>
      </c>
      <c r="N145" s="111">
        <v>147</v>
      </c>
      <c r="O145" s="111">
        <v>147</v>
      </c>
      <c r="P145" s="111">
        <v>148</v>
      </c>
      <c r="Q145" s="110">
        <v>26.133652000000001</v>
      </c>
      <c r="R145" s="110">
        <v>-80.159317999999999</v>
      </c>
      <c r="S145" s="2" t="s">
        <v>1168</v>
      </c>
      <c r="T145" s="2" t="s">
        <v>1644</v>
      </c>
      <c r="U145" s="2" t="s">
        <v>4</v>
      </c>
      <c r="V145" s="2" t="s">
        <v>2</v>
      </c>
    </row>
    <row r="146" spans="1:22" hidden="1" x14ac:dyDescent="0.3">
      <c r="A146" s="109">
        <v>2487</v>
      </c>
      <c r="B146" s="126" t="s">
        <v>81</v>
      </c>
      <c r="C146" s="7" t="str">
        <f t="shared" si="16"/>
        <v>Broward|Family|Active</v>
      </c>
      <c r="D146" s="7">
        <v>1</v>
      </c>
      <c r="E146" s="10">
        <v>155</v>
      </c>
      <c r="F146" s="10">
        <f t="shared" si="17"/>
        <v>930</v>
      </c>
      <c r="G146" s="133">
        <f t="shared" si="18"/>
        <v>924</v>
      </c>
      <c r="H146" s="138"/>
      <c r="I146" s="96"/>
      <c r="J146" s="130"/>
      <c r="K146" s="116">
        <v>154</v>
      </c>
      <c r="L146" s="111">
        <v>154</v>
      </c>
      <c r="M146" s="111">
        <v>155</v>
      </c>
      <c r="N146" s="111">
        <v>154</v>
      </c>
      <c r="O146" s="111">
        <v>154</v>
      </c>
      <c r="P146" s="111">
        <v>153</v>
      </c>
      <c r="Q146" s="110">
        <v>26.040434999999999</v>
      </c>
      <c r="R146" s="110">
        <v>-80.238326000000001</v>
      </c>
      <c r="S146" s="2" t="s">
        <v>1170</v>
      </c>
      <c r="T146" s="2" t="s">
        <v>1644</v>
      </c>
      <c r="U146" s="2" t="s">
        <v>4</v>
      </c>
      <c r="V146" s="2" t="s">
        <v>2</v>
      </c>
    </row>
    <row r="147" spans="1:22" hidden="1" x14ac:dyDescent="0.3">
      <c r="A147" s="109">
        <v>2490</v>
      </c>
      <c r="B147" s="126" t="s">
        <v>81</v>
      </c>
      <c r="C147" s="7" t="str">
        <f t="shared" si="16"/>
        <v>Broward|Family|Active</v>
      </c>
      <c r="D147" s="7">
        <v>1</v>
      </c>
      <c r="E147" s="10">
        <v>100</v>
      </c>
      <c r="F147" s="10">
        <f t="shared" si="17"/>
        <v>600</v>
      </c>
      <c r="G147" s="133">
        <f t="shared" si="18"/>
        <v>598</v>
      </c>
      <c r="H147" s="138"/>
      <c r="I147" s="96"/>
      <c r="J147" s="130"/>
      <c r="K147" s="116">
        <v>100</v>
      </c>
      <c r="L147" s="111">
        <v>100</v>
      </c>
      <c r="M147" s="111">
        <v>99</v>
      </c>
      <c r="N147" s="111">
        <v>100</v>
      </c>
      <c r="O147" s="111">
        <v>99</v>
      </c>
      <c r="P147" s="111">
        <v>100</v>
      </c>
      <c r="Q147" s="110">
        <v>26.035</v>
      </c>
      <c r="R147" s="110">
        <v>-80.247299999999996</v>
      </c>
      <c r="S147" s="2" t="s">
        <v>1173</v>
      </c>
      <c r="T147" s="2" t="s">
        <v>1644</v>
      </c>
      <c r="U147" s="2" t="s">
        <v>4</v>
      </c>
      <c r="V147" s="2" t="s">
        <v>2</v>
      </c>
    </row>
    <row r="148" spans="1:22" hidden="1" x14ac:dyDescent="0.3">
      <c r="A148" s="109">
        <v>2492</v>
      </c>
      <c r="B148" s="126" t="s">
        <v>81</v>
      </c>
      <c r="C148" s="7" t="str">
        <f t="shared" si="16"/>
        <v>Broward|Family|Active</v>
      </c>
      <c r="D148" s="7">
        <v>1</v>
      </c>
      <c r="E148" s="10">
        <v>140</v>
      </c>
      <c r="F148" s="10">
        <f t="shared" si="17"/>
        <v>840</v>
      </c>
      <c r="G148" s="133">
        <f t="shared" si="18"/>
        <v>820</v>
      </c>
      <c r="H148" s="138"/>
      <c r="I148" s="96"/>
      <c r="J148" s="130"/>
      <c r="K148" s="116">
        <v>137</v>
      </c>
      <c r="L148" s="111">
        <v>139</v>
      </c>
      <c r="M148" s="111">
        <v>136</v>
      </c>
      <c r="N148" s="111">
        <v>137</v>
      </c>
      <c r="O148" s="111">
        <v>132</v>
      </c>
      <c r="P148" s="111">
        <v>139</v>
      </c>
      <c r="Q148" s="110">
        <v>26.172899999999998</v>
      </c>
      <c r="R148" s="110">
        <v>-80.267970000000005</v>
      </c>
      <c r="S148" s="2" t="s">
        <v>1175</v>
      </c>
      <c r="T148" s="2" t="s">
        <v>1644</v>
      </c>
      <c r="U148" s="2" t="s">
        <v>4</v>
      </c>
      <c r="V148" s="2" t="s">
        <v>2</v>
      </c>
    </row>
    <row r="149" spans="1:22" hidden="1" x14ac:dyDescent="0.3">
      <c r="A149" s="109">
        <v>2493</v>
      </c>
      <c r="B149" s="126" t="s">
        <v>81</v>
      </c>
      <c r="C149" s="7" t="str">
        <f t="shared" si="16"/>
        <v>Broward|Family|Active</v>
      </c>
      <c r="D149" s="7">
        <v>1</v>
      </c>
      <c r="E149" s="10">
        <v>320</v>
      </c>
      <c r="F149" s="10">
        <f t="shared" si="17"/>
        <v>1920</v>
      </c>
      <c r="G149" s="133">
        <f t="shared" si="18"/>
        <v>1877</v>
      </c>
      <c r="H149" s="138"/>
      <c r="I149" s="96"/>
      <c r="J149" s="130"/>
      <c r="K149" s="116">
        <v>307</v>
      </c>
      <c r="L149" s="111">
        <v>314</v>
      </c>
      <c r="M149" s="111">
        <v>313</v>
      </c>
      <c r="N149" s="111">
        <v>316</v>
      </c>
      <c r="O149" s="111">
        <v>313</v>
      </c>
      <c r="P149" s="111">
        <v>314</v>
      </c>
      <c r="Q149" s="110">
        <v>25.972581000000002</v>
      </c>
      <c r="R149" s="110">
        <v>-80.265073000000001</v>
      </c>
      <c r="S149" s="2" t="s">
        <v>1176</v>
      </c>
      <c r="T149" s="2" t="s">
        <v>1556</v>
      </c>
      <c r="U149" s="2" t="s">
        <v>4</v>
      </c>
      <c r="V149" s="2" t="s">
        <v>2</v>
      </c>
    </row>
    <row r="150" spans="1:22" hidden="1" x14ac:dyDescent="0.3">
      <c r="A150" s="109">
        <v>2494</v>
      </c>
      <c r="B150" s="126" t="s">
        <v>81</v>
      </c>
      <c r="C150" s="7" t="str">
        <f t="shared" si="16"/>
        <v>Broward|Family|Active</v>
      </c>
      <c r="D150" s="7">
        <v>1</v>
      </c>
      <c r="E150" s="10">
        <v>300</v>
      </c>
      <c r="F150" s="10">
        <f t="shared" si="17"/>
        <v>1800</v>
      </c>
      <c r="G150" s="133">
        <f t="shared" si="18"/>
        <v>1785</v>
      </c>
      <c r="H150" s="138"/>
      <c r="I150" s="96"/>
      <c r="J150" s="130"/>
      <c r="K150" s="116">
        <v>295</v>
      </c>
      <c r="L150" s="111">
        <v>300</v>
      </c>
      <c r="M150" s="111">
        <v>299</v>
      </c>
      <c r="N150" s="111">
        <v>297</v>
      </c>
      <c r="O150" s="111">
        <v>296</v>
      </c>
      <c r="P150" s="111">
        <v>298</v>
      </c>
      <c r="Q150" s="110">
        <v>26.033705999999999</v>
      </c>
      <c r="R150" s="110">
        <v>-80.253045999999998</v>
      </c>
      <c r="S150" s="2" t="s">
        <v>1177</v>
      </c>
      <c r="T150" s="2" t="s">
        <v>1556</v>
      </c>
      <c r="U150" s="2" t="s">
        <v>4</v>
      </c>
      <c r="V150" s="2" t="s">
        <v>2</v>
      </c>
    </row>
    <row r="151" spans="1:22" x14ac:dyDescent="0.3">
      <c r="A151" s="109"/>
      <c r="B151" s="126"/>
      <c r="C151" s="7" t="s">
        <v>1762</v>
      </c>
      <c r="D151" s="7">
        <f>SUM(D97:D150)</f>
        <v>54</v>
      </c>
      <c r="E151" s="7">
        <f t="shared" ref="E151:G151" si="19">SUM(E97:E150)</f>
        <v>9887</v>
      </c>
      <c r="F151" s="7">
        <f t="shared" si="19"/>
        <v>59152</v>
      </c>
      <c r="G151" s="135">
        <f t="shared" si="19"/>
        <v>56412</v>
      </c>
      <c r="H151" s="138">
        <f>G151/F151</f>
        <v>0.95367865837165267</v>
      </c>
      <c r="I151" s="96">
        <v>0.95789999999999997</v>
      </c>
      <c r="J151" s="130">
        <v>0.92169999999999996</v>
      </c>
      <c r="K151" s="116"/>
      <c r="L151" s="111"/>
      <c r="M151" s="111"/>
      <c r="N151" s="111"/>
      <c r="O151" s="111"/>
      <c r="P151" s="111"/>
      <c r="Q151" s="110"/>
      <c r="R151" s="110"/>
      <c r="S151" s="2"/>
      <c r="T151" s="2"/>
      <c r="U151" s="2"/>
      <c r="V151" s="2"/>
    </row>
    <row r="152" spans="1:22" hidden="1" x14ac:dyDescent="0.3">
      <c r="A152" s="109">
        <v>2509</v>
      </c>
      <c r="B152" s="126" t="s">
        <v>81</v>
      </c>
      <c r="C152" s="7" t="str">
        <f>CONCATENATE(B152&amp;"|"&amp;U152&amp;"|"&amp;V152)</f>
        <v>Broward|Family|Lease-Up</v>
      </c>
      <c r="D152" s="7">
        <v>1</v>
      </c>
      <c r="E152" s="10">
        <v>138</v>
      </c>
      <c r="F152" s="10">
        <f>COUNTA(K152:P152)*E152</f>
        <v>414</v>
      </c>
      <c r="G152" s="133">
        <f>SUM(K152:P152)</f>
        <v>118</v>
      </c>
      <c r="H152" s="138"/>
      <c r="I152" s="96"/>
      <c r="J152" s="130"/>
      <c r="K152" s="116">
        <v>74</v>
      </c>
      <c r="L152" s="111">
        <v>37</v>
      </c>
      <c r="M152" s="111">
        <v>7</v>
      </c>
      <c r="Q152" s="110">
        <v>26.131250000000001</v>
      </c>
      <c r="R152" s="110">
        <v>-80.158527777777806</v>
      </c>
      <c r="S152" s="2" t="s">
        <v>1187</v>
      </c>
      <c r="T152" s="2" t="s">
        <v>1368</v>
      </c>
      <c r="U152" s="2" t="s">
        <v>4</v>
      </c>
      <c r="V152" s="2" t="s">
        <v>1332</v>
      </c>
    </row>
    <row r="153" spans="1:22" x14ac:dyDescent="0.3">
      <c r="A153" s="109"/>
      <c r="B153" s="126"/>
      <c r="C153" s="7" t="s">
        <v>1775</v>
      </c>
      <c r="D153" s="7">
        <v>1</v>
      </c>
      <c r="E153" s="10">
        <v>138</v>
      </c>
      <c r="F153" s="10">
        <v>414</v>
      </c>
      <c r="G153" s="133">
        <v>118</v>
      </c>
      <c r="H153" s="138">
        <f>G153/F153</f>
        <v>0.28502415458937197</v>
      </c>
      <c r="I153" s="96" t="s">
        <v>1763</v>
      </c>
      <c r="J153" s="130" t="s">
        <v>1763</v>
      </c>
      <c r="K153" s="116"/>
      <c r="L153" s="111"/>
      <c r="M153" s="111"/>
      <c r="Q153" s="110"/>
      <c r="R153" s="110"/>
      <c r="S153" s="2"/>
      <c r="T153" s="2"/>
      <c r="U153" s="2"/>
      <c r="V153" s="2"/>
    </row>
    <row r="154" spans="1:22" hidden="1" x14ac:dyDescent="0.3">
      <c r="A154" s="109">
        <v>903</v>
      </c>
      <c r="B154" s="126" t="s">
        <v>81</v>
      </c>
      <c r="C154" s="7" t="str">
        <f>CONCATENATE(B154&amp;"|"&amp;U154&amp;"|"&amp;V154)</f>
        <v>Broward|Family|Inactive</v>
      </c>
      <c r="D154" s="7">
        <v>1</v>
      </c>
      <c r="E154" s="5">
        <v>168</v>
      </c>
      <c r="F154" s="10">
        <f>COUNTA(K154:P154)*E154</f>
        <v>0</v>
      </c>
      <c r="G154" s="133">
        <f>SUM(K154:P154)</f>
        <v>0</v>
      </c>
      <c r="H154" s="138"/>
      <c r="I154" s="96"/>
      <c r="J154" s="130"/>
      <c r="Q154" s="110">
        <v>26.213699999999999</v>
      </c>
      <c r="R154" s="110">
        <v>-80.228700000000003</v>
      </c>
      <c r="S154" s="2" t="s">
        <v>580</v>
      </c>
      <c r="T154" s="2" t="s">
        <v>14</v>
      </c>
      <c r="U154" s="2" t="s">
        <v>4</v>
      </c>
      <c r="V154" s="2" t="s">
        <v>1331</v>
      </c>
    </row>
    <row r="155" spans="1:22" hidden="1" x14ac:dyDescent="0.3">
      <c r="A155" s="109">
        <v>2659</v>
      </c>
      <c r="B155" s="126" t="s">
        <v>81</v>
      </c>
      <c r="C155" s="7" t="str">
        <f>CONCATENATE(B155&amp;"|"&amp;U155&amp;"|"&amp;V155)</f>
        <v>Broward|Family|Pipeline</v>
      </c>
      <c r="D155" s="7">
        <v>1</v>
      </c>
      <c r="E155" s="10">
        <v>78</v>
      </c>
      <c r="F155" s="10">
        <f>COUNTA(K155:P155)*E155</f>
        <v>0</v>
      </c>
      <c r="G155" s="133">
        <f>SUM(K155:P155)</f>
        <v>0</v>
      </c>
      <c r="H155" s="138"/>
      <c r="I155" s="96"/>
      <c r="J155" s="130"/>
      <c r="Q155" s="110">
        <v>26.172639</v>
      </c>
      <c r="R155" s="110">
        <v>-80.143583000000007</v>
      </c>
      <c r="S155" s="2" t="s">
        <v>1294</v>
      </c>
      <c r="T155" s="2" t="s">
        <v>1370</v>
      </c>
      <c r="U155" s="2" t="s">
        <v>4</v>
      </c>
      <c r="V155" s="2" t="s">
        <v>1333</v>
      </c>
    </row>
    <row r="156" spans="1:22" hidden="1" x14ac:dyDescent="0.3">
      <c r="A156" s="109">
        <v>2662</v>
      </c>
      <c r="B156" s="126" t="s">
        <v>81</v>
      </c>
      <c r="C156" s="7" t="str">
        <f>CONCATENATE(B156&amp;"|"&amp;U156&amp;"|"&amp;V156)</f>
        <v>Broward|Family|Pipeline</v>
      </c>
      <c r="D156" s="7">
        <v>1</v>
      </c>
      <c r="E156" s="10">
        <v>105</v>
      </c>
      <c r="F156" s="10">
        <f>COUNTA(K156:P156)*E156</f>
        <v>0</v>
      </c>
      <c r="G156" s="133">
        <f>SUM(K156:P156)</f>
        <v>0</v>
      </c>
      <c r="H156" s="138"/>
      <c r="I156" s="96"/>
      <c r="J156" s="130"/>
      <c r="Q156" s="110">
        <v>26.130222</v>
      </c>
      <c r="R156" s="110">
        <v>-80.144138999999996</v>
      </c>
      <c r="S156" s="2" t="s">
        <v>1297</v>
      </c>
      <c r="T156" s="2" t="s">
        <v>1370</v>
      </c>
      <c r="U156" s="2" t="s">
        <v>4</v>
      </c>
      <c r="V156" s="2" t="s">
        <v>1333</v>
      </c>
    </row>
    <row r="157" spans="1:22" hidden="1" x14ac:dyDescent="0.3">
      <c r="A157" s="109">
        <v>2669</v>
      </c>
      <c r="B157" s="126" t="s">
        <v>81</v>
      </c>
      <c r="C157" s="7" t="str">
        <f>CONCATENATE(B157&amp;"|"&amp;U157&amp;"|"&amp;V157)</f>
        <v>Broward|Family|Pipeline</v>
      </c>
      <c r="D157" s="7">
        <v>1</v>
      </c>
      <c r="E157" s="10">
        <v>88</v>
      </c>
      <c r="F157" s="10">
        <f>COUNTA(K157:P157)*E157</f>
        <v>0</v>
      </c>
      <c r="G157" s="133">
        <f>SUM(K157:P157)</f>
        <v>0</v>
      </c>
      <c r="H157" s="138"/>
      <c r="I157" s="96"/>
      <c r="J157" s="130"/>
      <c r="Q157" s="110">
        <v>26.215</v>
      </c>
      <c r="R157" s="110">
        <v>-80.132099999999994</v>
      </c>
      <c r="S157" s="2" t="s">
        <v>1304</v>
      </c>
      <c r="T157" s="2" t="s">
        <v>1412</v>
      </c>
      <c r="U157" s="2" t="s">
        <v>4</v>
      </c>
      <c r="V157" s="2" t="s">
        <v>1333</v>
      </c>
    </row>
    <row r="158" spans="1:22" hidden="1" x14ac:dyDescent="0.3">
      <c r="A158" s="109">
        <v>2671</v>
      </c>
      <c r="B158" s="126" t="s">
        <v>81</v>
      </c>
      <c r="C158" s="7" t="str">
        <f>CONCATENATE(B158&amp;"|"&amp;U158&amp;"|"&amp;V158)</f>
        <v>Broward|Family|Pipeline</v>
      </c>
      <c r="D158" s="7">
        <v>1</v>
      </c>
      <c r="E158" s="10">
        <v>110</v>
      </c>
      <c r="F158" s="10">
        <f>COUNTA(K158:P158)*E158</f>
        <v>0</v>
      </c>
      <c r="G158" s="133">
        <f>SUM(K158:P158)</f>
        <v>0</v>
      </c>
      <c r="H158" s="138"/>
      <c r="I158" s="96"/>
      <c r="J158" s="130"/>
      <c r="Q158" s="110">
        <v>26.156333</v>
      </c>
      <c r="R158" s="110">
        <v>-80.215138999999994</v>
      </c>
      <c r="S158" s="2" t="s">
        <v>1305</v>
      </c>
      <c r="T158" s="2" t="s">
        <v>1726</v>
      </c>
      <c r="U158" s="2" t="s">
        <v>4</v>
      </c>
      <c r="V158" s="2" t="s">
        <v>1333</v>
      </c>
    </row>
    <row r="159" spans="1:22" x14ac:dyDescent="0.3">
      <c r="A159" s="109"/>
      <c r="B159" s="126"/>
      <c r="C159" s="7" t="s">
        <v>1768</v>
      </c>
      <c r="D159" s="7">
        <f>SUM(D155:D158)</f>
        <v>4</v>
      </c>
      <c r="E159" s="7">
        <f>SUM(E155:E158)</f>
        <v>381</v>
      </c>
      <c r="F159" s="10"/>
      <c r="G159" s="133"/>
      <c r="H159" s="138"/>
      <c r="I159" s="96"/>
      <c r="J159" s="130"/>
      <c r="Q159" s="110"/>
      <c r="R159" s="110"/>
      <c r="S159" s="2"/>
      <c r="T159" s="2"/>
      <c r="U159" s="2"/>
      <c r="V159" s="2"/>
    </row>
    <row r="160" spans="1:22" x14ac:dyDescent="0.3">
      <c r="A160" s="109"/>
      <c r="B160" s="126"/>
      <c r="C160" s="7" t="s">
        <v>1764</v>
      </c>
      <c r="D160" s="7">
        <v>1</v>
      </c>
      <c r="E160" s="10">
        <v>168</v>
      </c>
      <c r="F160" s="10"/>
      <c r="G160" s="133"/>
      <c r="H160" s="138"/>
      <c r="I160" s="96"/>
      <c r="J160" s="130"/>
      <c r="K160" s="116"/>
      <c r="L160" s="111"/>
      <c r="M160" s="111"/>
      <c r="N160" s="111"/>
      <c r="O160" s="111"/>
      <c r="P160" s="111"/>
      <c r="Q160" s="110"/>
      <c r="R160" s="110"/>
      <c r="S160" s="2"/>
      <c r="T160" s="2"/>
      <c r="U160" s="2"/>
      <c r="V160" s="2"/>
    </row>
    <row r="161" spans="1:22" hidden="1" x14ac:dyDescent="0.3">
      <c r="A161" s="109">
        <v>503</v>
      </c>
      <c r="B161" s="126" t="s">
        <v>81</v>
      </c>
      <c r="C161" s="7" t="str">
        <f t="shared" si="16"/>
        <v>Broward|Family|MR|Active</v>
      </c>
      <c r="D161" s="7">
        <v>1</v>
      </c>
      <c r="E161" s="10">
        <v>216</v>
      </c>
      <c r="F161" s="10">
        <f t="shared" si="17"/>
        <v>1296</v>
      </c>
      <c r="G161" s="133">
        <f t="shared" si="18"/>
        <v>1239</v>
      </c>
      <c r="H161" s="138"/>
      <c r="I161" s="96"/>
      <c r="J161" s="130"/>
      <c r="K161" s="116">
        <v>209</v>
      </c>
      <c r="L161" s="111">
        <v>211</v>
      </c>
      <c r="M161" s="111">
        <v>202</v>
      </c>
      <c r="N161" s="111">
        <v>203</v>
      </c>
      <c r="O161" s="111">
        <v>207</v>
      </c>
      <c r="P161" s="111">
        <v>207</v>
      </c>
      <c r="Q161" s="110">
        <v>26.120799999999999</v>
      </c>
      <c r="R161" s="110">
        <v>-80.325599999999994</v>
      </c>
      <c r="S161" s="2" t="s">
        <v>341</v>
      </c>
      <c r="T161" s="2" t="s">
        <v>1498</v>
      </c>
      <c r="U161" s="2" t="s">
        <v>1738</v>
      </c>
      <c r="V161" s="2" t="s">
        <v>2</v>
      </c>
    </row>
    <row r="162" spans="1:22" hidden="1" x14ac:dyDescent="0.3">
      <c r="A162" s="109">
        <v>573</v>
      </c>
      <c r="B162" s="126" t="s">
        <v>81</v>
      </c>
      <c r="C162" s="7" t="str">
        <f t="shared" si="16"/>
        <v>Broward|Family|MR|Active</v>
      </c>
      <c r="D162" s="7">
        <v>1</v>
      </c>
      <c r="E162" s="10">
        <v>88</v>
      </c>
      <c r="F162" s="10">
        <f t="shared" si="17"/>
        <v>440</v>
      </c>
      <c r="G162" s="133">
        <f t="shared" si="18"/>
        <v>346</v>
      </c>
      <c r="H162" s="138"/>
      <c r="I162" s="96"/>
      <c r="J162" s="130"/>
      <c r="L162" s="111">
        <v>76</v>
      </c>
      <c r="M162" s="111">
        <v>75</v>
      </c>
      <c r="N162" s="111">
        <v>70</v>
      </c>
      <c r="O162" s="111">
        <v>66</v>
      </c>
      <c r="P162" s="111">
        <v>59</v>
      </c>
      <c r="Q162" s="110">
        <v>26.152699999999999</v>
      </c>
      <c r="R162" s="110">
        <v>-80.207899999999995</v>
      </c>
      <c r="S162" s="2" t="s">
        <v>391</v>
      </c>
      <c r="T162" s="2" t="s">
        <v>1401</v>
      </c>
      <c r="U162" s="2" t="s">
        <v>1738</v>
      </c>
      <c r="V162" s="2" t="s">
        <v>2</v>
      </c>
    </row>
    <row r="163" spans="1:22" hidden="1" x14ac:dyDescent="0.3">
      <c r="A163" s="109">
        <v>756</v>
      </c>
      <c r="B163" s="126" t="s">
        <v>81</v>
      </c>
      <c r="C163" s="7" t="str">
        <f t="shared" si="16"/>
        <v>Broward|Family|MR|Active</v>
      </c>
      <c r="D163" s="7">
        <v>1</v>
      </c>
      <c r="E163" s="10">
        <v>212</v>
      </c>
      <c r="F163" s="10">
        <f t="shared" si="17"/>
        <v>1272</v>
      </c>
      <c r="G163" s="133">
        <f t="shared" si="18"/>
        <v>1197</v>
      </c>
      <c r="H163" s="138"/>
      <c r="I163" s="96"/>
      <c r="J163" s="130"/>
      <c r="K163" s="116">
        <v>196</v>
      </c>
      <c r="L163" s="111">
        <v>199</v>
      </c>
      <c r="M163" s="111">
        <v>201</v>
      </c>
      <c r="N163" s="111">
        <v>201</v>
      </c>
      <c r="O163" s="111">
        <v>201</v>
      </c>
      <c r="P163" s="111">
        <v>199</v>
      </c>
      <c r="Q163" s="110">
        <v>26.302</v>
      </c>
      <c r="R163" s="110">
        <v>-80.130799999999994</v>
      </c>
      <c r="S163" s="2" t="s">
        <v>502</v>
      </c>
      <c r="T163" s="2" t="s">
        <v>1339</v>
      </c>
      <c r="U163" s="2" t="s">
        <v>1738</v>
      </c>
      <c r="V163" s="2" t="s">
        <v>2</v>
      </c>
    </row>
    <row r="164" spans="1:22" hidden="1" x14ac:dyDescent="0.3">
      <c r="A164" s="109">
        <v>2439</v>
      </c>
      <c r="B164" s="126" t="s">
        <v>81</v>
      </c>
      <c r="C164" s="7" t="str">
        <f t="shared" si="16"/>
        <v>Broward|Family|MR|Active</v>
      </c>
      <c r="D164" s="7">
        <v>1</v>
      </c>
      <c r="E164" s="10">
        <v>101</v>
      </c>
      <c r="F164" s="10">
        <f t="shared" si="17"/>
        <v>606</v>
      </c>
      <c r="G164" s="133">
        <f t="shared" si="18"/>
        <v>578</v>
      </c>
      <c r="H164" s="138"/>
      <c r="I164" s="96"/>
      <c r="J164" s="130"/>
      <c r="K164" s="116">
        <v>100</v>
      </c>
      <c r="L164" s="111">
        <v>99</v>
      </c>
      <c r="M164" s="111">
        <v>96</v>
      </c>
      <c r="N164" s="111">
        <v>93</v>
      </c>
      <c r="O164" s="111">
        <v>95</v>
      </c>
      <c r="P164" s="111">
        <v>95</v>
      </c>
      <c r="Q164" s="110">
        <v>26.125388999999998</v>
      </c>
      <c r="R164" s="110">
        <v>-80.144833000000006</v>
      </c>
      <c r="S164" s="2" t="s">
        <v>1140</v>
      </c>
      <c r="T164" s="2" t="s">
        <v>1712</v>
      </c>
      <c r="U164" s="2" t="s">
        <v>1738</v>
      </c>
      <c r="V164" s="2" t="s">
        <v>2</v>
      </c>
    </row>
    <row r="165" spans="1:22" x14ac:dyDescent="0.3">
      <c r="A165" s="109"/>
      <c r="B165" s="126"/>
      <c r="C165" s="7" t="s">
        <v>1761</v>
      </c>
      <c r="D165" s="7">
        <f>SUM(D161:D164)</f>
        <v>4</v>
      </c>
      <c r="E165" s="7">
        <f t="shared" ref="E165:G165" si="20">SUM(E161:E164)</f>
        <v>617</v>
      </c>
      <c r="F165" s="7">
        <f t="shared" si="20"/>
        <v>3614</v>
      </c>
      <c r="G165" s="135">
        <f t="shared" si="20"/>
        <v>3360</v>
      </c>
      <c r="H165" s="138">
        <f>G165/F165</f>
        <v>0.9297177642501383</v>
      </c>
      <c r="I165" s="96">
        <v>0.90869999999999995</v>
      </c>
      <c r="J165" s="130">
        <v>0.91830000000000001</v>
      </c>
      <c r="K165" s="116"/>
      <c r="L165" s="111"/>
      <c r="M165" s="111"/>
      <c r="N165" s="111"/>
      <c r="O165" s="111"/>
      <c r="P165" s="111"/>
      <c r="Q165" s="110"/>
      <c r="R165" s="110"/>
      <c r="S165" s="2"/>
      <c r="T165" s="2"/>
      <c r="U165" s="2"/>
      <c r="V165" s="2"/>
    </row>
    <row r="166" spans="1:22" hidden="1" x14ac:dyDescent="0.3">
      <c r="A166" s="109">
        <v>2603</v>
      </c>
      <c r="B166" s="126" t="s">
        <v>81</v>
      </c>
      <c r="C166" s="7" t="str">
        <f>CONCATENATE(B166&amp;"|"&amp;U166&amp;"|"&amp;V166)</f>
        <v>Broward|Family|MR|Pipeline</v>
      </c>
      <c r="D166" s="7">
        <v>1</v>
      </c>
      <c r="E166" s="10">
        <v>112</v>
      </c>
      <c r="F166" s="10">
        <f>COUNTA(K166:P166)*E166</f>
        <v>0</v>
      </c>
      <c r="G166" s="133">
        <f>SUM(K166:P166)</f>
        <v>0</v>
      </c>
      <c r="H166" s="138"/>
      <c r="I166" s="96"/>
      <c r="J166" s="130"/>
      <c r="Q166" s="110">
        <v>26.111556</v>
      </c>
      <c r="R166" s="110">
        <v>-80.141417000000004</v>
      </c>
      <c r="S166" s="2" t="s">
        <v>1257</v>
      </c>
      <c r="T166" s="2" t="s">
        <v>1368</v>
      </c>
      <c r="U166" s="2" t="s">
        <v>1738</v>
      </c>
      <c r="V166" s="2" t="s">
        <v>1333</v>
      </c>
    </row>
    <row r="167" spans="1:22" hidden="1" x14ac:dyDescent="0.3">
      <c r="A167" s="109">
        <v>2663</v>
      </c>
      <c r="B167" s="126" t="s">
        <v>81</v>
      </c>
      <c r="C167" s="7" t="str">
        <f>CONCATENATE(B167&amp;"|"&amp;U167&amp;"|"&amp;V167)</f>
        <v>Broward|Family|MR|Pipeline</v>
      </c>
      <c r="D167" s="7">
        <v>1</v>
      </c>
      <c r="E167" s="10">
        <v>45</v>
      </c>
      <c r="F167" s="10">
        <f>COUNTA(K167:P167)*E167</f>
        <v>0</v>
      </c>
      <c r="G167" s="133">
        <f>SUM(K167:P167)</f>
        <v>0</v>
      </c>
      <c r="H167" s="138"/>
      <c r="I167" s="96"/>
      <c r="J167" s="130"/>
      <c r="Q167" s="110">
        <v>26.246312</v>
      </c>
      <c r="R167" s="110">
        <v>-80.122260999999995</v>
      </c>
      <c r="S167" s="2" t="s">
        <v>1298</v>
      </c>
      <c r="T167" s="2" t="s">
        <v>1412</v>
      </c>
      <c r="U167" s="2" t="s">
        <v>1738</v>
      </c>
      <c r="V167" s="2" t="s">
        <v>1333</v>
      </c>
    </row>
    <row r="168" spans="1:22" x14ac:dyDescent="0.3">
      <c r="A168" s="109"/>
      <c r="B168" s="126"/>
      <c r="C168" s="7" t="s">
        <v>1774</v>
      </c>
      <c r="D168" s="7">
        <f>SUM(D166:D167)</f>
        <v>2</v>
      </c>
      <c r="E168" s="7">
        <f>SUM(E166:E167)</f>
        <v>157</v>
      </c>
      <c r="F168" s="10"/>
      <c r="G168" s="133"/>
      <c r="H168" s="138"/>
      <c r="I168" s="96"/>
      <c r="J168" s="130"/>
      <c r="Q168" s="110"/>
      <c r="R168" s="110"/>
      <c r="S168" s="2"/>
      <c r="T168" s="2"/>
      <c r="U168" s="2"/>
      <c r="V168" s="2"/>
    </row>
    <row r="169" spans="1:22" hidden="1" x14ac:dyDescent="0.3">
      <c r="A169" s="109">
        <v>2673</v>
      </c>
      <c r="B169" s="126" t="s">
        <v>81</v>
      </c>
      <c r="C169" s="7" t="str">
        <f t="shared" ref="C169:C248" si="21">CONCATENATE(B169&amp;"|"&amp;U169&amp;"|"&amp;V169)</f>
        <v>Broward|Homeless|Pipeline</v>
      </c>
      <c r="D169" s="7">
        <v>1</v>
      </c>
      <c r="E169" s="10">
        <v>2</v>
      </c>
      <c r="F169" s="10">
        <f t="shared" si="17"/>
        <v>0</v>
      </c>
      <c r="G169" s="133">
        <f t="shared" si="18"/>
        <v>0</v>
      </c>
      <c r="H169" s="138"/>
      <c r="I169" s="96"/>
      <c r="J169" s="130"/>
      <c r="S169" s="2" t="s">
        <v>1307</v>
      </c>
      <c r="T169" s="2" t="s">
        <v>1373</v>
      </c>
      <c r="U169" s="2" t="s">
        <v>6</v>
      </c>
      <c r="V169" s="2" t="s">
        <v>1333</v>
      </c>
    </row>
    <row r="170" spans="1:22" ht="12.4" thickBot="1" x14ac:dyDescent="0.35">
      <c r="A170" s="109"/>
      <c r="B170" s="128"/>
      <c r="C170" s="44" t="s">
        <v>1773</v>
      </c>
      <c r="D170" s="44">
        <v>1</v>
      </c>
      <c r="E170" s="47">
        <v>2</v>
      </c>
      <c r="F170" s="47"/>
      <c r="G170" s="134"/>
      <c r="H170" s="139"/>
      <c r="I170" s="97"/>
      <c r="J170" s="131"/>
      <c r="S170" s="2"/>
      <c r="T170" s="2"/>
      <c r="U170" s="2"/>
      <c r="V170" s="2"/>
    </row>
    <row r="171" spans="1:22" x14ac:dyDescent="0.3">
      <c r="A171" s="109"/>
      <c r="B171" s="132" t="s">
        <v>359</v>
      </c>
      <c r="C171" s="156" t="s">
        <v>1777</v>
      </c>
      <c r="D171" s="156">
        <f>D173+D181</f>
        <v>8</v>
      </c>
      <c r="E171" s="156">
        <f t="shared" ref="E171:G171" si="22">E173+E181</f>
        <v>1471</v>
      </c>
      <c r="F171" s="156">
        <f t="shared" si="22"/>
        <v>8826</v>
      </c>
      <c r="G171" s="156">
        <f t="shared" si="22"/>
        <v>8495</v>
      </c>
      <c r="H171" s="102">
        <f>G171/F171</f>
        <v>0.96249716745977798</v>
      </c>
      <c r="I171" s="162"/>
      <c r="J171" s="163"/>
      <c r="S171" s="2"/>
      <c r="T171" s="2"/>
      <c r="U171" s="2"/>
      <c r="V171" s="2"/>
    </row>
    <row r="172" spans="1:22" hidden="1" x14ac:dyDescent="0.3">
      <c r="A172" s="109">
        <v>1636</v>
      </c>
      <c r="B172" s="126" t="s">
        <v>359</v>
      </c>
      <c r="C172" s="2" t="str">
        <f t="shared" si="21"/>
        <v>Charlotte|Elderly|Active</v>
      </c>
      <c r="D172" s="2">
        <v>1</v>
      </c>
      <c r="E172" s="110">
        <v>82</v>
      </c>
      <c r="F172" s="110">
        <f t="shared" si="17"/>
        <v>492</v>
      </c>
      <c r="G172" s="113">
        <f t="shared" si="18"/>
        <v>482</v>
      </c>
      <c r="H172" s="137"/>
      <c r="I172" s="124"/>
      <c r="J172" s="127"/>
      <c r="K172" s="116">
        <v>79</v>
      </c>
      <c r="L172" s="111">
        <v>81</v>
      </c>
      <c r="M172" s="111">
        <v>80</v>
      </c>
      <c r="N172" s="111">
        <v>80</v>
      </c>
      <c r="O172" s="111">
        <v>82</v>
      </c>
      <c r="P172" s="111">
        <v>80</v>
      </c>
      <c r="Q172" s="110">
        <v>27.017833</v>
      </c>
      <c r="R172" s="110">
        <v>-82.016861000000006</v>
      </c>
      <c r="S172" s="2" t="s">
        <v>954</v>
      </c>
      <c r="T172" s="2" t="s">
        <v>1634</v>
      </c>
      <c r="U172" s="2" t="s">
        <v>3</v>
      </c>
      <c r="V172" s="2" t="s">
        <v>2</v>
      </c>
    </row>
    <row r="173" spans="1:22" x14ac:dyDescent="0.3">
      <c r="A173" s="109"/>
      <c r="B173" s="126"/>
      <c r="C173" s="7" t="s">
        <v>1767</v>
      </c>
      <c r="D173" s="7">
        <v>1</v>
      </c>
      <c r="E173" s="10">
        <v>82</v>
      </c>
      <c r="F173" s="10">
        <v>492</v>
      </c>
      <c r="G173" s="133">
        <v>482</v>
      </c>
      <c r="H173" s="138">
        <f>G173/F173</f>
        <v>0.97967479674796742</v>
      </c>
      <c r="I173" s="96">
        <v>0.93700000000000006</v>
      </c>
      <c r="J173" s="130">
        <v>0.66459999999999997</v>
      </c>
      <c r="K173" s="116"/>
      <c r="L173" s="111"/>
      <c r="M173" s="111"/>
      <c r="N173" s="111"/>
      <c r="O173" s="111"/>
      <c r="P173" s="111"/>
      <c r="Q173" s="110"/>
      <c r="R173" s="110"/>
      <c r="S173" s="2"/>
      <c r="T173" s="2"/>
      <c r="U173" s="2"/>
      <c r="V173" s="2"/>
    </row>
    <row r="174" spans="1:22" hidden="1" x14ac:dyDescent="0.3">
      <c r="A174" s="109">
        <v>528</v>
      </c>
      <c r="B174" s="126" t="s">
        <v>359</v>
      </c>
      <c r="C174" s="7" t="str">
        <f t="shared" si="21"/>
        <v>Charlotte|Family|Active</v>
      </c>
      <c r="D174" s="7">
        <v>1</v>
      </c>
      <c r="E174" s="10">
        <v>264</v>
      </c>
      <c r="F174" s="10">
        <f t="shared" ref="F174:F251" si="23">COUNTA(K174:P174)*E174</f>
        <v>1584</v>
      </c>
      <c r="G174" s="133">
        <f t="shared" ref="G174:G251" si="24">SUM(K174:P174)</f>
        <v>1515</v>
      </c>
      <c r="H174" s="138"/>
      <c r="I174" s="96"/>
      <c r="J174" s="130"/>
      <c r="K174" s="116">
        <v>259</v>
      </c>
      <c r="L174" s="111">
        <v>255</v>
      </c>
      <c r="M174" s="111">
        <v>254</v>
      </c>
      <c r="N174" s="111">
        <v>247</v>
      </c>
      <c r="O174" s="111">
        <v>251</v>
      </c>
      <c r="P174" s="111">
        <v>249</v>
      </c>
      <c r="Q174" s="110">
        <v>27.008700000000001</v>
      </c>
      <c r="R174" s="110">
        <v>-82.153199999999998</v>
      </c>
      <c r="S174" s="2" t="s">
        <v>360</v>
      </c>
      <c r="T174" s="2" t="s">
        <v>1504</v>
      </c>
      <c r="U174" s="2" t="s">
        <v>4</v>
      </c>
      <c r="V174" s="2" t="s">
        <v>2</v>
      </c>
    </row>
    <row r="175" spans="1:22" hidden="1" x14ac:dyDescent="0.3">
      <c r="A175" s="109">
        <v>634</v>
      </c>
      <c r="B175" s="126" t="s">
        <v>359</v>
      </c>
      <c r="C175" s="7" t="str">
        <f t="shared" si="21"/>
        <v>Charlotte|Family|Active</v>
      </c>
      <c r="D175" s="7">
        <v>1</v>
      </c>
      <c r="E175" s="10">
        <v>336</v>
      </c>
      <c r="F175" s="10">
        <f t="shared" si="23"/>
        <v>2016</v>
      </c>
      <c r="G175" s="133">
        <f t="shared" si="24"/>
        <v>1874</v>
      </c>
      <c r="H175" s="138"/>
      <c r="I175" s="96"/>
      <c r="J175" s="130"/>
      <c r="K175" s="116">
        <v>322</v>
      </c>
      <c r="L175" s="111">
        <v>318</v>
      </c>
      <c r="M175" s="111">
        <v>322</v>
      </c>
      <c r="N175" s="111">
        <v>304</v>
      </c>
      <c r="O175" s="111">
        <v>304</v>
      </c>
      <c r="P175" s="111">
        <v>304</v>
      </c>
      <c r="Q175" s="110">
        <v>26.920200000000001</v>
      </c>
      <c r="R175" s="110">
        <v>-82.036199999999994</v>
      </c>
      <c r="S175" s="2" t="s">
        <v>424</v>
      </c>
      <c r="T175" s="2" t="s">
        <v>1518</v>
      </c>
      <c r="U175" s="2" t="s">
        <v>4</v>
      </c>
      <c r="V175" s="2" t="s">
        <v>2</v>
      </c>
    </row>
    <row r="176" spans="1:22" hidden="1" x14ac:dyDescent="0.3">
      <c r="A176" s="109">
        <v>718</v>
      </c>
      <c r="B176" s="126" t="s">
        <v>359</v>
      </c>
      <c r="C176" s="7" t="str">
        <f t="shared" si="21"/>
        <v>Charlotte|Family|Active</v>
      </c>
      <c r="D176" s="7">
        <v>1</v>
      </c>
      <c r="E176" s="10">
        <v>176</v>
      </c>
      <c r="F176" s="10">
        <f t="shared" si="23"/>
        <v>1056</v>
      </c>
      <c r="G176" s="133">
        <f t="shared" si="24"/>
        <v>1046</v>
      </c>
      <c r="H176" s="138"/>
      <c r="I176" s="96"/>
      <c r="J176" s="130"/>
      <c r="K176" s="116">
        <v>175</v>
      </c>
      <c r="L176" s="111">
        <v>176</v>
      </c>
      <c r="M176" s="111">
        <v>174</v>
      </c>
      <c r="N176" s="111">
        <v>173</v>
      </c>
      <c r="O176" s="111">
        <v>175</v>
      </c>
      <c r="P176" s="111">
        <v>173</v>
      </c>
      <c r="Q176" s="110">
        <v>26.890899999999998</v>
      </c>
      <c r="R176" s="110">
        <v>-82.300899999999999</v>
      </c>
      <c r="S176" s="2" t="s">
        <v>477</v>
      </c>
      <c r="T176" s="2" t="s">
        <v>1354</v>
      </c>
      <c r="U176" s="2" t="s">
        <v>4</v>
      </c>
      <c r="V176" s="2" t="s">
        <v>2</v>
      </c>
    </row>
    <row r="177" spans="1:22" hidden="1" x14ac:dyDescent="0.3">
      <c r="A177" s="109">
        <v>1015</v>
      </c>
      <c r="B177" s="126" t="s">
        <v>359</v>
      </c>
      <c r="C177" s="7" t="str">
        <f t="shared" si="21"/>
        <v>Charlotte|Family|Active</v>
      </c>
      <c r="D177" s="7">
        <v>1</v>
      </c>
      <c r="E177" s="10">
        <v>284</v>
      </c>
      <c r="F177" s="10">
        <f t="shared" si="23"/>
        <v>1704</v>
      </c>
      <c r="G177" s="133">
        <f t="shared" si="24"/>
        <v>1648</v>
      </c>
      <c r="H177" s="138"/>
      <c r="I177" s="96"/>
      <c r="J177" s="130"/>
      <c r="K177" s="116">
        <v>277</v>
      </c>
      <c r="L177" s="111">
        <v>268</v>
      </c>
      <c r="M177" s="111">
        <v>266</v>
      </c>
      <c r="N177" s="111">
        <v>280</v>
      </c>
      <c r="O177" s="111">
        <v>277</v>
      </c>
      <c r="P177" s="111">
        <v>280</v>
      </c>
      <c r="Q177" s="110">
        <v>26.991499999999998</v>
      </c>
      <c r="R177" s="110">
        <v>-82.029300000000006</v>
      </c>
      <c r="S177" s="2" t="s">
        <v>655</v>
      </c>
      <c r="T177" s="2" t="s">
        <v>1571</v>
      </c>
      <c r="U177" s="2" t="s">
        <v>4</v>
      </c>
      <c r="V177" s="2" t="s">
        <v>2</v>
      </c>
    </row>
    <row r="178" spans="1:22" hidden="1" x14ac:dyDescent="0.3">
      <c r="A178" s="109">
        <v>1514</v>
      </c>
      <c r="B178" s="126" t="s">
        <v>359</v>
      </c>
      <c r="C178" s="7" t="str">
        <f t="shared" si="21"/>
        <v>Charlotte|Family|Active</v>
      </c>
      <c r="D178" s="7">
        <v>1</v>
      </c>
      <c r="E178" s="10">
        <v>31</v>
      </c>
      <c r="F178" s="10">
        <f t="shared" si="23"/>
        <v>186</v>
      </c>
      <c r="G178" s="133">
        <f t="shared" si="24"/>
        <v>174</v>
      </c>
      <c r="H178" s="138"/>
      <c r="I178" s="96"/>
      <c r="J178" s="130"/>
      <c r="K178" s="116">
        <v>30</v>
      </c>
      <c r="L178" s="111">
        <v>29</v>
      </c>
      <c r="M178" s="111">
        <v>28</v>
      </c>
      <c r="N178" s="111">
        <v>27</v>
      </c>
      <c r="O178" s="111">
        <v>29</v>
      </c>
      <c r="P178" s="111">
        <v>31</v>
      </c>
      <c r="Q178" s="110">
        <v>26.965199999999999</v>
      </c>
      <c r="R178" s="110">
        <v>-82.079899999999995</v>
      </c>
      <c r="S178" s="2" t="s">
        <v>894</v>
      </c>
      <c r="T178" s="2" t="s">
        <v>1409</v>
      </c>
      <c r="U178" s="2" t="s">
        <v>4</v>
      </c>
      <c r="V178" s="2" t="s">
        <v>2</v>
      </c>
    </row>
    <row r="179" spans="1:22" hidden="1" x14ac:dyDescent="0.3">
      <c r="A179" s="109">
        <v>1583</v>
      </c>
      <c r="B179" s="126" t="s">
        <v>359</v>
      </c>
      <c r="C179" s="7" t="str">
        <f t="shared" si="21"/>
        <v>Charlotte|Family|Active</v>
      </c>
      <c r="D179" s="7">
        <v>1</v>
      </c>
      <c r="E179" s="10">
        <v>128</v>
      </c>
      <c r="F179" s="10">
        <f t="shared" si="23"/>
        <v>768</v>
      </c>
      <c r="G179" s="133">
        <f t="shared" si="24"/>
        <v>749</v>
      </c>
      <c r="H179" s="138"/>
      <c r="I179" s="96"/>
      <c r="J179" s="130"/>
      <c r="K179" s="116">
        <v>128</v>
      </c>
      <c r="L179" s="111">
        <v>124</v>
      </c>
      <c r="M179" s="111">
        <v>127</v>
      </c>
      <c r="N179" s="111">
        <v>123</v>
      </c>
      <c r="O179" s="111">
        <v>124</v>
      </c>
      <c r="P179" s="111">
        <v>123</v>
      </c>
      <c r="Q179" s="110">
        <v>27.008199999999999</v>
      </c>
      <c r="R179" s="110">
        <v>-82.047700000000006</v>
      </c>
      <c r="S179" s="2" t="s">
        <v>769</v>
      </c>
      <c r="T179" s="2" t="s">
        <v>1362</v>
      </c>
      <c r="U179" s="2" t="s">
        <v>4</v>
      </c>
      <c r="V179" s="2" t="s">
        <v>2</v>
      </c>
    </row>
    <row r="180" spans="1:22" hidden="1" x14ac:dyDescent="0.3">
      <c r="A180" s="109">
        <v>1631</v>
      </c>
      <c r="B180" s="126" t="s">
        <v>359</v>
      </c>
      <c r="C180" s="7" t="str">
        <f t="shared" si="21"/>
        <v>Charlotte|Family|Active</v>
      </c>
      <c r="D180" s="7">
        <v>1</v>
      </c>
      <c r="E180" s="10">
        <v>170</v>
      </c>
      <c r="F180" s="10">
        <f t="shared" si="23"/>
        <v>1020</v>
      </c>
      <c r="G180" s="133">
        <f t="shared" si="24"/>
        <v>1007</v>
      </c>
      <c r="H180" s="138"/>
      <c r="I180" s="96"/>
      <c r="J180" s="130"/>
      <c r="K180" s="116">
        <v>167</v>
      </c>
      <c r="L180" s="111">
        <v>168</v>
      </c>
      <c r="M180" s="111">
        <v>167</v>
      </c>
      <c r="N180" s="111">
        <v>168</v>
      </c>
      <c r="O180" s="111">
        <v>167</v>
      </c>
      <c r="P180" s="111">
        <v>170</v>
      </c>
      <c r="Q180" s="110">
        <v>26.931699999999999</v>
      </c>
      <c r="R180" s="110">
        <v>-82.040800000000004</v>
      </c>
      <c r="S180" s="2" t="s">
        <v>950</v>
      </c>
      <c r="T180" s="2" t="s">
        <v>1654</v>
      </c>
      <c r="U180" s="2" t="s">
        <v>4</v>
      </c>
      <c r="V180" s="2" t="s">
        <v>2</v>
      </c>
    </row>
    <row r="181" spans="1:22" ht="12.4" thickBot="1" x14ac:dyDescent="0.35">
      <c r="A181" s="109"/>
      <c r="B181" s="128"/>
      <c r="C181" s="44" t="s">
        <v>1762</v>
      </c>
      <c r="D181" s="44">
        <f>SUM(D174:D180)</f>
        <v>7</v>
      </c>
      <c r="E181" s="44">
        <f t="shared" ref="E181:G181" si="25">SUM(E174:E180)</f>
        <v>1389</v>
      </c>
      <c r="F181" s="44">
        <f t="shared" si="25"/>
        <v>8334</v>
      </c>
      <c r="G181" s="136">
        <f t="shared" si="25"/>
        <v>8013</v>
      </c>
      <c r="H181" s="139">
        <f>G181/F181</f>
        <v>0.9614830813534917</v>
      </c>
      <c r="I181" s="97">
        <v>0.92700000000000005</v>
      </c>
      <c r="J181" s="131">
        <v>0.91020000000000001</v>
      </c>
      <c r="K181" s="116"/>
      <c r="L181" s="111"/>
      <c r="M181" s="111"/>
      <c r="N181" s="111"/>
      <c r="O181" s="111"/>
      <c r="P181" s="111"/>
      <c r="Q181" s="110"/>
      <c r="R181" s="110"/>
      <c r="S181" s="2"/>
      <c r="T181" s="2"/>
      <c r="U181" s="2"/>
      <c r="V181" s="2"/>
    </row>
    <row r="182" spans="1:22" x14ac:dyDescent="0.3">
      <c r="A182" s="109"/>
      <c r="B182" s="132" t="s">
        <v>195</v>
      </c>
      <c r="C182" s="156" t="s">
        <v>1766</v>
      </c>
      <c r="D182" s="156">
        <f>D184+D193+D195</f>
        <v>8</v>
      </c>
      <c r="E182" s="156">
        <f t="shared" ref="E182:G182" si="26">E184+E193+E195</f>
        <v>477</v>
      </c>
      <c r="F182" s="156">
        <f t="shared" si="26"/>
        <v>2744</v>
      </c>
      <c r="G182" s="156">
        <f t="shared" si="26"/>
        <v>2604</v>
      </c>
      <c r="H182" s="102">
        <f>G182/F182</f>
        <v>0.94897959183673475</v>
      </c>
      <c r="I182" s="162"/>
      <c r="J182" s="163"/>
      <c r="K182" s="116"/>
      <c r="L182" s="111"/>
      <c r="M182" s="111"/>
      <c r="N182" s="111"/>
      <c r="O182" s="111"/>
      <c r="P182" s="111"/>
      <c r="Q182" s="110"/>
      <c r="R182" s="110"/>
      <c r="S182" s="2"/>
      <c r="T182" s="2"/>
      <c r="U182" s="2"/>
      <c r="V182" s="2"/>
    </row>
    <row r="183" spans="1:22" hidden="1" x14ac:dyDescent="0.3">
      <c r="A183" s="109">
        <v>1126</v>
      </c>
      <c r="B183" s="126" t="s">
        <v>195</v>
      </c>
      <c r="C183" s="2" t="str">
        <f t="shared" si="21"/>
        <v>Citrus|Elderly|Active</v>
      </c>
      <c r="D183" s="2">
        <v>1</v>
      </c>
      <c r="E183" s="110">
        <v>100</v>
      </c>
      <c r="F183" s="110">
        <f t="shared" si="23"/>
        <v>600</v>
      </c>
      <c r="G183" s="113">
        <f t="shared" si="24"/>
        <v>587</v>
      </c>
      <c r="H183" s="137"/>
      <c r="I183" s="124"/>
      <c r="J183" s="127"/>
      <c r="K183" s="116">
        <v>96</v>
      </c>
      <c r="L183" s="111">
        <v>99</v>
      </c>
      <c r="M183" s="111">
        <v>98</v>
      </c>
      <c r="N183" s="111">
        <v>98</v>
      </c>
      <c r="O183" s="111">
        <v>98</v>
      </c>
      <c r="P183" s="111">
        <v>98</v>
      </c>
      <c r="Q183" s="110">
        <v>28.9297</v>
      </c>
      <c r="R183" s="110">
        <v>-82.488</v>
      </c>
      <c r="S183" s="2" t="s">
        <v>721</v>
      </c>
      <c r="T183" s="2" t="s">
        <v>1592</v>
      </c>
      <c r="U183" s="2" t="s">
        <v>3</v>
      </c>
      <c r="V183" s="2" t="s">
        <v>2</v>
      </c>
    </row>
    <row r="184" spans="1:22" x14ac:dyDescent="0.3">
      <c r="A184" s="109"/>
      <c r="B184" s="126"/>
      <c r="C184" s="7" t="s">
        <v>1767</v>
      </c>
      <c r="D184" s="7">
        <v>1</v>
      </c>
      <c r="E184" s="10">
        <v>100</v>
      </c>
      <c r="F184" s="10">
        <v>600</v>
      </c>
      <c r="G184" s="133">
        <v>587</v>
      </c>
      <c r="H184" s="138">
        <f>G184/F184</f>
        <v>0.97833333333333339</v>
      </c>
      <c r="I184" s="96">
        <v>0.99329999999999996</v>
      </c>
      <c r="J184" s="130">
        <v>0.99170000000000003</v>
      </c>
      <c r="K184" s="116"/>
      <c r="L184" s="111"/>
      <c r="M184" s="111"/>
      <c r="N184" s="111"/>
      <c r="O184" s="111"/>
      <c r="P184" s="111"/>
      <c r="Q184" s="110"/>
      <c r="R184" s="110"/>
      <c r="S184" s="2"/>
      <c r="T184" s="2"/>
      <c r="U184" s="2"/>
      <c r="V184" s="2"/>
    </row>
    <row r="185" spans="1:22" hidden="1" x14ac:dyDescent="0.3">
      <c r="A185" s="109">
        <v>2626</v>
      </c>
      <c r="B185" s="126" t="s">
        <v>195</v>
      </c>
      <c r="C185" s="7" t="str">
        <f>CONCATENATE(B185&amp;"|"&amp;U185&amp;"|"&amp;V185)</f>
        <v>Citrus|Elderly|Pipeline</v>
      </c>
      <c r="D185" s="7">
        <v>1</v>
      </c>
      <c r="E185" s="10">
        <v>119</v>
      </c>
      <c r="F185" s="10">
        <f>COUNTA(K185:P185)*E185</f>
        <v>0</v>
      </c>
      <c r="G185" s="133">
        <f>SUM(K185:P185)</f>
        <v>0</v>
      </c>
      <c r="H185" s="138"/>
      <c r="I185" s="96"/>
      <c r="J185" s="130"/>
      <c r="Q185" s="110">
        <v>28.903472000000001</v>
      </c>
      <c r="R185" s="110">
        <v>-82.445694000000003</v>
      </c>
      <c r="S185" s="2" t="s">
        <v>1277</v>
      </c>
      <c r="T185" s="2" t="s">
        <v>1369</v>
      </c>
      <c r="U185" s="2" t="s">
        <v>3</v>
      </c>
      <c r="V185" s="2" t="s">
        <v>1333</v>
      </c>
    </row>
    <row r="186" spans="1:22" x14ac:dyDescent="0.3">
      <c r="A186" s="109"/>
      <c r="B186" s="126"/>
      <c r="C186" s="7" t="s">
        <v>1765</v>
      </c>
      <c r="D186" s="7">
        <v>1</v>
      </c>
      <c r="E186" s="10">
        <v>119</v>
      </c>
      <c r="F186" s="10"/>
      <c r="G186" s="133"/>
      <c r="H186" s="138"/>
      <c r="I186" s="96"/>
      <c r="J186" s="130"/>
      <c r="K186" s="116"/>
      <c r="L186" s="111"/>
      <c r="M186" s="111"/>
      <c r="N186" s="111"/>
      <c r="O186" s="111"/>
      <c r="P186" s="111"/>
      <c r="Q186" s="110"/>
      <c r="R186" s="110"/>
      <c r="S186" s="2"/>
      <c r="T186" s="2"/>
      <c r="U186" s="2"/>
      <c r="V186" s="2"/>
    </row>
    <row r="187" spans="1:22" hidden="1" x14ac:dyDescent="0.3">
      <c r="A187" s="109">
        <v>269</v>
      </c>
      <c r="B187" s="126" t="s">
        <v>195</v>
      </c>
      <c r="C187" s="7" t="str">
        <f t="shared" si="21"/>
        <v>Citrus|Family|Active</v>
      </c>
      <c r="D187" s="7">
        <v>1</v>
      </c>
      <c r="E187" s="10">
        <v>36</v>
      </c>
      <c r="F187" s="10">
        <f t="shared" si="23"/>
        <v>180</v>
      </c>
      <c r="G187" s="133">
        <f t="shared" si="24"/>
        <v>171</v>
      </c>
      <c r="H187" s="138"/>
      <c r="I187" s="96"/>
      <c r="J187" s="130"/>
      <c r="L187" s="111">
        <v>35</v>
      </c>
      <c r="M187" s="111">
        <v>35</v>
      </c>
      <c r="N187" s="111">
        <v>33</v>
      </c>
      <c r="O187" s="111">
        <v>34</v>
      </c>
      <c r="P187" s="111">
        <v>34</v>
      </c>
      <c r="Q187" s="110">
        <v>28.745000000000001</v>
      </c>
      <c r="R187" s="110">
        <v>-82.302300000000002</v>
      </c>
      <c r="S187" s="2" t="s">
        <v>196</v>
      </c>
      <c r="T187" s="2" t="s">
        <v>1349</v>
      </c>
      <c r="U187" s="2" t="s">
        <v>4</v>
      </c>
      <c r="V187" s="2" t="s">
        <v>2</v>
      </c>
    </row>
    <row r="188" spans="1:22" hidden="1" x14ac:dyDescent="0.3">
      <c r="A188" s="109">
        <v>351</v>
      </c>
      <c r="B188" s="126" t="s">
        <v>195</v>
      </c>
      <c r="C188" s="7" t="str">
        <f t="shared" si="21"/>
        <v>Citrus|Family|Active</v>
      </c>
      <c r="D188" s="7">
        <v>1</v>
      </c>
      <c r="E188" s="10">
        <v>50</v>
      </c>
      <c r="F188" s="10">
        <f t="shared" si="23"/>
        <v>300</v>
      </c>
      <c r="G188" s="133">
        <f t="shared" si="24"/>
        <v>283</v>
      </c>
      <c r="H188" s="138"/>
      <c r="I188" s="96"/>
      <c r="J188" s="130"/>
      <c r="K188" s="116">
        <v>49</v>
      </c>
      <c r="L188" s="111">
        <v>48</v>
      </c>
      <c r="M188" s="111">
        <v>46</v>
      </c>
      <c r="N188" s="111">
        <v>48</v>
      </c>
      <c r="O188" s="111">
        <v>46</v>
      </c>
      <c r="P188" s="111">
        <v>46</v>
      </c>
      <c r="Q188" s="110">
        <v>28.857500000000002</v>
      </c>
      <c r="R188" s="110">
        <v>-82.338800000000006</v>
      </c>
      <c r="S188" s="2" t="s">
        <v>248</v>
      </c>
      <c r="T188" s="2" t="s">
        <v>1391</v>
      </c>
      <c r="U188" s="2" t="s">
        <v>4</v>
      </c>
      <c r="V188" s="2" t="s">
        <v>2</v>
      </c>
    </row>
    <row r="189" spans="1:22" hidden="1" x14ac:dyDescent="0.3">
      <c r="A189" s="109">
        <v>388</v>
      </c>
      <c r="B189" s="126" t="s">
        <v>195</v>
      </c>
      <c r="C189" s="7" t="str">
        <f t="shared" si="21"/>
        <v>Citrus|Family|Active</v>
      </c>
      <c r="D189" s="7">
        <v>1</v>
      </c>
      <c r="E189" s="10">
        <v>74</v>
      </c>
      <c r="F189" s="10">
        <f t="shared" si="23"/>
        <v>444</v>
      </c>
      <c r="G189" s="133">
        <f t="shared" si="24"/>
        <v>411</v>
      </c>
      <c r="H189" s="138"/>
      <c r="I189" s="96"/>
      <c r="J189" s="130"/>
      <c r="K189" s="116">
        <v>66</v>
      </c>
      <c r="L189" s="111">
        <v>68</v>
      </c>
      <c r="M189" s="111">
        <v>70</v>
      </c>
      <c r="N189" s="111">
        <v>68</v>
      </c>
      <c r="O189" s="111">
        <v>68</v>
      </c>
      <c r="P189" s="111">
        <v>71</v>
      </c>
      <c r="Q189" s="110">
        <v>28.842600000000001</v>
      </c>
      <c r="R189" s="110">
        <v>-82.340599999999995</v>
      </c>
      <c r="S189" s="2" t="s">
        <v>272</v>
      </c>
      <c r="T189" s="2" t="s">
        <v>1347</v>
      </c>
      <c r="U189" s="2" t="s">
        <v>4</v>
      </c>
      <c r="V189" s="2" t="s">
        <v>2</v>
      </c>
    </row>
    <row r="190" spans="1:22" hidden="1" x14ac:dyDescent="0.3">
      <c r="A190" s="109">
        <v>698</v>
      </c>
      <c r="B190" s="126" t="s">
        <v>195</v>
      </c>
      <c r="C190" s="7" t="str">
        <f t="shared" si="21"/>
        <v>Citrus|Family|Active</v>
      </c>
      <c r="D190" s="7">
        <v>1</v>
      </c>
      <c r="E190" s="10">
        <v>42</v>
      </c>
      <c r="F190" s="10">
        <f t="shared" si="23"/>
        <v>210</v>
      </c>
      <c r="G190" s="133">
        <f t="shared" si="24"/>
        <v>195</v>
      </c>
      <c r="H190" s="138"/>
      <c r="I190" s="96"/>
      <c r="J190" s="130"/>
      <c r="K190" s="116">
        <v>42</v>
      </c>
      <c r="L190" s="111"/>
      <c r="M190" s="111">
        <v>39</v>
      </c>
      <c r="N190" s="111">
        <v>36</v>
      </c>
      <c r="O190" s="111">
        <v>39</v>
      </c>
      <c r="P190" s="111">
        <v>39</v>
      </c>
      <c r="Q190" s="110">
        <v>28.8949</v>
      </c>
      <c r="R190" s="110">
        <v>-82.538399999999996</v>
      </c>
      <c r="S190" s="2" t="s">
        <v>463</v>
      </c>
      <c r="T190" s="2" t="s">
        <v>1347</v>
      </c>
      <c r="U190" s="2" t="s">
        <v>4</v>
      </c>
      <c r="V190" s="2" t="s">
        <v>2</v>
      </c>
    </row>
    <row r="191" spans="1:22" hidden="1" x14ac:dyDescent="0.3">
      <c r="A191" s="109">
        <v>1169</v>
      </c>
      <c r="B191" s="126" t="s">
        <v>195</v>
      </c>
      <c r="C191" s="7" t="str">
        <f t="shared" si="21"/>
        <v>Citrus|Family|Active</v>
      </c>
      <c r="D191" s="7">
        <v>1</v>
      </c>
      <c r="E191" s="10">
        <v>85</v>
      </c>
      <c r="F191" s="10">
        <f t="shared" si="23"/>
        <v>510</v>
      </c>
      <c r="G191" s="133">
        <f t="shared" si="24"/>
        <v>482</v>
      </c>
      <c r="H191" s="138"/>
      <c r="I191" s="96"/>
      <c r="J191" s="130"/>
      <c r="K191" s="116">
        <v>79</v>
      </c>
      <c r="L191" s="111">
        <v>78</v>
      </c>
      <c r="M191" s="111">
        <v>80</v>
      </c>
      <c r="N191" s="111">
        <v>81</v>
      </c>
      <c r="O191" s="111">
        <v>81</v>
      </c>
      <c r="P191" s="111">
        <v>83</v>
      </c>
      <c r="Q191" s="110">
        <v>28.868200000000002</v>
      </c>
      <c r="R191" s="110">
        <v>-82.597899999999996</v>
      </c>
      <c r="S191" s="2" t="s">
        <v>752</v>
      </c>
      <c r="T191" s="2" t="s">
        <v>1359</v>
      </c>
      <c r="U191" s="2" t="s">
        <v>4</v>
      </c>
      <c r="V191" s="2" t="s">
        <v>2</v>
      </c>
    </row>
    <row r="192" spans="1:22" hidden="1" x14ac:dyDescent="0.3">
      <c r="A192" s="109">
        <v>1336</v>
      </c>
      <c r="B192" s="126" t="s">
        <v>195</v>
      </c>
      <c r="C192" s="7" t="str">
        <f t="shared" si="21"/>
        <v>Citrus|Family|Active</v>
      </c>
      <c r="D192" s="7">
        <v>1</v>
      </c>
      <c r="E192" s="10">
        <v>40</v>
      </c>
      <c r="F192" s="10">
        <f t="shared" si="23"/>
        <v>200</v>
      </c>
      <c r="G192" s="133">
        <f t="shared" si="24"/>
        <v>183</v>
      </c>
      <c r="H192" s="138"/>
      <c r="I192" s="96"/>
      <c r="J192" s="130"/>
      <c r="L192" s="111">
        <v>38</v>
      </c>
      <c r="M192" s="111">
        <v>37</v>
      </c>
      <c r="N192" s="111">
        <v>35</v>
      </c>
      <c r="O192" s="111">
        <v>36</v>
      </c>
      <c r="P192" s="111">
        <v>37</v>
      </c>
      <c r="Q192" s="110">
        <v>28.893899999999999</v>
      </c>
      <c r="R192" s="110">
        <v>-82.472700000000003</v>
      </c>
      <c r="S192" s="2" t="s">
        <v>829</v>
      </c>
      <c r="T192" s="2" t="s">
        <v>1392</v>
      </c>
      <c r="U192" s="2" t="s">
        <v>4</v>
      </c>
      <c r="V192" s="2" t="s">
        <v>2</v>
      </c>
    </row>
    <row r="193" spans="1:22" x14ac:dyDescent="0.3">
      <c r="A193" s="109"/>
      <c r="B193" s="126"/>
      <c r="C193" s="7" t="s">
        <v>1762</v>
      </c>
      <c r="D193" s="7">
        <f>SUM(D187:D192)</f>
        <v>6</v>
      </c>
      <c r="E193" s="10">
        <f>SUM(E187:E192)</f>
        <v>327</v>
      </c>
      <c r="F193" s="10">
        <f t="shared" ref="F193:G193" si="27">SUM(F187:F192)</f>
        <v>1844</v>
      </c>
      <c r="G193" s="88">
        <f t="shared" si="27"/>
        <v>1725</v>
      </c>
      <c r="H193" s="138">
        <f>G193/F193</f>
        <v>0.93546637744034711</v>
      </c>
      <c r="I193" s="96">
        <v>0.93769999999999998</v>
      </c>
      <c r="J193" s="130">
        <v>0.91610000000000003</v>
      </c>
      <c r="L193" s="111"/>
      <c r="M193" s="111"/>
      <c r="N193" s="111"/>
      <c r="O193" s="111"/>
      <c r="P193" s="111"/>
      <c r="Q193" s="110"/>
      <c r="R193" s="110"/>
      <c r="S193" s="2"/>
      <c r="T193" s="2"/>
      <c r="U193" s="2"/>
      <c r="V193" s="2"/>
    </row>
    <row r="194" spans="1:22" hidden="1" x14ac:dyDescent="0.3">
      <c r="A194" s="109">
        <v>1545</v>
      </c>
      <c r="B194" s="126" t="s">
        <v>195</v>
      </c>
      <c r="C194" s="7" t="str">
        <f t="shared" si="21"/>
        <v>Citrus|Family|MR|Active</v>
      </c>
      <c r="D194" s="7">
        <v>1</v>
      </c>
      <c r="E194" s="10">
        <v>50</v>
      </c>
      <c r="F194" s="10">
        <f t="shared" si="23"/>
        <v>300</v>
      </c>
      <c r="G194" s="133">
        <f t="shared" si="24"/>
        <v>292</v>
      </c>
      <c r="H194" s="138"/>
      <c r="I194" s="96"/>
      <c r="J194" s="130"/>
      <c r="K194" s="116">
        <v>48</v>
      </c>
      <c r="L194" s="111">
        <v>47</v>
      </c>
      <c r="M194" s="111">
        <v>50</v>
      </c>
      <c r="N194" s="111">
        <v>49</v>
      </c>
      <c r="O194" s="111">
        <v>50</v>
      </c>
      <c r="P194" s="111">
        <v>48</v>
      </c>
      <c r="Q194" s="110">
        <v>28.909134000000002</v>
      </c>
      <c r="R194" s="110">
        <v>-82.584765000000004</v>
      </c>
      <c r="S194" s="2" t="s">
        <v>903</v>
      </c>
      <c r="T194" s="2" t="s">
        <v>1410</v>
      </c>
      <c r="U194" s="2" t="s">
        <v>1738</v>
      </c>
      <c r="V194" s="2" t="s">
        <v>2</v>
      </c>
    </row>
    <row r="195" spans="1:22" ht="12.4" thickBot="1" x14ac:dyDescent="0.35">
      <c r="B195" s="129"/>
      <c r="C195" s="46" t="s">
        <v>1761</v>
      </c>
      <c r="D195" s="46">
        <v>1</v>
      </c>
      <c r="E195" s="46">
        <v>50</v>
      </c>
      <c r="F195" s="46">
        <v>300</v>
      </c>
      <c r="G195" s="92">
        <v>292</v>
      </c>
      <c r="H195" s="139">
        <f>G195/F195</f>
        <v>0.97333333333333338</v>
      </c>
      <c r="I195" s="97">
        <v>0.9</v>
      </c>
      <c r="J195" s="131">
        <v>0.97199999999999998</v>
      </c>
    </row>
    <row r="196" spans="1:22" x14ac:dyDescent="0.25">
      <c r="B196" s="132" t="s">
        <v>26</v>
      </c>
      <c r="C196" s="156" t="s">
        <v>1760</v>
      </c>
      <c r="D196" s="156">
        <f>D202+D204</f>
        <v>6</v>
      </c>
      <c r="E196" s="156">
        <f t="shared" ref="E196:G196" si="28">E202+E204</f>
        <v>919</v>
      </c>
      <c r="F196" s="156">
        <f t="shared" si="28"/>
        <v>5514</v>
      </c>
      <c r="G196" s="156">
        <f t="shared" si="28"/>
        <v>5205</v>
      </c>
      <c r="H196" s="102">
        <f>G196/F196</f>
        <v>0.94396082698585415</v>
      </c>
      <c r="I196" s="162"/>
      <c r="J196" s="163"/>
    </row>
    <row r="197" spans="1:22" hidden="1" x14ac:dyDescent="0.3">
      <c r="A197" s="109">
        <v>171</v>
      </c>
      <c r="B197" s="126" t="s">
        <v>26</v>
      </c>
      <c r="C197" s="2" t="str">
        <f t="shared" si="21"/>
        <v>Clay|Family|Active</v>
      </c>
      <c r="D197" s="2">
        <v>1</v>
      </c>
      <c r="E197" s="110">
        <v>51</v>
      </c>
      <c r="F197" s="110">
        <f t="shared" si="23"/>
        <v>306</v>
      </c>
      <c r="G197" s="113">
        <f t="shared" si="24"/>
        <v>276</v>
      </c>
      <c r="H197" s="137"/>
      <c r="I197" s="124"/>
      <c r="J197" s="127"/>
      <c r="K197" s="116">
        <v>41</v>
      </c>
      <c r="L197" s="111">
        <v>43</v>
      </c>
      <c r="M197" s="111">
        <v>46</v>
      </c>
      <c r="N197" s="111">
        <v>49</v>
      </c>
      <c r="O197" s="111">
        <v>48</v>
      </c>
      <c r="P197" s="111">
        <v>49</v>
      </c>
      <c r="Q197" s="110">
        <v>29.9834</v>
      </c>
      <c r="R197" s="110">
        <v>-81.688699999999997</v>
      </c>
      <c r="S197" s="2" t="s">
        <v>128</v>
      </c>
      <c r="T197" s="2" t="s">
        <v>1347</v>
      </c>
      <c r="U197" s="2" t="s">
        <v>4</v>
      </c>
      <c r="V197" s="2" t="s">
        <v>2</v>
      </c>
    </row>
    <row r="198" spans="1:22" hidden="1" x14ac:dyDescent="0.3">
      <c r="A198" s="109">
        <v>492</v>
      </c>
      <c r="B198" s="126" t="s">
        <v>26</v>
      </c>
      <c r="C198" s="2" t="str">
        <f t="shared" si="21"/>
        <v>Clay|Family|Active</v>
      </c>
      <c r="D198" s="2">
        <v>1</v>
      </c>
      <c r="E198" s="110">
        <v>160</v>
      </c>
      <c r="F198" s="110">
        <f t="shared" si="23"/>
        <v>960</v>
      </c>
      <c r="G198" s="113">
        <f t="shared" si="24"/>
        <v>913</v>
      </c>
      <c r="H198" s="137"/>
      <c r="I198" s="124"/>
      <c r="J198" s="127"/>
      <c r="K198" s="116">
        <v>148</v>
      </c>
      <c r="L198" s="111">
        <v>152</v>
      </c>
      <c r="M198" s="111">
        <v>152</v>
      </c>
      <c r="N198" s="111">
        <v>153</v>
      </c>
      <c r="O198" s="111">
        <v>154</v>
      </c>
      <c r="P198" s="111">
        <v>154</v>
      </c>
      <c r="Q198" s="110">
        <v>30.100200000000001</v>
      </c>
      <c r="R198" s="110">
        <v>-81.766400000000004</v>
      </c>
      <c r="S198" s="2" t="s">
        <v>331</v>
      </c>
      <c r="T198" s="2" t="s">
        <v>1443</v>
      </c>
      <c r="U198" s="2" t="s">
        <v>4</v>
      </c>
      <c r="V198" s="2" t="s">
        <v>2</v>
      </c>
    </row>
    <row r="199" spans="1:22" hidden="1" x14ac:dyDescent="0.3">
      <c r="A199" s="109">
        <v>516</v>
      </c>
      <c r="B199" s="126" t="s">
        <v>26</v>
      </c>
      <c r="C199" s="2" t="str">
        <f t="shared" si="21"/>
        <v>Clay|Family|Active</v>
      </c>
      <c r="D199" s="2">
        <v>1</v>
      </c>
      <c r="E199" s="110">
        <v>100</v>
      </c>
      <c r="F199" s="110">
        <f t="shared" si="23"/>
        <v>600</v>
      </c>
      <c r="G199" s="113">
        <f t="shared" si="24"/>
        <v>574</v>
      </c>
      <c r="H199" s="137"/>
      <c r="I199" s="124"/>
      <c r="J199" s="127"/>
      <c r="K199" s="116">
        <v>94</v>
      </c>
      <c r="L199" s="111">
        <v>96</v>
      </c>
      <c r="M199" s="111">
        <v>96</v>
      </c>
      <c r="N199" s="111">
        <v>97</v>
      </c>
      <c r="O199" s="111">
        <v>95</v>
      </c>
      <c r="P199" s="111">
        <v>96</v>
      </c>
      <c r="Q199" s="110">
        <v>30.167300000000001</v>
      </c>
      <c r="R199" s="110">
        <v>-81.720799999999997</v>
      </c>
      <c r="S199" s="2" t="s">
        <v>350</v>
      </c>
      <c r="T199" s="2" t="s">
        <v>1384</v>
      </c>
      <c r="U199" s="2" t="s">
        <v>4</v>
      </c>
      <c r="V199" s="2" t="s">
        <v>2</v>
      </c>
    </row>
    <row r="200" spans="1:22" hidden="1" x14ac:dyDescent="0.3">
      <c r="A200" s="109">
        <v>1016</v>
      </c>
      <c r="B200" s="126" t="s">
        <v>26</v>
      </c>
      <c r="C200" s="2" t="str">
        <f t="shared" si="21"/>
        <v>Clay|Family|Active</v>
      </c>
      <c r="D200" s="2">
        <v>1</v>
      </c>
      <c r="E200" s="110">
        <v>304</v>
      </c>
      <c r="F200" s="110">
        <f t="shared" si="23"/>
        <v>1824</v>
      </c>
      <c r="G200" s="113">
        <f t="shared" si="24"/>
        <v>1754</v>
      </c>
      <c r="H200" s="137"/>
      <c r="I200" s="124"/>
      <c r="J200" s="127"/>
      <c r="K200" s="116">
        <v>298</v>
      </c>
      <c r="L200" s="111">
        <v>292</v>
      </c>
      <c r="M200" s="111">
        <v>291</v>
      </c>
      <c r="N200" s="111">
        <v>288</v>
      </c>
      <c r="O200" s="111">
        <v>294</v>
      </c>
      <c r="P200" s="111">
        <v>291</v>
      </c>
      <c r="Q200" s="110">
        <v>30.114799999999999</v>
      </c>
      <c r="R200" s="110">
        <v>-81.811999999999998</v>
      </c>
      <c r="S200" s="2" t="s">
        <v>656</v>
      </c>
      <c r="T200" s="2" t="s">
        <v>1572</v>
      </c>
      <c r="U200" s="2" t="s">
        <v>4</v>
      </c>
      <c r="V200" s="2" t="s">
        <v>2</v>
      </c>
    </row>
    <row r="201" spans="1:22" hidden="1" x14ac:dyDescent="0.3">
      <c r="A201" s="109">
        <v>1838</v>
      </c>
      <c r="B201" s="126" t="s">
        <v>26</v>
      </c>
      <c r="C201" s="2" t="str">
        <f t="shared" si="21"/>
        <v>Clay|Family|Active</v>
      </c>
      <c r="D201" s="2">
        <v>1</v>
      </c>
      <c r="E201" s="110">
        <v>102</v>
      </c>
      <c r="F201" s="110">
        <f t="shared" si="23"/>
        <v>612</v>
      </c>
      <c r="G201" s="113">
        <f t="shared" si="24"/>
        <v>581</v>
      </c>
      <c r="H201" s="137"/>
      <c r="I201" s="124"/>
      <c r="J201" s="127"/>
      <c r="K201" s="116">
        <v>98</v>
      </c>
      <c r="L201" s="111">
        <v>98</v>
      </c>
      <c r="M201" s="111">
        <v>100</v>
      </c>
      <c r="N201" s="111">
        <v>96</v>
      </c>
      <c r="O201" s="111">
        <v>95</v>
      </c>
      <c r="P201" s="111">
        <v>94</v>
      </c>
      <c r="Q201" s="110">
        <v>30.038900000000002</v>
      </c>
      <c r="R201" s="110">
        <v>-81.834699999999998</v>
      </c>
      <c r="S201" s="2" t="s">
        <v>1002</v>
      </c>
      <c r="T201" s="2" t="s">
        <v>1666</v>
      </c>
      <c r="U201" s="2" t="s">
        <v>4</v>
      </c>
      <c r="V201" s="2" t="s">
        <v>2</v>
      </c>
    </row>
    <row r="202" spans="1:22" x14ac:dyDescent="0.3">
      <c r="A202" s="109"/>
      <c r="B202" s="126"/>
      <c r="C202" s="7" t="s">
        <v>1762</v>
      </c>
      <c r="D202" s="7">
        <f>SUM(D197:D201)</f>
        <v>5</v>
      </c>
      <c r="E202" s="7">
        <f t="shared" ref="E202:G202" si="29">SUM(E197:E201)</f>
        <v>717</v>
      </c>
      <c r="F202" s="7">
        <f t="shared" si="29"/>
        <v>4302</v>
      </c>
      <c r="G202" s="135">
        <f t="shared" si="29"/>
        <v>4098</v>
      </c>
      <c r="H202" s="138">
        <f>G202/F202</f>
        <v>0.95258019525801951</v>
      </c>
      <c r="I202" s="96">
        <v>0.94410000000000005</v>
      </c>
      <c r="J202" s="130">
        <v>0.95409999999999995</v>
      </c>
      <c r="K202" s="116"/>
      <c r="L202" s="111"/>
      <c r="M202" s="111"/>
      <c r="N202" s="111"/>
      <c r="O202" s="111"/>
      <c r="P202" s="111"/>
      <c r="Q202" s="110"/>
      <c r="R202" s="110"/>
      <c r="S202" s="2"/>
      <c r="T202" s="2"/>
      <c r="U202" s="2"/>
      <c r="V202" s="2"/>
    </row>
    <row r="203" spans="1:22" hidden="1" x14ac:dyDescent="0.3">
      <c r="A203" s="109">
        <v>369</v>
      </c>
      <c r="B203" s="126" t="s">
        <v>26</v>
      </c>
      <c r="C203" s="7" t="str">
        <f t="shared" si="21"/>
        <v>Clay|Family|MR|Active</v>
      </c>
      <c r="D203" s="7">
        <v>1</v>
      </c>
      <c r="E203" s="10">
        <v>202</v>
      </c>
      <c r="F203" s="10">
        <f t="shared" si="23"/>
        <v>1212</v>
      </c>
      <c r="G203" s="133">
        <f t="shared" si="24"/>
        <v>1107</v>
      </c>
      <c r="H203" s="138"/>
      <c r="I203" s="96"/>
      <c r="J203" s="130"/>
      <c r="K203" s="116">
        <v>181</v>
      </c>
      <c r="L203" s="111">
        <v>184</v>
      </c>
      <c r="M203" s="111">
        <v>187</v>
      </c>
      <c r="N203" s="111">
        <v>185</v>
      </c>
      <c r="O203" s="111">
        <v>187</v>
      </c>
      <c r="P203" s="111">
        <v>183</v>
      </c>
      <c r="Q203" s="110">
        <v>30.190280999999999</v>
      </c>
      <c r="R203" s="110">
        <v>-81.717681999999996</v>
      </c>
      <c r="S203" s="2" t="s">
        <v>258</v>
      </c>
      <c r="T203" s="2" t="s">
        <v>1479</v>
      </c>
      <c r="U203" s="2" t="s">
        <v>1738</v>
      </c>
      <c r="V203" s="2" t="s">
        <v>2</v>
      </c>
    </row>
    <row r="204" spans="1:22" ht="12.4" thickBot="1" x14ac:dyDescent="0.35">
      <c r="A204" s="109"/>
      <c r="B204" s="128"/>
      <c r="C204" s="44" t="s">
        <v>1761</v>
      </c>
      <c r="D204" s="44">
        <v>1</v>
      </c>
      <c r="E204" s="47">
        <v>202</v>
      </c>
      <c r="F204" s="47">
        <v>1212</v>
      </c>
      <c r="G204" s="134">
        <v>1107</v>
      </c>
      <c r="H204" s="139">
        <f>G204/F204</f>
        <v>0.9133663366336634</v>
      </c>
      <c r="I204" s="97">
        <v>0.94879999999999998</v>
      </c>
      <c r="J204" s="131">
        <v>0.92900000000000005</v>
      </c>
      <c r="K204" s="116"/>
      <c r="L204" s="111"/>
      <c r="M204" s="111"/>
      <c r="N204" s="111"/>
      <c r="O204" s="111"/>
      <c r="P204" s="111"/>
      <c r="Q204" s="110"/>
      <c r="R204" s="110"/>
      <c r="S204" s="2"/>
      <c r="T204" s="2"/>
      <c r="U204" s="2"/>
      <c r="V204" s="2"/>
    </row>
    <row r="205" spans="1:22" x14ac:dyDescent="0.3">
      <c r="A205" s="109"/>
      <c r="B205" s="132" t="s">
        <v>16</v>
      </c>
      <c r="C205" s="156" t="s">
        <v>1766</v>
      </c>
      <c r="D205" s="156">
        <f>D207+D231+D233+D240+D242</f>
        <v>32</v>
      </c>
      <c r="E205" s="156">
        <f t="shared" ref="E205:G205" si="30">E207+E231+E233+E240+E242</f>
        <v>4431</v>
      </c>
      <c r="F205" s="156">
        <f t="shared" si="30"/>
        <v>25188</v>
      </c>
      <c r="G205" s="156">
        <f t="shared" si="30"/>
        <v>23171</v>
      </c>
      <c r="H205" s="102">
        <f>G205/F205</f>
        <v>0.9199221851675401</v>
      </c>
      <c r="I205" s="162"/>
      <c r="J205" s="163"/>
      <c r="K205" s="116"/>
      <c r="L205" s="111"/>
      <c r="M205" s="111"/>
      <c r="N205" s="111"/>
      <c r="O205" s="111"/>
      <c r="P205" s="111"/>
      <c r="Q205" s="110"/>
      <c r="R205" s="110"/>
      <c r="S205" s="2"/>
      <c r="T205" s="2"/>
      <c r="U205" s="2"/>
      <c r="V205" s="2"/>
    </row>
    <row r="206" spans="1:22" hidden="1" x14ac:dyDescent="0.3">
      <c r="A206" s="109">
        <v>1362</v>
      </c>
      <c r="B206" s="126" t="s">
        <v>16</v>
      </c>
      <c r="C206" s="2" t="str">
        <f t="shared" si="21"/>
        <v>Collier|Elderly|Active</v>
      </c>
      <c r="D206" s="2">
        <v>1</v>
      </c>
      <c r="E206" s="110">
        <v>30</v>
      </c>
      <c r="F206" s="110">
        <f t="shared" si="23"/>
        <v>180</v>
      </c>
      <c r="G206" s="113">
        <f t="shared" si="24"/>
        <v>176</v>
      </c>
      <c r="H206" s="137"/>
      <c r="I206" s="124"/>
      <c r="J206" s="127"/>
      <c r="K206" s="116">
        <v>30</v>
      </c>
      <c r="L206" s="111">
        <v>30</v>
      </c>
      <c r="M206" s="111">
        <v>29</v>
      </c>
      <c r="N206" s="111">
        <v>29</v>
      </c>
      <c r="O206" s="111">
        <v>29</v>
      </c>
      <c r="P206" s="111">
        <v>29</v>
      </c>
      <c r="Q206" s="110">
        <v>26.4282</v>
      </c>
      <c r="R206" s="110">
        <v>-81.429599999999994</v>
      </c>
      <c r="S206" s="2" t="s">
        <v>846</v>
      </c>
      <c r="T206" s="2" t="s">
        <v>1360</v>
      </c>
      <c r="U206" s="2" t="s">
        <v>3</v>
      </c>
      <c r="V206" s="2" t="s">
        <v>2</v>
      </c>
    </row>
    <row r="207" spans="1:22" x14ac:dyDescent="0.3">
      <c r="A207" s="109"/>
      <c r="B207" s="126"/>
      <c r="C207" s="7" t="s">
        <v>1767</v>
      </c>
      <c r="D207" s="7">
        <v>1</v>
      </c>
      <c r="E207" s="10">
        <v>30</v>
      </c>
      <c r="F207" s="10">
        <v>180</v>
      </c>
      <c r="G207" s="133">
        <v>176</v>
      </c>
      <c r="H207" s="138">
        <f>G207/F207</f>
        <v>0.97777777777777775</v>
      </c>
      <c r="I207" s="96">
        <v>0.90500000000000003</v>
      </c>
      <c r="J207" s="130">
        <v>0.95309999999999995</v>
      </c>
      <c r="K207" s="116"/>
      <c r="L207" s="111"/>
      <c r="M207" s="111"/>
      <c r="N207" s="111"/>
      <c r="O207" s="111"/>
      <c r="P207" s="111"/>
      <c r="Q207" s="110"/>
      <c r="R207" s="110"/>
      <c r="S207" s="2"/>
      <c r="T207" s="2"/>
      <c r="U207" s="2"/>
      <c r="V207" s="2"/>
    </row>
    <row r="208" spans="1:22" hidden="1" x14ac:dyDescent="0.3">
      <c r="A208" s="109">
        <v>3</v>
      </c>
      <c r="B208" s="126" t="s">
        <v>16</v>
      </c>
      <c r="C208" s="7" t="str">
        <f t="shared" si="21"/>
        <v>Collier|Family|Active</v>
      </c>
      <c r="D208" s="7">
        <v>1</v>
      </c>
      <c r="E208" s="10">
        <v>70</v>
      </c>
      <c r="F208" s="10">
        <f t="shared" si="23"/>
        <v>420</v>
      </c>
      <c r="G208" s="133">
        <f t="shared" si="24"/>
        <v>420</v>
      </c>
      <c r="H208" s="138"/>
      <c r="I208" s="96"/>
      <c r="J208" s="130"/>
      <c r="K208" s="116">
        <v>70</v>
      </c>
      <c r="L208" s="111">
        <v>70</v>
      </c>
      <c r="M208" s="111">
        <v>70</v>
      </c>
      <c r="N208" s="111">
        <v>70</v>
      </c>
      <c r="O208" s="111">
        <v>70</v>
      </c>
      <c r="P208" s="111">
        <v>70</v>
      </c>
      <c r="Q208" s="110">
        <v>26.151499999999999</v>
      </c>
      <c r="R208" s="110">
        <v>-81.794700000000006</v>
      </c>
      <c r="S208" s="2" t="s">
        <v>17</v>
      </c>
      <c r="T208" s="2" t="s">
        <v>1419</v>
      </c>
      <c r="U208" s="2" t="s">
        <v>4</v>
      </c>
      <c r="V208" s="2" t="s">
        <v>2</v>
      </c>
    </row>
    <row r="209" spans="1:22" hidden="1" x14ac:dyDescent="0.3">
      <c r="A209" s="109">
        <v>69</v>
      </c>
      <c r="B209" s="126" t="s">
        <v>16</v>
      </c>
      <c r="C209" s="7" t="str">
        <f t="shared" si="21"/>
        <v>Collier|Family|Active</v>
      </c>
      <c r="D209" s="7">
        <v>1</v>
      </c>
      <c r="E209" s="10">
        <v>120</v>
      </c>
      <c r="F209" s="10">
        <f t="shared" si="23"/>
        <v>720</v>
      </c>
      <c r="G209" s="133">
        <f t="shared" si="24"/>
        <v>696</v>
      </c>
      <c r="H209" s="138"/>
      <c r="I209" s="96"/>
      <c r="J209" s="130"/>
      <c r="K209" s="116">
        <v>115</v>
      </c>
      <c r="L209" s="111">
        <v>116</v>
      </c>
      <c r="M209" s="111">
        <v>116</v>
      </c>
      <c r="N209" s="111">
        <v>115</v>
      </c>
      <c r="O209" s="111">
        <v>115</v>
      </c>
      <c r="P209" s="111">
        <v>119</v>
      </c>
      <c r="Q209" s="110">
        <v>26.228400000000001</v>
      </c>
      <c r="R209" s="110">
        <v>-81.770300000000006</v>
      </c>
      <c r="S209" s="2" t="s">
        <v>64</v>
      </c>
      <c r="T209" s="2" t="s">
        <v>1432</v>
      </c>
      <c r="U209" s="2" t="s">
        <v>4</v>
      </c>
      <c r="V209" s="2" t="s">
        <v>2</v>
      </c>
    </row>
    <row r="210" spans="1:22" hidden="1" x14ac:dyDescent="0.3">
      <c r="A210" s="109">
        <v>181</v>
      </c>
      <c r="B210" s="126" t="s">
        <v>16</v>
      </c>
      <c r="C210" s="7" t="str">
        <f t="shared" si="21"/>
        <v>Collier|Family|Active</v>
      </c>
      <c r="D210" s="7">
        <v>1</v>
      </c>
      <c r="E210" s="10">
        <v>210</v>
      </c>
      <c r="F210" s="10">
        <f t="shared" si="23"/>
        <v>1260</v>
      </c>
      <c r="G210" s="133">
        <f t="shared" si="24"/>
        <v>1214</v>
      </c>
      <c r="H210" s="138"/>
      <c r="I210" s="96"/>
      <c r="J210" s="130"/>
      <c r="K210" s="116">
        <v>204</v>
      </c>
      <c r="L210" s="111">
        <v>205</v>
      </c>
      <c r="M210" s="111">
        <v>203</v>
      </c>
      <c r="N210" s="111">
        <v>200</v>
      </c>
      <c r="O210" s="111">
        <v>201</v>
      </c>
      <c r="P210" s="111">
        <v>201</v>
      </c>
      <c r="Q210" s="110">
        <v>26.1081</v>
      </c>
      <c r="R210" s="110">
        <v>-81.700400000000002</v>
      </c>
      <c r="S210" s="2" t="s">
        <v>135</v>
      </c>
      <c r="T210" s="2" t="s">
        <v>1447</v>
      </c>
      <c r="U210" s="2" t="s">
        <v>4</v>
      </c>
      <c r="V210" s="2" t="s">
        <v>2</v>
      </c>
    </row>
    <row r="211" spans="1:22" hidden="1" x14ac:dyDescent="0.3">
      <c r="A211" s="109">
        <v>398</v>
      </c>
      <c r="B211" s="126" t="s">
        <v>16</v>
      </c>
      <c r="C211" s="7" t="str">
        <f t="shared" si="21"/>
        <v>Collier|Family|Active</v>
      </c>
      <c r="D211" s="7">
        <v>1</v>
      </c>
      <c r="E211" s="10">
        <v>72</v>
      </c>
      <c r="F211" s="10">
        <f t="shared" si="23"/>
        <v>432</v>
      </c>
      <c r="G211" s="133">
        <f t="shared" si="24"/>
        <v>426</v>
      </c>
      <c r="H211" s="138"/>
      <c r="I211" s="96"/>
      <c r="J211" s="130"/>
      <c r="K211" s="116">
        <v>72</v>
      </c>
      <c r="L211" s="111">
        <v>71</v>
      </c>
      <c r="M211" s="111">
        <v>71</v>
      </c>
      <c r="N211" s="111">
        <v>70</v>
      </c>
      <c r="O211" s="111">
        <v>71</v>
      </c>
      <c r="P211" s="111">
        <v>71</v>
      </c>
      <c r="Q211" s="110">
        <v>26.15</v>
      </c>
      <c r="R211" s="110">
        <v>-81.793499999999995</v>
      </c>
      <c r="S211" s="2" t="s">
        <v>278</v>
      </c>
      <c r="T211" s="2" t="s">
        <v>1351</v>
      </c>
      <c r="U211" s="2" t="s">
        <v>4</v>
      </c>
      <c r="V211" s="2" t="s">
        <v>2</v>
      </c>
    </row>
    <row r="212" spans="1:22" hidden="1" x14ac:dyDescent="0.3">
      <c r="A212" s="109">
        <v>463</v>
      </c>
      <c r="B212" s="126" t="s">
        <v>16</v>
      </c>
      <c r="C212" s="7" t="str">
        <f t="shared" si="21"/>
        <v>Collier|Family|Active</v>
      </c>
      <c r="D212" s="7">
        <v>1</v>
      </c>
      <c r="E212" s="10">
        <v>78</v>
      </c>
      <c r="F212" s="10">
        <f t="shared" si="23"/>
        <v>390</v>
      </c>
      <c r="G212" s="133">
        <f t="shared" si="24"/>
        <v>381</v>
      </c>
      <c r="H212" s="138"/>
      <c r="I212" s="96"/>
      <c r="J212" s="130"/>
      <c r="L212" s="111">
        <v>76</v>
      </c>
      <c r="M212" s="111">
        <v>77</v>
      </c>
      <c r="N212" s="111">
        <v>77</v>
      </c>
      <c r="O212" s="111">
        <v>76</v>
      </c>
      <c r="P212" s="111">
        <v>75</v>
      </c>
      <c r="Q212" s="110">
        <v>26.198899999999998</v>
      </c>
      <c r="R212" s="110">
        <v>-81.718400000000003</v>
      </c>
      <c r="S212" s="2" t="s">
        <v>313</v>
      </c>
      <c r="T212" s="2" t="s">
        <v>1349</v>
      </c>
      <c r="U212" s="2" t="s">
        <v>4</v>
      </c>
      <c r="V212" s="2" t="s">
        <v>2</v>
      </c>
    </row>
    <row r="213" spans="1:22" hidden="1" x14ac:dyDescent="0.3">
      <c r="A213" s="109">
        <v>557</v>
      </c>
      <c r="B213" s="126" t="s">
        <v>16</v>
      </c>
      <c r="C213" s="7" t="str">
        <f t="shared" si="21"/>
        <v>Collier|Family|Active</v>
      </c>
      <c r="D213" s="7">
        <v>1</v>
      </c>
      <c r="E213" s="10">
        <v>160</v>
      </c>
      <c r="F213" s="10">
        <f t="shared" si="23"/>
        <v>960</v>
      </c>
      <c r="G213" s="133">
        <f t="shared" si="24"/>
        <v>926</v>
      </c>
      <c r="H213" s="138"/>
      <c r="I213" s="96"/>
      <c r="J213" s="130"/>
      <c r="K213" s="116">
        <v>156</v>
      </c>
      <c r="L213" s="111">
        <v>156</v>
      </c>
      <c r="M213" s="111">
        <v>155</v>
      </c>
      <c r="N213" s="111">
        <v>154</v>
      </c>
      <c r="O213" s="111">
        <v>152</v>
      </c>
      <c r="P213" s="111">
        <v>153</v>
      </c>
      <c r="Q213" s="110">
        <v>26.4161</v>
      </c>
      <c r="R213" s="110">
        <v>-81.421400000000006</v>
      </c>
      <c r="S213" s="2" t="s">
        <v>377</v>
      </c>
      <c r="T213" s="2" t="s">
        <v>1348</v>
      </c>
      <c r="U213" s="2" t="s">
        <v>4</v>
      </c>
      <c r="V213" s="2" t="s">
        <v>2</v>
      </c>
    </row>
    <row r="214" spans="1:22" hidden="1" x14ac:dyDescent="0.3">
      <c r="A214" s="109">
        <v>583</v>
      </c>
      <c r="B214" s="126" t="s">
        <v>16</v>
      </c>
      <c r="C214" s="7" t="str">
        <f t="shared" si="21"/>
        <v>Collier|Family|Active</v>
      </c>
      <c r="D214" s="7">
        <v>1</v>
      </c>
      <c r="E214" s="10">
        <v>176</v>
      </c>
      <c r="F214" s="10">
        <f t="shared" si="23"/>
        <v>1056</v>
      </c>
      <c r="G214" s="133">
        <f t="shared" si="24"/>
        <v>1014</v>
      </c>
      <c r="H214" s="138"/>
      <c r="I214" s="96"/>
      <c r="J214" s="130"/>
      <c r="K214" s="116">
        <v>171</v>
      </c>
      <c r="L214" s="111">
        <v>173</v>
      </c>
      <c r="M214" s="111">
        <v>171</v>
      </c>
      <c r="N214" s="111">
        <v>170</v>
      </c>
      <c r="O214" s="111">
        <v>162</v>
      </c>
      <c r="P214" s="111">
        <v>167</v>
      </c>
      <c r="Q214" s="110">
        <v>26.139199999999999</v>
      </c>
      <c r="R214" s="110">
        <v>-81.739500000000007</v>
      </c>
      <c r="S214" s="2" t="s">
        <v>398</v>
      </c>
      <c r="T214" s="2" t="s">
        <v>1429</v>
      </c>
      <c r="U214" s="2" t="s">
        <v>4</v>
      </c>
      <c r="V214" s="2" t="s">
        <v>2</v>
      </c>
    </row>
    <row r="215" spans="1:22" hidden="1" x14ac:dyDescent="0.3">
      <c r="A215" s="109">
        <v>732</v>
      </c>
      <c r="B215" s="126" t="s">
        <v>16</v>
      </c>
      <c r="C215" s="7" t="str">
        <f t="shared" si="21"/>
        <v>Collier|Family|Active</v>
      </c>
      <c r="D215" s="7">
        <v>1</v>
      </c>
      <c r="E215" s="10">
        <v>140</v>
      </c>
      <c r="F215" s="10">
        <f t="shared" si="23"/>
        <v>840</v>
      </c>
      <c r="G215" s="133">
        <f t="shared" si="24"/>
        <v>820</v>
      </c>
      <c r="H215" s="138"/>
      <c r="I215" s="96"/>
      <c r="J215" s="130"/>
      <c r="K215" s="116">
        <v>138</v>
      </c>
      <c r="L215" s="111">
        <v>138</v>
      </c>
      <c r="M215" s="111">
        <v>138</v>
      </c>
      <c r="N215" s="111">
        <v>137</v>
      </c>
      <c r="O215" s="111">
        <v>134</v>
      </c>
      <c r="P215" s="111">
        <v>135</v>
      </c>
      <c r="Q215" s="110">
        <v>26.155200000000001</v>
      </c>
      <c r="R215" s="110">
        <v>-81.6935</v>
      </c>
      <c r="S215" s="2" t="s">
        <v>487</v>
      </c>
      <c r="T215" s="2" t="s">
        <v>1346</v>
      </c>
      <c r="U215" s="2" t="s">
        <v>4</v>
      </c>
      <c r="V215" s="2" t="s">
        <v>2</v>
      </c>
    </row>
    <row r="216" spans="1:22" hidden="1" x14ac:dyDescent="0.3">
      <c r="A216" s="109">
        <v>758</v>
      </c>
      <c r="B216" s="126" t="s">
        <v>16</v>
      </c>
      <c r="C216" s="7" t="str">
        <f t="shared" si="21"/>
        <v>Collier|Family|Active</v>
      </c>
      <c r="D216" s="7">
        <v>1</v>
      </c>
      <c r="E216" s="10">
        <v>128</v>
      </c>
      <c r="F216" s="10">
        <f t="shared" si="23"/>
        <v>768</v>
      </c>
      <c r="G216" s="133">
        <f t="shared" si="24"/>
        <v>748</v>
      </c>
      <c r="H216" s="138"/>
      <c r="I216" s="96"/>
      <c r="J216" s="130"/>
      <c r="K216" s="116">
        <v>125</v>
      </c>
      <c r="L216" s="111">
        <v>125</v>
      </c>
      <c r="M216" s="111">
        <v>128</v>
      </c>
      <c r="N216" s="111">
        <v>124</v>
      </c>
      <c r="O216" s="111">
        <v>125</v>
      </c>
      <c r="P216" s="111">
        <v>121</v>
      </c>
      <c r="Q216" s="110">
        <v>26.154</v>
      </c>
      <c r="R216" s="110">
        <v>-81.735100000000003</v>
      </c>
      <c r="S216" s="2" t="s">
        <v>504</v>
      </c>
      <c r="T216" s="2" t="s">
        <v>1340</v>
      </c>
      <c r="U216" s="2" t="s">
        <v>4</v>
      </c>
      <c r="V216" s="2" t="s">
        <v>2</v>
      </c>
    </row>
    <row r="217" spans="1:22" hidden="1" x14ac:dyDescent="0.3">
      <c r="A217" s="109">
        <v>759</v>
      </c>
      <c r="B217" s="126" t="s">
        <v>16</v>
      </c>
      <c r="C217" s="7" t="str">
        <f t="shared" si="21"/>
        <v>Collier|Family|Active</v>
      </c>
      <c r="D217" s="7">
        <v>1</v>
      </c>
      <c r="E217" s="10">
        <v>124</v>
      </c>
      <c r="F217" s="10">
        <f t="shared" si="23"/>
        <v>744</v>
      </c>
      <c r="G217" s="133">
        <f t="shared" si="24"/>
        <v>723</v>
      </c>
      <c r="H217" s="138"/>
      <c r="I217" s="96"/>
      <c r="J217" s="130"/>
      <c r="K217" s="116">
        <v>121</v>
      </c>
      <c r="L217" s="111">
        <v>118</v>
      </c>
      <c r="M217" s="111">
        <v>124</v>
      </c>
      <c r="N217" s="111">
        <v>118</v>
      </c>
      <c r="O217" s="111">
        <v>121</v>
      </c>
      <c r="P217" s="111">
        <v>121</v>
      </c>
      <c r="Q217" s="110">
        <v>26.154</v>
      </c>
      <c r="R217" s="110">
        <v>-81.735100000000003</v>
      </c>
      <c r="S217" s="2" t="s">
        <v>505</v>
      </c>
      <c r="T217" s="2" t="s">
        <v>1346</v>
      </c>
      <c r="U217" s="2" t="s">
        <v>4</v>
      </c>
      <c r="V217" s="2" t="s">
        <v>2</v>
      </c>
    </row>
    <row r="218" spans="1:22" hidden="1" x14ac:dyDescent="0.3">
      <c r="A218" s="109">
        <v>818</v>
      </c>
      <c r="B218" s="126" t="s">
        <v>16</v>
      </c>
      <c r="C218" s="7" t="str">
        <f t="shared" si="21"/>
        <v>Collier|Family|Active</v>
      </c>
      <c r="D218" s="7">
        <v>1</v>
      </c>
      <c r="E218" s="10">
        <v>45</v>
      </c>
      <c r="F218" s="10">
        <f t="shared" si="23"/>
        <v>270</v>
      </c>
      <c r="G218" s="133">
        <f t="shared" si="24"/>
        <v>269</v>
      </c>
      <c r="H218" s="138"/>
      <c r="I218" s="96"/>
      <c r="J218" s="130"/>
      <c r="K218" s="116">
        <v>45</v>
      </c>
      <c r="L218" s="111">
        <v>44</v>
      </c>
      <c r="M218" s="111">
        <v>45</v>
      </c>
      <c r="N218" s="111">
        <v>45</v>
      </c>
      <c r="O218" s="111">
        <v>45</v>
      </c>
      <c r="P218" s="111">
        <v>45</v>
      </c>
      <c r="Q218" s="110">
        <v>26.430800000000001</v>
      </c>
      <c r="R218" s="110">
        <v>-81.447500000000005</v>
      </c>
      <c r="S218" s="2" t="s">
        <v>536</v>
      </c>
      <c r="T218" s="2" t="s">
        <v>1349</v>
      </c>
      <c r="U218" s="2" t="s">
        <v>4</v>
      </c>
      <c r="V218" s="2" t="s">
        <v>2</v>
      </c>
    </row>
    <row r="219" spans="1:22" hidden="1" x14ac:dyDescent="0.3">
      <c r="A219" s="109">
        <v>901</v>
      </c>
      <c r="B219" s="126" t="s">
        <v>16</v>
      </c>
      <c r="C219" s="7" t="str">
        <f t="shared" si="21"/>
        <v>Collier|Family|Active</v>
      </c>
      <c r="D219" s="7">
        <v>1</v>
      </c>
      <c r="E219" s="10">
        <v>235</v>
      </c>
      <c r="F219" s="10">
        <f t="shared" si="23"/>
        <v>1410</v>
      </c>
      <c r="G219" s="133">
        <f t="shared" si="24"/>
        <v>1376</v>
      </c>
      <c r="H219" s="138"/>
      <c r="I219" s="96"/>
      <c r="J219" s="130"/>
      <c r="K219" s="116">
        <v>229</v>
      </c>
      <c r="L219" s="111">
        <v>230</v>
      </c>
      <c r="M219" s="111">
        <v>232</v>
      </c>
      <c r="N219" s="111">
        <v>230</v>
      </c>
      <c r="O219" s="111">
        <v>228</v>
      </c>
      <c r="P219" s="111">
        <v>227</v>
      </c>
      <c r="Q219" s="110">
        <v>26.152899999999999</v>
      </c>
      <c r="R219" s="110">
        <v>-81.715500000000006</v>
      </c>
      <c r="S219" s="2" t="s">
        <v>578</v>
      </c>
      <c r="T219" s="2" t="s">
        <v>1550</v>
      </c>
      <c r="U219" s="2" t="s">
        <v>4</v>
      </c>
      <c r="V219" s="2" t="s">
        <v>2</v>
      </c>
    </row>
    <row r="220" spans="1:22" hidden="1" x14ac:dyDescent="0.3">
      <c r="A220" s="109">
        <v>957</v>
      </c>
      <c r="B220" s="126" t="s">
        <v>16</v>
      </c>
      <c r="C220" s="7" t="str">
        <f t="shared" si="21"/>
        <v>Collier|Family|Active</v>
      </c>
      <c r="D220" s="7">
        <v>1</v>
      </c>
      <c r="E220" s="10">
        <v>240</v>
      </c>
      <c r="F220" s="10">
        <f t="shared" si="23"/>
        <v>1440</v>
      </c>
      <c r="G220" s="133">
        <f t="shared" si="24"/>
        <v>1372</v>
      </c>
      <c r="H220" s="138"/>
      <c r="I220" s="96"/>
      <c r="J220" s="130"/>
      <c r="K220" s="116">
        <v>223</v>
      </c>
      <c r="L220" s="111">
        <v>228</v>
      </c>
      <c r="M220" s="111">
        <v>227</v>
      </c>
      <c r="N220" s="111">
        <v>232</v>
      </c>
      <c r="O220" s="111">
        <v>229</v>
      </c>
      <c r="P220" s="111">
        <v>233</v>
      </c>
      <c r="Q220" s="110">
        <v>26.079000000000001</v>
      </c>
      <c r="R220" s="110">
        <v>-81.720399999999998</v>
      </c>
      <c r="S220" s="2" t="s">
        <v>616</v>
      </c>
      <c r="T220" s="2" t="s">
        <v>1438</v>
      </c>
      <c r="U220" s="2" t="s">
        <v>4</v>
      </c>
      <c r="V220" s="2" t="s">
        <v>2</v>
      </c>
    </row>
    <row r="221" spans="1:22" hidden="1" x14ac:dyDescent="0.3">
      <c r="A221" s="109">
        <v>960</v>
      </c>
      <c r="B221" s="126" t="s">
        <v>16</v>
      </c>
      <c r="C221" s="7" t="str">
        <f t="shared" si="21"/>
        <v>Collier|Family|Active</v>
      </c>
      <c r="D221" s="7">
        <v>1</v>
      </c>
      <c r="E221" s="10">
        <v>104</v>
      </c>
      <c r="F221" s="10">
        <f t="shared" si="23"/>
        <v>416</v>
      </c>
      <c r="G221" s="133">
        <f t="shared" si="24"/>
        <v>416</v>
      </c>
      <c r="H221" s="138"/>
      <c r="I221" s="96"/>
      <c r="J221" s="130"/>
      <c r="M221" s="111">
        <v>104</v>
      </c>
      <c r="N221" s="111">
        <v>104</v>
      </c>
      <c r="O221" s="111">
        <v>104</v>
      </c>
      <c r="P221" s="111">
        <v>104</v>
      </c>
      <c r="Q221" s="110">
        <v>26.136900000000001</v>
      </c>
      <c r="R221" s="110">
        <v>-81.774299999999997</v>
      </c>
      <c r="S221" s="2" t="s">
        <v>619</v>
      </c>
      <c r="T221" s="2" t="s">
        <v>1343</v>
      </c>
      <c r="U221" s="2" t="s">
        <v>4</v>
      </c>
      <c r="V221" s="2" t="s">
        <v>2</v>
      </c>
    </row>
    <row r="222" spans="1:22" hidden="1" x14ac:dyDescent="0.3">
      <c r="A222" s="109">
        <v>982</v>
      </c>
      <c r="B222" s="126" t="s">
        <v>16</v>
      </c>
      <c r="C222" s="7" t="str">
        <f t="shared" si="21"/>
        <v>Collier|Family|Active</v>
      </c>
      <c r="D222" s="7">
        <v>1</v>
      </c>
      <c r="E222" s="10">
        <v>120</v>
      </c>
      <c r="F222" s="10">
        <f t="shared" si="23"/>
        <v>600</v>
      </c>
      <c r="G222" s="133">
        <f t="shared" si="24"/>
        <v>581</v>
      </c>
      <c r="H222" s="138"/>
      <c r="I222" s="96"/>
      <c r="J222" s="130"/>
      <c r="L222" s="111">
        <v>118</v>
      </c>
      <c r="M222" s="111">
        <v>118</v>
      </c>
      <c r="N222" s="111">
        <v>115</v>
      </c>
      <c r="O222" s="111">
        <v>116</v>
      </c>
      <c r="P222" s="111">
        <v>114</v>
      </c>
      <c r="Q222" s="110">
        <v>26.271599999999999</v>
      </c>
      <c r="R222" s="110">
        <v>-81.753399999999999</v>
      </c>
      <c r="S222" s="2" t="s">
        <v>633</v>
      </c>
      <c r="T222" s="2" t="s">
        <v>1563</v>
      </c>
      <c r="U222" s="2" t="s">
        <v>4</v>
      </c>
      <c r="V222" s="2" t="s">
        <v>2</v>
      </c>
    </row>
    <row r="223" spans="1:22" hidden="1" x14ac:dyDescent="0.3">
      <c r="A223" s="109">
        <v>1017</v>
      </c>
      <c r="B223" s="126" t="s">
        <v>16</v>
      </c>
      <c r="C223" s="7" t="str">
        <f t="shared" si="21"/>
        <v>Collier|Family|Active</v>
      </c>
      <c r="D223" s="7">
        <v>1</v>
      </c>
      <c r="E223" s="10">
        <v>264</v>
      </c>
      <c r="F223" s="10">
        <f t="shared" si="23"/>
        <v>1584</v>
      </c>
      <c r="G223" s="133">
        <f t="shared" si="24"/>
        <v>1542</v>
      </c>
      <c r="H223" s="138"/>
      <c r="I223" s="96"/>
      <c r="J223" s="130"/>
      <c r="K223" s="116">
        <v>262</v>
      </c>
      <c r="L223" s="111">
        <v>262</v>
      </c>
      <c r="M223" s="111">
        <v>256</v>
      </c>
      <c r="N223" s="111">
        <v>252</v>
      </c>
      <c r="O223" s="111">
        <v>255</v>
      </c>
      <c r="P223" s="111">
        <v>255</v>
      </c>
      <c r="Q223" s="110">
        <v>26.166599999999999</v>
      </c>
      <c r="R223" s="110">
        <v>-81.69</v>
      </c>
      <c r="S223" s="2" t="s">
        <v>657</v>
      </c>
      <c r="T223" s="2" t="s">
        <v>1573</v>
      </c>
      <c r="U223" s="2" t="s">
        <v>4</v>
      </c>
      <c r="V223" s="2" t="s">
        <v>2</v>
      </c>
    </row>
    <row r="224" spans="1:22" hidden="1" x14ac:dyDescent="0.3">
      <c r="A224" s="109">
        <v>1018</v>
      </c>
      <c r="B224" s="126" t="s">
        <v>16</v>
      </c>
      <c r="C224" s="7" t="str">
        <f t="shared" si="21"/>
        <v>Collier|Family|Active</v>
      </c>
      <c r="D224" s="7">
        <v>1</v>
      </c>
      <c r="E224" s="10">
        <v>298</v>
      </c>
      <c r="F224" s="10">
        <f t="shared" si="23"/>
        <v>1788</v>
      </c>
      <c r="G224" s="133">
        <f t="shared" si="24"/>
        <v>509</v>
      </c>
      <c r="H224" s="138"/>
      <c r="I224" s="96"/>
      <c r="J224" s="130"/>
      <c r="K224" s="116">
        <v>128</v>
      </c>
      <c r="L224" s="111">
        <v>104</v>
      </c>
      <c r="M224" s="111">
        <v>73</v>
      </c>
      <c r="N224" s="111">
        <v>74</v>
      </c>
      <c r="O224" s="111">
        <v>67</v>
      </c>
      <c r="P224" s="111">
        <v>63</v>
      </c>
      <c r="Q224" s="110">
        <v>26.161300000000001</v>
      </c>
      <c r="R224" s="110">
        <v>-81.693700000000007</v>
      </c>
      <c r="S224" s="2" t="s">
        <v>658</v>
      </c>
      <c r="T224" s="2" t="s">
        <v>1574</v>
      </c>
      <c r="U224" s="2" t="s">
        <v>4</v>
      </c>
      <c r="V224" s="2" t="s">
        <v>2</v>
      </c>
    </row>
    <row r="225" spans="1:22" hidden="1" x14ac:dyDescent="0.3">
      <c r="A225" s="109">
        <v>1062</v>
      </c>
      <c r="B225" s="126" t="s">
        <v>16</v>
      </c>
      <c r="C225" s="7" t="str">
        <f t="shared" si="21"/>
        <v>Collier|Family|Active</v>
      </c>
      <c r="D225" s="7">
        <v>1</v>
      </c>
      <c r="E225" s="10">
        <v>184</v>
      </c>
      <c r="F225" s="10">
        <f t="shared" si="23"/>
        <v>1104</v>
      </c>
      <c r="G225" s="133">
        <f t="shared" si="24"/>
        <v>1032</v>
      </c>
      <c r="H225" s="138"/>
      <c r="I225" s="96"/>
      <c r="J225" s="130"/>
      <c r="K225" s="116">
        <v>173</v>
      </c>
      <c r="L225" s="111">
        <v>173</v>
      </c>
      <c r="M225" s="111">
        <v>173</v>
      </c>
      <c r="N225" s="111">
        <v>175</v>
      </c>
      <c r="O225" s="111">
        <v>172</v>
      </c>
      <c r="P225" s="111">
        <v>166</v>
      </c>
      <c r="Q225" s="110">
        <v>26.26</v>
      </c>
      <c r="R225" s="110">
        <v>-81.689099999999996</v>
      </c>
      <c r="S225" s="2" t="s">
        <v>684</v>
      </c>
      <c r="T225" s="2" t="s">
        <v>1584</v>
      </c>
      <c r="U225" s="2" t="s">
        <v>4</v>
      </c>
      <c r="V225" s="2" t="s">
        <v>2</v>
      </c>
    </row>
    <row r="226" spans="1:22" hidden="1" x14ac:dyDescent="0.3">
      <c r="A226" s="109">
        <v>1063</v>
      </c>
      <c r="B226" s="126" t="s">
        <v>16</v>
      </c>
      <c r="C226" s="7" t="str">
        <f t="shared" si="21"/>
        <v>Collier|Family|Active</v>
      </c>
      <c r="D226" s="7">
        <v>1</v>
      </c>
      <c r="E226" s="10">
        <v>208</v>
      </c>
      <c r="F226" s="10">
        <f t="shared" si="23"/>
        <v>1248</v>
      </c>
      <c r="G226" s="133">
        <f t="shared" si="24"/>
        <v>1193</v>
      </c>
      <c r="H226" s="138"/>
      <c r="I226" s="96"/>
      <c r="J226" s="130"/>
      <c r="K226" s="116">
        <v>200</v>
      </c>
      <c r="L226" s="111">
        <v>202</v>
      </c>
      <c r="M226" s="111">
        <v>199</v>
      </c>
      <c r="N226" s="111">
        <v>200</v>
      </c>
      <c r="O226" s="111">
        <v>196</v>
      </c>
      <c r="P226" s="111">
        <v>196</v>
      </c>
      <c r="Q226" s="110">
        <v>26.2606</v>
      </c>
      <c r="R226" s="110">
        <v>-81.690799999999996</v>
      </c>
      <c r="S226" s="2" t="s">
        <v>685</v>
      </c>
      <c r="T226" s="2" t="s">
        <v>1358</v>
      </c>
      <c r="U226" s="2" t="s">
        <v>4</v>
      </c>
      <c r="V226" s="2" t="s">
        <v>2</v>
      </c>
    </row>
    <row r="227" spans="1:22" hidden="1" x14ac:dyDescent="0.3">
      <c r="A227" s="109">
        <v>1303</v>
      </c>
      <c r="B227" s="126" t="s">
        <v>16</v>
      </c>
      <c r="C227" s="7" t="str">
        <f t="shared" si="21"/>
        <v>Collier|Family|Active</v>
      </c>
      <c r="D227" s="7">
        <v>1</v>
      </c>
      <c r="E227" s="10">
        <v>140</v>
      </c>
      <c r="F227" s="10">
        <f t="shared" si="23"/>
        <v>840</v>
      </c>
      <c r="G227" s="133">
        <f t="shared" si="24"/>
        <v>828</v>
      </c>
      <c r="H227" s="138"/>
      <c r="I227" s="96"/>
      <c r="J227" s="130"/>
      <c r="K227" s="116">
        <v>139</v>
      </c>
      <c r="L227" s="111">
        <v>140</v>
      </c>
      <c r="M227" s="111">
        <v>136</v>
      </c>
      <c r="N227" s="111">
        <v>138</v>
      </c>
      <c r="O227" s="111">
        <v>137</v>
      </c>
      <c r="P227" s="111">
        <v>138</v>
      </c>
      <c r="Q227" s="110">
        <v>26.267800000000001</v>
      </c>
      <c r="R227" s="110">
        <v>-81.746799999999993</v>
      </c>
      <c r="S227" s="2" t="s">
        <v>806</v>
      </c>
      <c r="T227" s="2" t="s">
        <v>1623</v>
      </c>
      <c r="U227" s="2" t="s">
        <v>4</v>
      </c>
      <c r="V227" s="2" t="s">
        <v>2</v>
      </c>
    </row>
    <row r="228" spans="1:22" hidden="1" x14ac:dyDescent="0.3">
      <c r="A228" s="109">
        <v>1468</v>
      </c>
      <c r="B228" s="126" t="s">
        <v>16</v>
      </c>
      <c r="C228" s="7" t="str">
        <f t="shared" si="21"/>
        <v>Collier|Family|Active</v>
      </c>
      <c r="D228" s="7">
        <v>1</v>
      </c>
      <c r="E228" s="10">
        <v>208</v>
      </c>
      <c r="F228" s="10">
        <f t="shared" si="23"/>
        <v>1248</v>
      </c>
      <c r="G228" s="133">
        <f t="shared" si="24"/>
        <v>1190</v>
      </c>
      <c r="H228" s="138"/>
      <c r="I228" s="96"/>
      <c r="J228" s="130"/>
      <c r="K228" s="116">
        <v>202</v>
      </c>
      <c r="L228" s="111">
        <v>201</v>
      </c>
      <c r="M228" s="111">
        <v>198</v>
      </c>
      <c r="N228" s="111">
        <v>199</v>
      </c>
      <c r="O228" s="111">
        <v>196</v>
      </c>
      <c r="P228" s="111">
        <v>194</v>
      </c>
      <c r="Q228" s="110">
        <v>26.4328</v>
      </c>
      <c r="R228" s="110">
        <v>-81.450400000000002</v>
      </c>
      <c r="S228" s="2" t="s">
        <v>879</v>
      </c>
      <c r="T228" s="2" t="s">
        <v>1361</v>
      </c>
      <c r="U228" s="2" t="s">
        <v>4</v>
      </c>
      <c r="V228" s="2" t="s">
        <v>2</v>
      </c>
    </row>
    <row r="229" spans="1:22" hidden="1" x14ac:dyDescent="0.3">
      <c r="A229" s="109">
        <v>1586</v>
      </c>
      <c r="B229" s="126" t="s">
        <v>16</v>
      </c>
      <c r="C229" s="7" t="str">
        <f t="shared" si="21"/>
        <v>Collier|Family|Active</v>
      </c>
      <c r="D229" s="7">
        <v>1</v>
      </c>
      <c r="E229" s="10">
        <v>276</v>
      </c>
      <c r="F229" s="10">
        <f t="shared" si="23"/>
        <v>1656</v>
      </c>
      <c r="G229" s="133">
        <f t="shared" si="24"/>
        <v>1644</v>
      </c>
      <c r="H229" s="138"/>
      <c r="I229" s="96"/>
      <c r="J229" s="130"/>
      <c r="K229" s="116">
        <v>276</v>
      </c>
      <c r="L229" s="111">
        <v>276</v>
      </c>
      <c r="M229" s="111">
        <v>274</v>
      </c>
      <c r="N229" s="111">
        <v>275</v>
      </c>
      <c r="O229" s="111">
        <v>270</v>
      </c>
      <c r="P229" s="111">
        <v>273</v>
      </c>
      <c r="Q229" s="110">
        <v>26.2669</v>
      </c>
      <c r="R229" s="110">
        <v>-81.744900000000001</v>
      </c>
      <c r="S229" s="2" t="s">
        <v>923</v>
      </c>
      <c r="T229" s="2" t="s">
        <v>1650</v>
      </c>
      <c r="U229" s="2" t="s">
        <v>4</v>
      </c>
      <c r="V229" s="2" t="s">
        <v>2</v>
      </c>
    </row>
    <row r="230" spans="1:22" hidden="1" x14ac:dyDescent="0.3">
      <c r="A230" s="109">
        <v>1790</v>
      </c>
      <c r="B230" s="126" t="s">
        <v>16</v>
      </c>
      <c r="C230" s="7" t="str">
        <f t="shared" si="21"/>
        <v>Collier|Family|Active</v>
      </c>
      <c r="D230" s="7">
        <v>1</v>
      </c>
      <c r="E230" s="10">
        <v>96</v>
      </c>
      <c r="F230" s="10">
        <f t="shared" si="23"/>
        <v>576</v>
      </c>
      <c r="G230" s="133">
        <f t="shared" si="24"/>
        <v>545</v>
      </c>
      <c r="H230" s="138"/>
      <c r="I230" s="96"/>
      <c r="J230" s="130"/>
      <c r="K230" s="116">
        <v>96</v>
      </c>
      <c r="L230" s="111">
        <v>93</v>
      </c>
      <c r="M230" s="111">
        <v>90</v>
      </c>
      <c r="N230" s="111">
        <v>89</v>
      </c>
      <c r="O230" s="111">
        <v>88</v>
      </c>
      <c r="P230" s="111">
        <v>89</v>
      </c>
      <c r="Q230" s="110">
        <v>26.4284</v>
      </c>
      <c r="R230" s="110">
        <v>-81.451800000000006</v>
      </c>
      <c r="S230" s="2" t="s">
        <v>988</v>
      </c>
      <c r="T230" s="2" t="s">
        <v>1363</v>
      </c>
      <c r="U230" s="2" t="s">
        <v>4</v>
      </c>
      <c r="V230" s="2" t="s">
        <v>2</v>
      </c>
    </row>
    <row r="231" spans="1:22" x14ac:dyDescent="0.3">
      <c r="A231" s="109"/>
      <c r="B231" s="126"/>
      <c r="C231" s="7" t="s">
        <v>1762</v>
      </c>
      <c r="D231" s="7">
        <f>SUM(D208:D230)</f>
        <v>23</v>
      </c>
      <c r="E231" s="7">
        <f t="shared" ref="E231:G231" si="31">SUM(E208:E230)</f>
        <v>3696</v>
      </c>
      <c r="F231" s="7">
        <f t="shared" si="31"/>
        <v>21770</v>
      </c>
      <c r="G231" s="135">
        <f t="shared" si="31"/>
        <v>19865</v>
      </c>
      <c r="H231" s="138">
        <f>G231/F231</f>
        <v>0.91249425815342211</v>
      </c>
      <c r="I231" s="96">
        <v>0.91569999999999996</v>
      </c>
      <c r="J231" s="130">
        <v>0.91069999999999995</v>
      </c>
      <c r="K231" s="116"/>
      <c r="L231" s="111"/>
      <c r="M231" s="111"/>
      <c r="N231" s="111"/>
      <c r="O231" s="111"/>
      <c r="P231" s="111"/>
      <c r="Q231" s="110"/>
      <c r="R231" s="110"/>
      <c r="S231" s="2"/>
      <c r="T231" s="2"/>
      <c r="U231" s="2"/>
      <c r="V231" s="2"/>
    </row>
    <row r="232" spans="1:22" hidden="1" x14ac:dyDescent="0.3">
      <c r="A232" s="109">
        <v>349</v>
      </c>
      <c r="B232" s="126" t="s">
        <v>16</v>
      </c>
      <c r="C232" s="7" t="str">
        <f t="shared" si="21"/>
        <v>Collier|Family|MR|Active</v>
      </c>
      <c r="D232" s="7">
        <v>1</v>
      </c>
      <c r="E232" s="10">
        <v>248</v>
      </c>
      <c r="F232" s="10">
        <f t="shared" si="23"/>
        <v>496</v>
      </c>
      <c r="G232" s="133">
        <f t="shared" si="24"/>
        <v>480</v>
      </c>
      <c r="H232" s="138"/>
      <c r="I232" s="96"/>
      <c r="J232" s="130"/>
      <c r="O232" s="111">
        <v>237</v>
      </c>
      <c r="P232" s="111">
        <v>243</v>
      </c>
      <c r="Q232" s="110">
        <v>26.1327</v>
      </c>
      <c r="R232" s="110">
        <v>-81.765900000000002</v>
      </c>
      <c r="S232" s="2" t="s">
        <v>246</v>
      </c>
      <c r="T232" s="2" t="s">
        <v>1403</v>
      </c>
      <c r="U232" s="2" t="s">
        <v>1738</v>
      </c>
      <c r="V232" s="2" t="s">
        <v>2</v>
      </c>
    </row>
    <row r="233" spans="1:22" x14ac:dyDescent="0.3">
      <c r="A233" s="109"/>
      <c r="B233" s="126"/>
      <c r="C233" s="7" t="s">
        <v>1761</v>
      </c>
      <c r="D233" s="7">
        <v>1</v>
      </c>
      <c r="E233" s="10">
        <v>248</v>
      </c>
      <c r="F233" s="10">
        <v>496</v>
      </c>
      <c r="G233" s="133">
        <v>480</v>
      </c>
      <c r="H233" s="138">
        <f>G233/F233</f>
        <v>0.967741935483871</v>
      </c>
      <c r="I233" s="96" t="s">
        <v>1763</v>
      </c>
      <c r="J233" s="130" t="s">
        <v>1763</v>
      </c>
      <c r="O233" s="111"/>
      <c r="P233" s="111"/>
      <c r="Q233" s="110"/>
      <c r="R233" s="110"/>
      <c r="S233" s="2"/>
      <c r="T233" s="2"/>
      <c r="U233" s="2"/>
      <c r="V233" s="2"/>
    </row>
    <row r="234" spans="1:22" hidden="1" x14ac:dyDescent="0.3">
      <c r="A234" s="109">
        <v>498</v>
      </c>
      <c r="B234" s="126" t="s">
        <v>16</v>
      </c>
      <c r="C234" s="7" t="str">
        <f t="shared" si="21"/>
        <v>Collier|FW/FW|Active</v>
      </c>
      <c r="D234" s="7">
        <v>1</v>
      </c>
      <c r="E234" s="10">
        <v>79</v>
      </c>
      <c r="F234" s="10">
        <f t="shared" si="23"/>
        <v>474</v>
      </c>
      <c r="G234" s="133">
        <f t="shared" si="24"/>
        <v>460</v>
      </c>
      <c r="H234" s="138"/>
      <c r="I234" s="96"/>
      <c r="J234" s="130"/>
      <c r="K234" s="116">
        <v>75</v>
      </c>
      <c r="L234" s="111">
        <v>77</v>
      </c>
      <c r="M234" s="111">
        <v>77</v>
      </c>
      <c r="N234" s="111">
        <v>77</v>
      </c>
      <c r="O234" s="111">
        <v>77</v>
      </c>
      <c r="P234" s="111">
        <v>77</v>
      </c>
      <c r="Q234" s="110">
        <v>26.419899999999998</v>
      </c>
      <c r="R234" s="110">
        <v>-81.429199999999994</v>
      </c>
      <c r="S234" s="2" t="s">
        <v>336</v>
      </c>
      <c r="T234" s="2" t="s">
        <v>1391</v>
      </c>
      <c r="U234" s="2" t="s">
        <v>5</v>
      </c>
      <c r="V234" s="2" t="s">
        <v>2</v>
      </c>
    </row>
    <row r="235" spans="1:22" hidden="1" x14ac:dyDescent="0.3">
      <c r="A235" s="109">
        <v>743</v>
      </c>
      <c r="B235" s="126" t="s">
        <v>16</v>
      </c>
      <c r="C235" s="7" t="str">
        <f t="shared" si="21"/>
        <v>Collier|FW/FW|Active</v>
      </c>
      <c r="D235" s="7">
        <v>1</v>
      </c>
      <c r="E235" s="10">
        <v>40</v>
      </c>
      <c r="F235" s="10">
        <f t="shared" si="23"/>
        <v>240</v>
      </c>
      <c r="G235" s="133">
        <f t="shared" si="24"/>
        <v>229</v>
      </c>
      <c r="H235" s="138"/>
      <c r="I235" s="96"/>
      <c r="J235" s="130"/>
      <c r="K235" s="116">
        <v>38</v>
      </c>
      <c r="L235" s="111">
        <v>39</v>
      </c>
      <c r="M235" s="111">
        <v>38</v>
      </c>
      <c r="N235" s="111">
        <v>37</v>
      </c>
      <c r="O235" s="111">
        <v>38</v>
      </c>
      <c r="P235" s="111">
        <v>39</v>
      </c>
      <c r="Q235" s="110">
        <v>26.435877999999999</v>
      </c>
      <c r="R235" s="110">
        <v>-81.445329999999998</v>
      </c>
      <c r="S235" s="2" t="s">
        <v>496</v>
      </c>
      <c r="T235" s="2" t="s">
        <v>1535</v>
      </c>
      <c r="U235" s="2" t="s">
        <v>5</v>
      </c>
      <c r="V235" s="2" t="s">
        <v>2</v>
      </c>
    </row>
    <row r="236" spans="1:22" hidden="1" x14ac:dyDescent="0.3">
      <c r="A236" s="109">
        <v>851</v>
      </c>
      <c r="B236" s="126" t="s">
        <v>16</v>
      </c>
      <c r="C236" s="7" t="str">
        <f t="shared" si="21"/>
        <v>Collier|FW/FW|Active</v>
      </c>
      <c r="D236" s="7">
        <v>1</v>
      </c>
      <c r="E236" s="10">
        <v>34</v>
      </c>
      <c r="F236" s="10">
        <f t="shared" si="23"/>
        <v>204</v>
      </c>
      <c r="G236" s="133">
        <f t="shared" si="24"/>
        <v>200</v>
      </c>
      <c r="H236" s="138"/>
      <c r="I236" s="96"/>
      <c r="J236" s="130"/>
      <c r="K236" s="116">
        <v>33</v>
      </c>
      <c r="L236" s="111">
        <v>34</v>
      </c>
      <c r="M236" s="111">
        <v>34</v>
      </c>
      <c r="N236" s="111">
        <v>33</v>
      </c>
      <c r="O236" s="111">
        <v>34</v>
      </c>
      <c r="P236" s="111">
        <v>32</v>
      </c>
      <c r="Q236" s="110">
        <v>26.436900000000001</v>
      </c>
      <c r="R236" s="110">
        <v>-81.448599999999999</v>
      </c>
      <c r="S236" s="2" t="s">
        <v>554</v>
      </c>
      <c r="T236" s="2" t="s">
        <v>1430</v>
      </c>
      <c r="U236" s="2" t="s">
        <v>5</v>
      </c>
      <c r="V236" s="2" t="s">
        <v>2</v>
      </c>
    </row>
    <row r="237" spans="1:22" hidden="1" x14ac:dyDescent="0.3">
      <c r="A237" s="109">
        <v>958</v>
      </c>
      <c r="B237" s="126" t="s">
        <v>16</v>
      </c>
      <c r="C237" s="7" t="str">
        <f t="shared" si="21"/>
        <v>Collier|FW/FW|Active</v>
      </c>
      <c r="D237" s="7">
        <v>1</v>
      </c>
      <c r="E237" s="10">
        <v>168</v>
      </c>
      <c r="F237" s="10">
        <f t="shared" si="23"/>
        <v>1008</v>
      </c>
      <c r="G237" s="133">
        <f t="shared" si="24"/>
        <v>981</v>
      </c>
      <c r="H237" s="138"/>
      <c r="I237" s="96"/>
      <c r="J237" s="130"/>
      <c r="K237" s="116">
        <v>164</v>
      </c>
      <c r="L237" s="111">
        <v>164</v>
      </c>
      <c r="M237" s="111">
        <v>163</v>
      </c>
      <c r="N237" s="111">
        <v>162</v>
      </c>
      <c r="O237" s="111">
        <v>164</v>
      </c>
      <c r="P237" s="111">
        <v>164</v>
      </c>
      <c r="Q237" s="110">
        <v>26.198799999999999</v>
      </c>
      <c r="R237" s="110">
        <v>-81.705399999999997</v>
      </c>
      <c r="S237" s="2" t="s">
        <v>617</v>
      </c>
      <c r="T237" s="2" t="s">
        <v>1558</v>
      </c>
      <c r="U237" s="2" t="s">
        <v>5</v>
      </c>
      <c r="V237" s="2" t="s">
        <v>2</v>
      </c>
    </row>
    <row r="238" spans="1:22" hidden="1" x14ac:dyDescent="0.3">
      <c r="A238" s="109">
        <v>1449</v>
      </c>
      <c r="B238" s="126" t="s">
        <v>16</v>
      </c>
      <c r="C238" s="7" t="str">
        <f t="shared" si="21"/>
        <v>Collier|FW/FW|Active</v>
      </c>
      <c r="D238" s="7">
        <v>1</v>
      </c>
      <c r="E238" s="10">
        <v>51</v>
      </c>
      <c r="F238" s="10">
        <f t="shared" si="23"/>
        <v>306</v>
      </c>
      <c r="G238" s="133">
        <f t="shared" si="24"/>
        <v>302</v>
      </c>
      <c r="H238" s="138"/>
      <c r="I238" s="96"/>
      <c r="J238" s="130"/>
      <c r="K238" s="116">
        <v>50</v>
      </c>
      <c r="L238" s="111">
        <v>50</v>
      </c>
      <c r="M238" s="111">
        <v>50</v>
      </c>
      <c r="N238" s="111">
        <v>50</v>
      </c>
      <c r="O238" s="111">
        <v>51</v>
      </c>
      <c r="P238" s="111">
        <v>51</v>
      </c>
      <c r="Q238" s="110">
        <v>26.422150999999999</v>
      </c>
      <c r="R238" s="110">
        <v>-81.424383000000006</v>
      </c>
      <c r="S238" s="2" t="s">
        <v>868</v>
      </c>
      <c r="T238" s="2" t="s">
        <v>1361</v>
      </c>
      <c r="U238" s="2" t="s">
        <v>5</v>
      </c>
      <c r="V238" s="2" t="s">
        <v>2</v>
      </c>
    </row>
    <row r="239" spans="1:22" hidden="1" x14ac:dyDescent="0.3">
      <c r="A239" s="109">
        <v>2432</v>
      </c>
      <c r="B239" s="126" t="s">
        <v>16</v>
      </c>
      <c r="C239" s="7" t="str">
        <f t="shared" si="21"/>
        <v>Collier|FW/FW|Active</v>
      </c>
      <c r="D239" s="7">
        <v>1</v>
      </c>
      <c r="E239" s="10">
        <v>48</v>
      </c>
      <c r="F239" s="10">
        <f t="shared" si="23"/>
        <v>288</v>
      </c>
      <c r="G239" s="133">
        <f t="shared" si="24"/>
        <v>263</v>
      </c>
      <c r="H239" s="138"/>
      <c r="I239" s="96"/>
      <c r="J239" s="130"/>
      <c r="K239" s="116">
        <v>44</v>
      </c>
      <c r="L239" s="111">
        <v>47</v>
      </c>
      <c r="M239" s="111">
        <v>45</v>
      </c>
      <c r="N239" s="111">
        <v>40</v>
      </c>
      <c r="O239" s="111">
        <v>43</v>
      </c>
      <c r="P239" s="111">
        <v>44</v>
      </c>
      <c r="Q239" s="110">
        <v>26.425599999999999</v>
      </c>
      <c r="R239" s="110">
        <v>-81.444900000000004</v>
      </c>
      <c r="S239" s="2" t="s">
        <v>1138</v>
      </c>
      <c r="T239" s="2" t="s">
        <v>1390</v>
      </c>
      <c r="U239" s="2" t="s">
        <v>5</v>
      </c>
      <c r="V239" s="2" t="s">
        <v>2</v>
      </c>
    </row>
    <row r="240" spans="1:22" x14ac:dyDescent="0.3">
      <c r="A240" s="109"/>
      <c r="B240" s="126"/>
      <c r="C240" s="7" t="s">
        <v>1780</v>
      </c>
      <c r="D240" s="7">
        <f>SUM(D234:D239)</f>
        <v>6</v>
      </c>
      <c r="E240" s="7">
        <f t="shared" ref="E240:G240" si="32">SUM(E234:E239)</f>
        <v>420</v>
      </c>
      <c r="F240" s="7">
        <f t="shared" si="32"/>
        <v>2520</v>
      </c>
      <c r="G240" s="135">
        <f t="shared" si="32"/>
        <v>2435</v>
      </c>
      <c r="H240" s="138">
        <f>G240/F240</f>
        <v>0.96626984126984128</v>
      </c>
      <c r="I240" s="96">
        <v>0.95209999999999995</v>
      </c>
      <c r="J240" s="130">
        <v>0.90639999999999998</v>
      </c>
      <c r="K240" s="116"/>
      <c r="L240" s="111"/>
      <c r="M240" s="111"/>
      <c r="N240" s="111"/>
      <c r="O240" s="111"/>
      <c r="P240" s="111"/>
      <c r="Q240" s="110"/>
      <c r="R240" s="110"/>
      <c r="S240" s="2"/>
      <c r="T240" s="2"/>
      <c r="U240" s="2"/>
      <c r="V240" s="2"/>
    </row>
    <row r="241" spans="1:22" hidden="1" x14ac:dyDescent="0.3">
      <c r="A241" s="109">
        <v>2440</v>
      </c>
      <c r="B241" s="126" t="s">
        <v>16</v>
      </c>
      <c r="C241" s="7" t="str">
        <f t="shared" si="21"/>
        <v>Collier|FW/FW|MR|Active</v>
      </c>
      <c r="D241" s="7">
        <v>1</v>
      </c>
      <c r="E241" s="10">
        <v>37</v>
      </c>
      <c r="F241" s="10">
        <f t="shared" si="23"/>
        <v>222</v>
      </c>
      <c r="G241" s="133">
        <f t="shared" si="24"/>
        <v>215</v>
      </c>
      <c r="H241" s="138"/>
      <c r="I241" s="96"/>
      <c r="J241" s="130"/>
      <c r="K241" s="116">
        <v>34</v>
      </c>
      <c r="L241" s="111">
        <v>37</v>
      </c>
      <c r="M241" s="111">
        <v>36</v>
      </c>
      <c r="N241" s="111">
        <v>36</v>
      </c>
      <c r="O241" s="111">
        <v>36</v>
      </c>
      <c r="P241" s="111">
        <v>36</v>
      </c>
      <c r="Q241" s="110">
        <v>26.439063000000001</v>
      </c>
      <c r="R241" s="110">
        <v>-81.453173000000007</v>
      </c>
      <c r="S241" s="2" t="s">
        <v>1141</v>
      </c>
      <c r="T241" s="2" t="s">
        <v>1388</v>
      </c>
      <c r="U241" s="2" t="s">
        <v>1740</v>
      </c>
      <c r="V241" s="2" t="s">
        <v>2</v>
      </c>
    </row>
    <row r="242" spans="1:22" ht="12.4" thickBot="1" x14ac:dyDescent="0.35">
      <c r="A242" s="109"/>
      <c r="B242" s="128"/>
      <c r="C242" s="44" t="s">
        <v>1779</v>
      </c>
      <c r="D242" s="44">
        <v>1</v>
      </c>
      <c r="E242" s="47">
        <v>37</v>
      </c>
      <c r="F242" s="47">
        <v>222</v>
      </c>
      <c r="G242" s="134">
        <v>215</v>
      </c>
      <c r="H242" s="139">
        <f>G242/F242</f>
        <v>0.96846846846846846</v>
      </c>
      <c r="I242" s="97">
        <v>0.96399999999999997</v>
      </c>
      <c r="J242" s="131">
        <v>0.88739999999999997</v>
      </c>
      <c r="K242" s="116"/>
      <c r="L242" s="111"/>
      <c r="M242" s="111"/>
      <c r="N242" s="111"/>
      <c r="O242" s="111"/>
      <c r="P242" s="111"/>
      <c r="Q242" s="110"/>
      <c r="R242" s="110"/>
      <c r="S242" s="2"/>
      <c r="T242" s="2"/>
      <c r="U242" s="2"/>
      <c r="V242" s="2"/>
    </row>
    <row r="243" spans="1:22" hidden="1" x14ac:dyDescent="0.3">
      <c r="A243" s="109"/>
      <c r="B243" s="2"/>
      <c r="C243" s="2"/>
      <c r="D243" s="2"/>
      <c r="E243" s="110"/>
      <c r="F243" s="110"/>
      <c r="G243" s="113"/>
      <c r="H243" s="137"/>
      <c r="I243" s="124"/>
      <c r="J243" s="124"/>
      <c r="K243" s="116"/>
      <c r="L243" s="111"/>
      <c r="M243" s="111"/>
      <c r="N243" s="111"/>
      <c r="O243" s="111"/>
      <c r="P243" s="111"/>
      <c r="Q243" s="110"/>
      <c r="R243" s="110"/>
      <c r="S243" s="2"/>
      <c r="T243" s="2"/>
      <c r="U243" s="2"/>
      <c r="V243" s="2"/>
    </row>
    <row r="244" spans="1:22" s="114" customFormat="1" x14ac:dyDescent="0.3">
      <c r="A244" s="119"/>
      <c r="B244" s="132" t="s">
        <v>293</v>
      </c>
      <c r="C244" s="156" t="s">
        <v>1793</v>
      </c>
      <c r="D244" s="156">
        <f>D246+D250+D252</f>
        <v>5</v>
      </c>
      <c r="E244" s="156">
        <f t="shared" ref="E244:G244" si="33">E246+E250+E252</f>
        <v>429</v>
      </c>
      <c r="F244" s="156">
        <f t="shared" si="33"/>
        <v>2574</v>
      </c>
      <c r="G244" s="156">
        <f t="shared" si="33"/>
        <v>2293</v>
      </c>
      <c r="H244" s="102">
        <f>G244/F244</f>
        <v>0.89083139083139085</v>
      </c>
      <c r="I244" s="162"/>
      <c r="J244" s="163"/>
      <c r="K244" s="122"/>
      <c r="L244" s="123"/>
      <c r="M244" s="123"/>
      <c r="N244" s="123"/>
      <c r="O244" s="123"/>
      <c r="P244" s="123"/>
      <c r="Q244" s="121"/>
      <c r="R244" s="121"/>
      <c r="S244" s="120"/>
      <c r="T244" s="120"/>
      <c r="U244" s="120"/>
      <c r="V244" s="120"/>
    </row>
    <row r="245" spans="1:22" hidden="1" x14ac:dyDescent="0.3">
      <c r="A245" s="109">
        <v>847</v>
      </c>
      <c r="B245" s="126" t="s">
        <v>293</v>
      </c>
      <c r="C245" s="2" t="str">
        <f t="shared" si="21"/>
        <v>Columbia|Elderly|Active</v>
      </c>
      <c r="D245" s="2">
        <v>1</v>
      </c>
      <c r="E245" s="110">
        <v>29</v>
      </c>
      <c r="F245" s="110">
        <f t="shared" si="23"/>
        <v>174</v>
      </c>
      <c r="G245" s="113">
        <f t="shared" si="24"/>
        <v>171</v>
      </c>
      <c r="H245" s="137"/>
      <c r="I245" s="124"/>
      <c r="J245" s="127"/>
      <c r="K245" s="116">
        <v>29</v>
      </c>
      <c r="L245" s="111">
        <v>29</v>
      </c>
      <c r="M245" s="111">
        <v>28</v>
      </c>
      <c r="N245" s="111">
        <v>27</v>
      </c>
      <c r="O245" s="111">
        <v>29</v>
      </c>
      <c r="P245" s="111">
        <v>29</v>
      </c>
      <c r="Q245" s="110">
        <v>30.1812</v>
      </c>
      <c r="R245" s="110">
        <v>-82.650499999999994</v>
      </c>
      <c r="S245" s="2" t="s">
        <v>551</v>
      </c>
      <c r="T245" s="2" t="s">
        <v>1505</v>
      </c>
      <c r="U245" s="2" t="s">
        <v>3</v>
      </c>
      <c r="V245" s="2" t="s">
        <v>2</v>
      </c>
    </row>
    <row r="246" spans="1:22" x14ac:dyDescent="0.3">
      <c r="A246" s="109"/>
      <c r="B246" s="126"/>
      <c r="C246" s="7" t="s">
        <v>1767</v>
      </c>
      <c r="D246" s="7">
        <v>1</v>
      </c>
      <c r="E246" s="88">
        <v>29</v>
      </c>
      <c r="F246" s="110">
        <v>174</v>
      </c>
      <c r="G246" s="113">
        <v>171</v>
      </c>
      <c r="H246" s="138">
        <f>G246/F246</f>
        <v>0.98275862068965514</v>
      </c>
      <c r="I246" s="150">
        <v>0.97699999999999998</v>
      </c>
      <c r="J246" s="130">
        <v>0.95169999999999999</v>
      </c>
      <c r="K246" s="116"/>
      <c r="L246" s="111"/>
      <c r="M246" s="111"/>
      <c r="N246" s="111"/>
      <c r="O246" s="111"/>
      <c r="P246" s="111"/>
      <c r="Q246" s="110"/>
      <c r="R246" s="110"/>
      <c r="S246" s="2"/>
      <c r="T246" s="2"/>
      <c r="U246" s="2"/>
      <c r="V246" s="2"/>
    </row>
    <row r="247" spans="1:22" hidden="1" x14ac:dyDescent="0.3">
      <c r="A247" s="109">
        <v>427</v>
      </c>
      <c r="B247" s="126" t="s">
        <v>293</v>
      </c>
      <c r="C247" s="7" t="str">
        <f t="shared" si="21"/>
        <v>Columbia|Family|Active</v>
      </c>
      <c r="D247" s="7">
        <v>1</v>
      </c>
      <c r="E247" s="88">
        <v>36</v>
      </c>
      <c r="F247" s="110">
        <f t="shared" si="23"/>
        <v>216</v>
      </c>
      <c r="G247" s="113">
        <f t="shared" si="24"/>
        <v>205</v>
      </c>
      <c r="H247" s="138"/>
      <c r="I247" s="150"/>
      <c r="J247" s="130"/>
      <c r="K247" s="116">
        <v>35</v>
      </c>
      <c r="L247" s="111">
        <v>36</v>
      </c>
      <c r="M247" s="111">
        <v>33</v>
      </c>
      <c r="N247" s="111">
        <v>34</v>
      </c>
      <c r="O247" s="111">
        <v>33</v>
      </c>
      <c r="P247" s="111">
        <v>34</v>
      </c>
      <c r="Q247" s="110">
        <v>30.175813000000002</v>
      </c>
      <c r="R247" s="110">
        <v>-82.655296000000007</v>
      </c>
      <c r="S247" s="2" t="s">
        <v>294</v>
      </c>
      <c r="T247" s="2" t="s">
        <v>1354</v>
      </c>
      <c r="U247" s="2" t="s">
        <v>4</v>
      </c>
      <c r="V247" s="2" t="s">
        <v>2</v>
      </c>
    </row>
    <row r="248" spans="1:22" hidden="1" x14ac:dyDescent="0.3">
      <c r="A248" s="109">
        <v>981</v>
      </c>
      <c r="B248" s="126" t="s">
        <v>293</v>
      </c>
      <c r="C248" s="7" t="str">
        <f t="shared" si="21"/>
        <v>Columbia|Family|Active</v>
      </c>
      <c r="D248" s="7">
        <v>1</v>
      </c>
      <c r="E248" s="88">
        <v>180</v>
      </c>
      <c r="F248" s="110">
        <f t="shared" si="23"/>
        <v>1080</v>
      </c>
      <c r="G248" s="113">
        <f t="shared" si="24"/>
        <v>953</v>
      </c>
      <c r="H248" s="138"/>
      <c r="I248" s="150"/>
      <c r="J248" s="130"/>
      <c r="K248" s="116">
        <v>157</v>
      </c>
      <c r="L248" s="111">
        <v>162</v>
      </c>
      <c r="M248" s="111">
        <v>152</v>
      </c>
      <c r="N248" s="111">
        <v>156</v>
      </c>
      <c r="O248" s="111">
        <v>162</v>
      </c>
      <c r="P248" s="111">
        <v>164</v>
      </c>
      <c r="Q248" s="110">
        <v>30.173200000000001</v>
      </c>
      <c r="R248" s="110">
        <v>-82.677000000000007</v>
      </c>
      <c r="S248" s="2" t="s">
        <v>632</v>
      </c>
      <c r="T248" s="2" t="s">
        <v>1505</v>
      </c>
      <c r="U248" s="2" t="s">
        <v>4</v>
      </c>
      <c r="V248" s="2" t="s">
        <v>2</v>
      </c>
    </row>
    <row r="249" spans="1:22" hidden="1" x14ac:dyDescent="0.3">
      <c r="A249" s="109">
        <v>1222</v>
      </c>
      <c r="B249" s="126" t="s">
        <v>293</v>
      </c>
      <c r="C249" s="7" t="str">
        <f t="shared" ref="C249:C324" si="34">CONCATENATE(B249&amp;"|"&amp;U249&amp;"|"&amp;V249)</f>
        <v>Columbia|Family|Active</v>
      </c>
      <c r="D249" s="7">
        <v>1</v>
      </c>
      <c r="E249" s="88">
        <v>152</v>
      </c>
      <c r="F249" s="110">
        <f t="shared" si="23"/>
        <v>912</v>
      </c>
      <c r="G249" s="113">
        <f t="shared" si="24"/>
        <v>794</v>
      </c>
      <c r="H249" s="138"/>
      <c r="I249" s="150"/>
      <c r="J249" s="130"/>
      <c r="K249" s="116">
        <v>134</v>
      </c>
      <c r="L249" s="111">
        <v>132</v>
      </c>
      <c r="M249" s="111">
        <v>131</v>
      </c>
      <c r="N249" s="111">
        <v>130</v>
      </c>
      <c r="O249" s="111">
        <v>133</v>
      </c>
      <c r="P249" s="111">
        <v>134</v>
      </c>
      <c r="Q249" s="110">
        <v>30.173200000000001</v>
      </c>
      <c r="R249" s="110">
        <v>-82.677000000000007</v>
      </c>
      <c r="S249" s="2" t="s">
        <v>786</v>
      </c>
      <c r="T249" s="2" t="s">
        <v>1358</v>
      </c>
      <c r="U249" s="2" t="s">
        <v>4</v>
      </c>
      <c r="V249" s="2" t="s">
        <v>2</v>
      </c>
    </row>
    <row r="250" spans="1:22" x14ac:dyDescent="0.3">
      <c r="A250" s="109"/>
      <c r="B250" s="126"/>
      <c r="C250" s="7" t="s">
        <v>1762</v>
      </c>
      <c r="D250" s="7">
        <f>SUM(D247:D249)</f>
        <v>3</v>
      </c>
      <c r="E250" s="135">
        <f t="shared" ref="E250:G250" si="35">SUM(E247:E249)</f>
        <v>368</v>
      </c>
      <c r="F250" s="2">
        <f t="shared" si="35"/>
        <v>2208</v>
      </c>
      <c r="G250" s="2">
        <f t="shared" si="35"/>
        <v>1952</v>
      </c>
      <c r="H250" s="138">
        <f>G250/F250</f>
        <v>0.88405797101449279</v>
      </c>
      <c r="I250" s="150">
        <v>0.94669999999999999</v>
      </c>
      <c r="J250" s="130">
        <v>0.86240000000000006</v>
      </c>
      <c r="K250" s="116"/>
      <c r="L250" s="111"/>
      <c r="M250" s="111"/>
      <c r="N250" s="111"/>
      <c r="O250" s="111"/>
      <c r="P250" s="111"/>
      <c r="Q250" s="110"/>
      <c r="R250" s="110"/>
      <c r="S250" s="2"/>
      <c r="T250" s="2"/>
      <c r="U250" s="2"/>
      <c r="V250" s="2"/>
    </row>
    <row r="251" spans="1:22" hidden="1" x14ac:dyDescent="0.3">
      <c r="A251" s="109">
        <v>2427</v>
      </c>
      <c r="B251" s="126" t="s">
        <v>293</v>
      </c>
      <c r="C251" s="7" t="str">
        <f t="shared" si="34"/>
        <v>Columbia|Homeless|Active</v>
      </c>
      <c r="D251" s="7">
        <v>1</v>
      </c>
      <c r="E251" s="88">
        <v>32</v>
      </c>
      <c r="F251" s="110">
        <f t="shared" si="23"/>
        <v>192</v>
      </c>
      <c r="G251" s="113">
        <f t="shared" si="24"/>
        <v>170</v>
      </c>
      <c r="H251" s="138"/>
      <c r="I251" s="150"/>
      <c r="J251" s="130"/>
      <c r="K251" s="116">
        <v>28</v>
      </c>
      <c r="L251" s="111">
        <v>28</v>
      </c>
      <c r="M251" s="111">
        <v>27</v>
      </c>
      <c r="N251" s="111">
        <v>30</v>
      </c>
      <c r="O251" s="111">
        <v>30</v>
      </c>
      <c r="P251" s="111">
        <v>27</v>
      </c>
      <c r="Q251" s="110">
        <v>30.198962999999999</v>
      </c>
      <c r="R251" s="110">
        <v>-82.652237999999997</v>
      </c>
      <c r="S251" s="2" t="s">
        <v>1134</v>
      </c>
      <c r="T251" s="2" t="s">
        <v>1390</v>
      </c>
      <c r="U251" s="2" t="s">
        <v>6</v>
      </c>
      <c r="V251" s="2" t="s">
        <v>2</v>
      </c>
    </row>
    <row r="252" spans="1:22" ht="12.4" thickBot="1" x14ac:dyDescent="0.35">
      <c r="A252" s="109"/>
      <c r="B252" s="128"/>
      <c r="C252" s="44" t="s">
        <v>1789</v>
      </c>
      <c r="D252" s="44">
        <v>1</v>
      </c>
      <c r="E252" s="90">
        <v>32</v>
      </c>
      <c r="F252" s="145">
        <v>192</v>
      </c>
      <c r="G252" s="146">
        <v>170</v>
      </c>
      <c r="H252" s="139">
        <f>G252/F252</f>
        <v>0.88541666666666663</v>
      </c>
      <c r="I252" s="151">
        <v>0.86980000000000002</v>
      </c>
      <c r="J252" s="131">
        <v>0.92190000000000005</v>
      </c>
      <c r="K252" s="116"/>
      <c r="L252" s="111"/>
      <c r="M252" s="111"/>
      <c r="N252" s="111"/>
      <c r="O252" s="111"/>
      <c r="P252" s="111"/>
      <c r="Q252" s="110"/>
      <c r="R252" s="110"/>
      <c r="S252" s="2"/>
      <c r="T252" s="2"/>
      <c r="U252" s="2"/>
      <c r="V252" s="2"/>
    </row>
    <row r="253" spans="1:22" s="114" customFormat="1" x14ac:dyDescent="0.3">
      <c r="A253" s="119"/>
      <c r="B253" s="132" t="s">
        <v>384</v>
      </c>
      <c r="C253" s="156" t="s">
        <v>1795</v>
      </c>
      <c r="D253" s="156">
        <f>D262+D265</f>
        <v>10</v>
      </c>
      <c r="E253" s="156">
        <f t="shared" ref="E253:G253" si="36">E262+E265</f>
        <v>655</v>
      </c>
      <c r="F253" s="156">
        <f t="shared" si="36"/>
        <v>3114</v>
      </c>
      <c r="G253" s="156">
        <f t="shared" si="36"/>
        <v>2791</v>
      </c>
      <c r="H253" s="102">
        <f>G253/F253</f>
        <v>0.89627488760436735</v>
      </c>
      <c r="I253" s="162"/>
      <c r="J253" s="163"/>
      <c r="K253" s="122"/>
      <c r="L253" s="123"/>
      <c r="M253" s="123"/>
      <c r="N253" s="123"/>
      <c r="O253" s="123"/>
      <c r="P253" s="123"/>
      <c r="Q253" s="121"/>
      <c r="R253" s="121"/>
      <c r="S253" s="120"/>
      <c r="T253" s="120"/>
      <c r="U253" s="120"/>
      <c r="V253" s="120"/>
    </row>
    <row r="254" spans="1:22" hidden="1" x14ac:dyDescent="0.3">
      <c r="A254" s="109">
        <v>565</v>
      </c>
      <c r="B254" s="126" t="s">
        <v>384</v>
      </c>
      <c r="C254" s="2" t="str">
        <f t="shared" si="34"/>
        <v>DeSoto|Family|Active</v>
      </c>
      <c r="D254" s="2">
        <v>1</v>
      </c>
      <c r="E254" s="110">
        <v>123</v>
      </c>
      <c r="F254" s="110">
        <f t="shared" ref="F254:F325" si="37">COUNTA(K254:P254)*E254</f>
        <v>738</v>
      </c>
      <c r="G254" s="113">
        <f t="shared" ref="G254:G325" si="38">SUM(K254:P254)</f>
        <v>623</v>
      </c>
      <c r="H254" s="137"/>
      <c r="I254" s="124"/>
      <c r="J254" s="127"/>
      <c r="K254" s="116">
        <v>110</v>
      </c>
      <c r="L254" s="111">
        <v>105</v>
      </c>
      <c r="M254" s="111">
        <v>101</v>
      </c>
      <c r="N254" s="111">
        <v>100</v>
      </c>
      <c r="O254" s="111">
        <v>104</v>
      </c>
      <c r="P254" s="111">
        <v>103</v>
      </c>
      <c r="Q254" s="110">
        <v>27.212700000000002</v>
      </c>
      <c r="R254" s="110">
        <v>-81.846000000000004</v>
      </c>
      <c r="S254" s="2" t="s">
        <v>385</v>
      </c>
      <c r="T254" s="2" t="s">
        <v>1356</v>
      </c>
      <c r="U254" s="2" t="s">
        <v>4</v>
      </c>
      <c r="V254" s="2" t="s">
        <v>2</v>
      </c>
    </row>
    <row r="255" spans="1:22" hidden="1" x14ac:dyDescent="0.3">
      <c r="A255" s="109">
        <v>991</v>
      </c>
      <c r="B255" s="126" t="s">
        <v>384</v>
      </c>
      <c r="C255" s="2" t="str">
        <f t="shared" si="34"/>
        <v>DeSoto|Family|Active</v>
      </c>
      <c r="D255" s="2">
        <v>1</v>
      </c>
      <c r="E255" s="110">
        <v>37</v>
      </c>
      <c r="F255" s="110">
        <f t="shared" si="37"/>
        <v>222</v>
      </c>
      <c r="G255" s="113">
        <f t="shared" si="38"/>
        <v>216</v>
      </c>
      <c r="H255" s="137"/>
      <c r="I255" s="124"/>
      <c r="J255" s="127"/>
      <c r="K255" s="116">
        <v>37</v>
      </c>
      <c r="L255" s="111">
        <v>35</v>
      </c>
      <c r="M255" s="111">
        <v>36</v>
      </c>
      <c r="N255" s="111">
        <v>36</v>
      </c>
      <c r="O255" s="111">
        <v>36</v>
      </c>
      <c r="P255" s="111">
        <v>36</v>
      </c>
      <c r="Q255" s="110">
        <v>27.223600000000001</v>
      </c>
      <c r="R255" s="110">
        <v>-81.863699999999994</v>
      </c>
      <c r="S255" s="2" t="s">
        <v>637</v>
      </c>
      <c r="T255" s="2" t="s">
        <v>1349</v>
      </c>
      <c r="U255" s="2" t="s">
        <v>4</v>
      </c>
      <c r="V255" s="2" t="s">
        <v>2</v>
      </c>
    </row>
    <row r="256" spans="1:22" hidden="1" x14ac:dyDescent="0.3">
      <c r="A256" s="109">
        <v>992</v>
      </c>
      <c r="B256" s="126" t="s">
        <v>384</v>
      </c>
      <c r="C256" s="2" t="str">
        <f t="shared" si="34"/>
        <v>DeSoto|Family|Active</v>
      </c>
      <c r="D256" s="2">
        <v>1</v>
      </c>
      <c r="E256" s="110">
        <v>36</v>
      </c>
      <c r="F256" s="110">
        <f t="shared" si="37"/>
        <v>180</v>
      </c>
      <c r="G256" s="113">
        <f t="shared" si="38"/>
        <v>178</v>
      </c>
      <c r="H256" s="137"/>
      <c r="I256" s="124"/>
      <c r="J256" s="127"/>
      <c r="L256" s="111">
        <v>36</v>
      </c>
      <c r="M256" s="111">
        <v>36</v>
      </c>
      <c r="N256" s="111">
        <v>36</v>
      </c>
      <c r="O256" s="111">
        <v>35</v>
      </c>
      <c r="P256" s="111">
        <v>35</v>
      </c>
      <c r="Q256" s="110">
        <v>27.223600000000001</v>
      </c>
      <c r="R256" s="110">
        <v>-81.863699999999994</v>
      </c>
      <c r="S256" s="2" t="s">
        <v>638</v>
      </c>
      <c r="T256" s="2" t="s">
        <v>1351</v>
      </c>
      <c r="U256" s="2" t="s">
        <v>4</v>
      </c>
      <c r="V256" s="2" t="s">
        <v>2</v>
      </c>
    </row>
    <row r="257" spans="1:22" hidden="1" x14ac:dyDescent="0.3">
      <c r="A257" s="109">
        <v>1127</v>
      </c>
      <c r="B257" s="126" t="s">
        <v>384</v>
      </c>
      <c r="C257" s="2" t="str">
        <f t="shared" si="34"/>
        <v>DeSoto|Family|Active</v>
      </c>
      <c r="D257" s="2">
        <v>1</v>
      </c>
      <c r="E257" s="110">
        <v>64</v>
      </c>
      <c r="F257" s="110">
        <f t="shared" si="37"/>
        <v>384</v>
      </c>
      <c r="G257" s="113">
        <f t="shared" si="38"/>
        <v>347</v>
      </c>
      <c r="H257" s="137"/>
      <c r="I257" s="124"/>
      <c r="J257" s="127"/>
      <c r="K257" s="116">
        <v>55</v>
      </c>
      <c r="L257" s="111">
        <v>62</v>
      </c>
      <c r="M257" s="111">
        <v>59</v>
      </c>
      <c r="N257" s="111">
        <v>56</v>
      </c>
      <c r="O257" s="111">
        <v>57</v>
      </c>
      <c r="P257" s="111">
        <v>58</v>
      </c>
      <c r="Q257" s="110">
        <v>27.216200000000001</v>
      </c>
      <c r="R257" s="110">
        <v>-81.842299999999994</v>
      </c>
      <c r="S257" s="2" t="s">
        <v>722</v>
      </c>
      <c r="T257" s="2" t="s">
        <v>1596</v>
      </c>
      <c r="U257" s="2" t="s">
        <v>4</v>
      </c>
      <c r="V257" s="2" t="s">
        <v>2</v>
      </c>
    </row>
    <row r="258" spans="1:22" hidden="1" x14ac:dyDescent="0.3">
      <c r="A258" s="109">
        <v>1230</v>
      </c>
      <c r="B258" s="126" t="s">
        <v>384</v>
      </c>
      <c r="C258" s="2" t="str">
        <f t="shared" si="34"/>
        <v>DeSoto|Family|Active</v>
      </c>
      <c r="D258" s="2">
        <v>1</v>
      </c>
      <c r="E258" s="110">
        <v>50</v>
      </c>
      <c r="F258" s="110">
        <f t="shared" si="37"/>
        <v>300</v>
      </c>
      <c r="G258" s="113">
        <f t="shared" si="38"/>
        <v>244</v>
      </c>
      <c r="H258" s="137"/>
      <c r="I258" s="124"/>
      <c r="J258" s="127"/>
      <c r="K258" s="116">
        <v>44</v>
      </c>
      <c r="L258" s="111">
        <v>44</v>
      </c>
      <c r="M258" s="111">
        <v>41</v>
      </c>
      <c r="N258" s="111">
        <v>40</v>
      </c>
      <c r="O258" s="111">
        <v>35</v>
      </c>
      <c r="P258" s="111">
        <v>40</v>
      </c>
      <c r="Q258" s="110">
        <v>27.205500000000001</v>
      </c>
      <c r="R258" s="110">
        <v>-81.849100000000007</v>
      </c>
      <c r="S258" s="2" t="s">
        <v>791</v>
      </c>
      <c r="T258" s="2" t="s">
        <v>1523</v>
      </c>
      <c r="U258" s="2" t="s">
        <v>4</v>
      </c>
      <c r="V258" s="2" t="s">
        <v>2</v>
      </c>
    </row>
    <row r="259" spans="1:22" hidden="1" x14ac:dyDescent="0.3">
      <c r="A259" s="109">
        <v>1531</v>
      </c>
      <c r="B259" s="126" t="s">
        <v>384</v>
      </c>
      <c r="C259" s="2" t="str">
        <f t="shared" si="34"/>
        <v>DeSoto|Family|Active</v>
      </c>
      <c r="D259" s="2">
        <v>1</v>
      </c>
      <c r="E259" s="110">
        <v>50</v>
      </c>
      <c r="F259" s="110">
        <f t="shared" si="37"/>
        <v>300</v>
      </c>
      <c r="G259" s="113">
        <f t="shared" si="38"/>
        <v>237</v>
      </c>
      <c r="H259" s="137"/>
      <c r="I259" s="124"/>
      <c r="J259" s="127"/>
      <c r="K259" s="116">
        <v>40</v>
      </c>
      <c r="L259" s="111">
        <v>42</v>
      </c>
      <c r="M259" s="111">
        <v>42</v>
      </c>
      <c r="N259" s="111">
        <v>39</v>
      </c>
      <c r="O259" s="111">
        <v>37</v>
      </c>
      <c r="P259" s="111">
        <v>37</v>
      </c>
      <c r="Q259" s="110">
        <v>27.205500000000001</v>
      </c>
      <c r="R259" s="110">
        <v>-81.849100000000007</v>
      </c>
      <c r="S259" s="2" t="s">
        <v>900</v>
      </c>
      <c r="T259" s="2" t="s">
        <v>1362</v>
      </c>
      <c r="U259" s="2" t="s">
        <v>4</v>
      </c>
      <c r="V259" s="2" t="s">
        <v>2</v>
      </c>
    </row>
    <row r="260" spans="1:22" hidden="1" x14ac:dyDescent="0.3">
      <c r="A260" s="109">
        <v>1858</v>
      </c>
      <c r="B260" s="126" t="s">
        <v>384</v>
      </c>
      <c r="C260" s="2" t="str">
        <f t="shared" si="34"/>
        <v>DeSoto|Family|Active</v>
      </c>
      <c r="D260" s="2">
        <v>1</v>
      </c>
      <c r="E260" s="110">
        <v>64</v>
      </c>
      <c r="F260" s="110">
        <f t="shared" si="37"/>
        <v>384</v>
      </c>
      <c r="G260" s="113">
        <f t="shared" si="38"/>
        <v>366</v>
      </c>
      <c r="H260" s="137"/>
      <c r="I260" s="124"/>
      <c r="J260" s="127"/>
      <c r="K260" s="116">
        <v>63</v>
      </c>
      <c r="L260" s="111">
        <v>58</v>
      </c>
      <c r="M260" s="111">
        <v>61</v>
      </c>
      <c r="N260" s="111">
        <v>60</v>
      </c>
      <c r="O260" s="111">
        <v>62</v>
      </c>
      <c r="P260" s="111">
        <v>62</v>
      </c>
      <c r="Q260" s="110">
        <v>27.084744000000001</v>
      </c>
      <c r="R260" s="110">
        <v>-81.952729000000005</v>
      </c>
      <c r="S260" s="2" t="s">
        <v>1009</v>
      </c>
      <c r="T260" s="2" t="s">
        <v>1405</v>
      </c>
      <c r="U260" s="2" t="s">
        <v>4</v>
      </c>
      <c r="V260" s="2" t="s">
        <v>2</v>
      </c>
    </row>
    <row r="261" spans="1:22" hidden="1" x14ac:dyDescent="0.3">
      <c r="A261" s="109">
        <v>2132</v>
      </c>
      <c r="B261" s="126" t="s">
        <v>384</v>
      </c>
      <c r="C261" s="2" t="str">
        <f t="shared" si="34"/>
        <v>DeSoto|Family|Active</v>
      </c>
      <c r="D261" s="2">
        <v>1</v>
      </c>
      <c r="E261" s="110">
        <v>130</v>
      </c>
      <c r="F261" s="110">
        <f t="shared" si="37"/>
        <v>0</v>
      </c>
      <c r="G261" s="113">
        <f t="shared" si="38"/>
        <v>0</v>
      </c>
      <c r="H261" s="137"/>
      <c r="I261" s="124"/>
      <c r="J261" s="127"/>
      <c r="Q261" s="110">
        <v>27.214200000000002</v>
      </c>
      <c r="R261" s="110">
        <v>-81.848200000000006</v>
      </c>
      <c r="S261" s="2" t="s">
        <v>1080</v>
      </c>
      <c r="T261" s="2" t="s">
        <v>1696</v>
      </c>
      <c r="U261" s="2" t="s">
        <v>4</v>
      </c>
      <c r="V261" s="2" t="s">
        <v>2</v>
      </c>
    </row>
    <row r="262" spans="1:22" x14ac:dyDescent="0.3">
      <c r="A262" s="109"/>
      <c r="B262" s="126"/>
      <c r="C262" s="7" t="s">
        <v>1762</v>
      </c>
      <c r="D262" s="7">
        <f>SUM(D254:D261)</f>
        <v>8</v>
      </c>
      <c r="E262" s="135">
        <f t="shared" ref="E262:G262" si="39">SUM(E254:E261)</f>
        <v>554</v>
      </c>
      <c r="F262" s="2">
        <f t="shared" si="39"/>
        <v>2508</v>
      </c>
      <c r="G262" s="2">
        <f t="shared" si="39"/>
        <v>2211</v>
      </c>
      <c r="H262" s="138">
        <f>G262/F262</f>
        <v>0.88157894736842102</v>
      </c>
      <c r="I262" s="150"/>
      <c r="J262" s="130"/>
      <c r="Q262" s="110"/>
      <c r="R262" s="110"/>
      <c r="S262" s="2"/>
      <c r="T262" s="2"/>
      <c r="U262" s="2"/>
      <c r="V262" s="2"/>
    </row>
    <row r="263" spans="1:22" hidden="1" x14ac:dyDescent="0.3">
      <c r="A263" s="109">
        <v>1557</v>
      </c>
      <c r="B263" s="126" t="s">
        <v>384</v>
      </c>
      <c r="C263" s="7" t="str">
        <f t="shared" si="34"/>
        <v>DeSoto|FW/FW|Active</v>
      </c>
      <c r="D263" s="7">
        <v>1</v>
      </c>
      <c r="E263" s="88">
        <v>48</v>
      </c>
      <c r="F263" s="110">
        <f t="shared" si="37"/>
        <v>288</v>
      </c>
      <c r="G263" s="113">
        <f t="shared" si="38"/>
        <v>270</v>
      </c>
      <c r="H263" s="138"/>
      <c r="I263" s="150"/>
      <c r="J263" s="130"/>
      <c r="K263" s="116">
        <v>47</v>
      </c>
      <c r="L263" s="111">
        <v>48</v>
      </c>
      <c r="M263" s="111">
        <v>40</v>
      </c>
      <c r="N263" s="111">
        <v>43</v>
      </c>
      <c r="O263" s="111">
        <v>44</v>
      </c>
      <c r="P263" s="111">
        <v>48</v>
      </c>
      <c r="Q263" s="110">
        <v>27.084744000000001</v>
      </c>
      <c r="R263" s="110">
        <v>-81.952729000000005</v>
      </c>
      <c r="S263" s="2" t="s">
        <v>907</v>
      </c>
      <c r="T263" s="2" t="s">
        <v>1362</v>
      </c>
      <c r="U263" s="2" t="s">
        <v>5</v>
      </c>
      <c r="V263" s="2" t="s">
        <v>2</v>
      </c>
    </row>
    <row r="264" spans="1:22" hidden="1" x14ac:dyDescent="0.3">
      <c r="A264" s="109">
        <v>1675</v>
      </c>
      <c r="B264" s="126" t="s">
        <v>384</v>
      </c>
      <c r="C264" s="7" t="str">
        <f t="shared" si="34"/>
        <v>DeSoto|FW/FW|Active</v>
      </c>
      <c r="D264" s="7">
        <v>1</v>
      </c>
      <c r="E264" s="88">
        <v>53</v>
      </c>
      <c r="F264" s="110">
        <f t="shared" si="37"/>
        <v>318</v>
      </c>
      <c r="G264" s="113">
        <f t="shared" si="38"/>
        <v>310</v>
      </c>
      <c r="H264" s="138"/>
      <c r="I264" s="150"/>
      <c r="J264" s="130"/>
      <c r="K264" s="116">
        <v>50</v>
      </c>
      <c r="L264" s="111">
        <v>52</v>
      </c>
      <c r="M264" s="111">
        <v>53</v>
      </c>
      <c r="N264" s="111">
        <v>53</v>
      </c>
      <c r="O264" s="111">
        <v>53</v>
      </c>
      <c r="P264" s="111">
        <v>49</v>
      </c>
      <c r="Q264" s="110">
        <v>0</v>
      </c>
      <c r="R264" s="110">
        <v>0</v>
      </c>
      <c r="S264" s="2" t="s">
        <v>960</v>
      </c>
      <c r="T264" s="2" t="s">
        <v>1410</v>
      </c>
      <c r="U264" s="2" t="s">
        <v>5</v>
      </c>
      <c r="V264" s="2" t="s">
        <v>2</v>
      </c>
    </row>
    <row r="265" spans="1:22" ht="12.4" thickBot="1" x14ac:dyDescent="0.35">
      <c r="A265" s="109"/>
      <c r="B265" s="128"/>
      <c r="C265" s="44" t="s">
        <v>1780</v>
      </c>
      <c r="D265" s="44">
        <f>SUM(D263:D264)</f>
        <v>2</v>
      </c>
      <c r="E265" s="136">
        <f t="shared" ref="E265:G265" si="40">SUM(E263:E264)</f>
        <v>101</v>
      </c>
      <c r="F265" s="144">
        <f t="shared" si="40"/>
        <v>606</v>
      </c>
      <c r="G265" s="144">
        <f t="shared" si="40"/>
        <v>580</v>
      </c>
      <c r="H265" s="139">
        <f>G265/F265</f>
        <v>0.95709570957095713</v>
      </c>
      <c r="I265" s="151">
        <v>0.79769999999999996</v>
      </c>
      <c r="J265" s="131">
        <v>0.92359999999999998</v>
      </c>
      <c r="K265" s="116"/>
      <c r="L265" s="111"/>
      <c r="M265" s="111"/>
      <c r="N265" s="111"/>
      <c r="O265" s="111"/>
      <c r="P265" s="111"/>
      <c r="Q265" s="110"/>
      <c r="R265" s="110"/>
      <c r="S265" s="2"/>
      <c r="T265" s="2"/>
      <c r="U265" s="2"/>
      <c r="V265" s="2"/>
    </row>
    <row r="266" spans="1:22" s="114" customFormat="1" x14ac:dyDescent="0.3">
      <c r="A266" s="119"/>
      <c r="B266" s="132" t="s">
        <v>21</v>
      </c>
      <c r="C266" s="156" t="s">
        <v>1798</v>
      </c>
      <c r="D266" s="156">
        <f>D273+D316+D318+D327+D330</f>
        <v>57</v>
      </c>
      <c r="E266" s="156">
        <f t="shared" ref="E266:G266" si="41">E273+E316+E318+E327+E330</f>
        <v>10712</v>
      </c>
      <c r="F266" s="156">
        <f t="shared" si="41"/>
        <v>62566</v>
      </c>
      <c r="G266" s="156">
        <f t="shared" si="41"/>
        <v>58177</v>
      </c>
      <c r="H266" s="102">
        <f>G266/F266</f>
        <v>0.92985007831729694</v>
      </c>
      <c r="I266" s="162"/>
      <c r="J266" s="163"/>
      <c r="K266" s="122"/>
      <c r="L266" s="123"/>
      <c r="M266" s="123"/>
      <c r="N266" s="123"/>
      <c r="O266" s="123"/>
      <c r="P266" s="123"/>
      <c r="Q266" s="121"/>
      <c r="R266" s="121"/>
      <c r="S266" s="120"/>
      <c r="T266" s="120"/>
      <c r="U266" s="120"/>
      <c r="V266" s="120"/>
    </row>
    <row r="267" spans="1:22" hidden="1" x14ac:dyDescent="0.3">
      <c r="A267" s="109">
        <v>527</v>
      </c>
      <c r="B267" s="126" t="s">
        <v>21</v>
      </c>
      <c r="C267" s="2" t="str">
        <f t="shared" si="34"/>
        <v>Duval|Elderly|Active</v>
      </c>
      <c r="D267" s="2">
        <v>1</v>
      </c>
      <c r="E267" s="110">
        <v>207</v>
      </c>
      <c r="F267" s="110">
        <f t="shared" si="37"/>
        <v>1242</v>
      </c>
      <c r="G267" s="113">
        <f t="shared" si="38"/>
        <v>1038</v>
      </c>
      <c r="H267" s="137"/>
      <c r="I267" s="124"/>
      <c r="J267" s="127"/>
      <c r="K267" s="116">
        <v>172</v>
      </c>
      <c r="L267" s="111">
        <v>173</v>
      </c>
      <c r="M267" s="111">
        <v>172</v>
      </c>
      <c r="N267" s="111">
        <v>173</v>
      </c>
      <c r="O267" s="111">
        <v>175</v>
      </c>
      <c r="P267" s="111">
        <v>173</v>
      </c>
      <c r="Q267" s="110">
        <v>30.2745</v>
      </c>
      <c r="R267" s="110">
        <v>-81.604900000000001</v>
      </c>
      <c r="S267" s="2" t="s">
        <v>358</v>
      </c>
      <c r="T267" s="2" t="s">
        <v>1503</v>
      </c>
      <c r="U267" s="2" t="s">
        <v>3</v>
      </c>
      <c r="V267" s="2" t="s">
        <v>2</v>
      </c>
    </row>
    <row r="268" spans="1:22" hidden="1" x14ac:dyDescent="0.3">
      <c r="A268" s="109">
        <v>714</v>
      </c>
      <c r="B268" s="126" t="s">
        <v>21</v>
      </c>
      <c r="C268" s="2" t="str">
        <f t="shared" si="34"/>
        <v>Duval|Elderly|Active</v>
      </c>
      <c r="D268" s="2">
        <v>1</v>
      </c>
      <c r="E268" s="110">
        <v>120</v>
      </c>
      <c r="F268" s="110">
        <f t="shared" si="37"/>
        <v>720</v>
      </c>
      <c r="G268" s="113">
        <f t="shared" si="38"/>
        <v>680</v>
      </c>
      <c r="H268" s="137"/>
      <c r="I268" s="124"/>
      <c r="J268" s="127"/>
      <c r="K268" s="116">
        <v>114</v>
      </c>
      <c r="L268" s="111">
        <v>112</v>
      </c>
      <c r="M268" s="111">
        <v>113</v>
      </c>
      <c r="N268" s="111">
        <v>113</v>
      </c>
      <c r="O268" s="111">
        <v>114</v>
      </c>
      <c r="P268" s="111">
        <v>114</v>
      </c>
      <c r="Q268" s="110">
        <v>30.386199999999999</v>
      </c>
      <c r="R268" s="110">
        <v>-81.687200000000004</v>
      </c>
      <c r="S268" s="2" t="s">
        <v>473</v>
      </c>
      <c r="T268" s="2" t="s">
        <v>1357</v>
      </c>
      <c r="U268" s="2" t="s">
        <v>3</v>
      </c>
      <c r="V268" s="2" t="s">
        <v>2</v>
      </c>
    </row>
    <row r="269" spans="1:22" hidden="1" x14ac:dyDescent="0.3">
      <c r="A269" s="109">
        <v>768</v>
      </c>
      <c r="B269" s="126" t="s">
        <v>21</v>
      </c>
      <c r="C269" s="2" t="str">
        <f t="shared" si="34"/>
        <v>Duval|Elderly|Active</v>
      </c>
      <c r="D269" s="2">
        <v>1</v>
      </c>
      <c r="E269" s="110">
        <v>101</v>
      </c>
      <c r="F269" s="110">
        <f t="shared" si="37"/>
        <v>606</v>
      </c>
      <c r="G269" s="113">
        <f t="shared" si="38"/>
        <v>599</v>
      </c>
      <c r="H269" s="137"/>
      <c r="I269" s="124"/>
      <c r="J269" s="127"/>
      <c r="K269" s="116">
        <v>100</v>
      </c>
      <c r="L269" s="111">
        <v>97</v>
      </c>
      <c r="M269" s="111">
        <v>100</v>
      </c>
      <c r="N269" s="111">
        <v>100</v>
      </c>
      <c r="O269" s="111">
        <v>101</v>
      </c>
      <c r="P269" s="111">
        <v>101</v>
      </c>
      <c r="Q269" s="110">
        <v>30.444583000000002</v>
      </c>
      <c r="R269" s="110">
        <v>-81.665610999999998</v>
      </c>
      <c r="S269" s="2" t="s">
        <v>509</v>
      </c>
      <c r="T269" s="2" t="s">
        <v>1369</v>
      </c>
      <c r="U269" s="2" t="s">
        <v>3</v>
      </c>
      <c r="V269" s="2" t="s">
        <v>2</v>
      </c>
    </row>
    <row r="270" spans="1:22" hidden="1" x14ac:dyDescent="0.3">
      <c r="A270" s="109">
        <v>1192</v>
      </c>
      <c r="B270" s="126" t="s">
        <v>21</v>
      </c>
      <c r="C270" s="2" t="str">
        <f t="shared" si="34"/>
        <v>Duval|Elderly|Active</v>
      </c>
      <c r="D270" s="2">
        <v>1</v>
      </c>
      <c r="E270" s="110">
        <v>160</v>
      </c>
      <c r="F270" s="110">
        <f t="shared" si="37"/>
        <v>960</v>
      </c>
      <c r="G270" s="113">
        <f t="shared" si="38"/>
        <v>944</v>
      </c>
      <c r="H270" s="137"/>
      <c r="I270" s="124"/>
      <c r="J270" s="127"/>
      <c r="K270" s="116">
        <v>160</v>
      </c>
      <c r="L270" s="111">
        <v>156</v>
      </c>
      <c r="M270" s="111">
        <v>157</v>
      </c>
      <c r="N270" s="111">
        <v>155</v>
      </c>
      <c r="O270" s="111">
        <v>159</v>
      </c>
      <c r="P270" s="111">
        <v>157</v>
      </c>
      <c r="Q270" s="110">
        <v>30.2103</v>
      </c>
      <c r="R270" s="110">
        <v>-81.779899999999998</v>
      </c>
      <c r="S270" s="2" t="s">
        <v>770</v>
      </c>
      <c r="T270" s="2" t="s">
        <v>1588</v>
      </c>
      <c r="U270" s="2" t="s">
        <v>3</v>
      </c>
      <c r="V270" s="2" t="s">
        <v>2</v>
      </c>
    </row>
    <row r="271" spans="1:22" hidden="1" x14ac:dyDescent="0.3">
      <c r="A271" s="109">
        <v>1464</v>
      </c>
      <c r="B271" s="126" t="s">
        <v>21</v>
      </c>
      <c r="C271" s="2" t="str">
        <f t="shared" si="34"/>
        <v>Duval|Elderly|Active</v>
      </c>
      <c r="D271" s="2">
        <v>1</v>
      </c>
      <c r="E271" s="110">
        <v>96</v>
      </c>
      <c r="F271" s="110">
        <f t="shared" si="37"/>
        <v>576</v>
      </c>
      <c r="G271" s="113">
        <f t="shared" si="38"/>
        <v>561</v>
      </c>
      <c r="H271" s="137"/>
      <c r="I271" s="124"/>
      <c r="J271" s="127"/>
      <c r="K271" s="116">
        <v>95</v>
      </c>
      <c r="L271" s="111">
        <v>90</v>
      </c>
      <c r="M271" s="111">
        <v>92</v>
      </c>
      <c r="N271" s="111">
        <v>96</v>
      </c>
      <c r="O271" s="111">
        <v>96</v>
      </c>
      <c r="P271" s="111">
        <v>92</v>
      </c>
      <c r="Q271" s="110">
        <v>30.404399999999999</v>
      </c>
      <c r="R271" s="110">
        <v>-81.708100000000002</v>
      </c>
      <c r="S271" s="2" t="s">
        <v>877</v>
      </c>
      <c r="T271" s="2" t="s">
        <v>1637</v>
      </c>
      <c r="U271" s="2" t="s">
        <v>3</v>
      </c>
      <c r="V271" s="2" t="s">
        <v>2</v>
      </c>
    </row>
    <row r="272" spans="1:22" hidden="1" x14ac:dyDescent="0.3">
      <c r="A272" s="109">
        <v>2268</v>
      </c>
      <c r="B272" s="126" t="s">
        <v>21</v>
      </c>
      <c r="C272" s="2" t="str">
        <f t="shared" si="34"/>
        <v>Duval|Elderly|Active</v>
      </c>
      <c r="D272" s="2">
        <v>1</v>
      </c>
      <c r="E272" s="110">
        <v>120</v>
      </c>
      <c r="F272" s="110">
        <f t="shared" si="37"/>
        <v>720</v>
      </c>
      <c r="G272" s="113">
        <f t="shared" si="38"/>
        <v>710</v>
      </c>
      <c r="H272" s="137"/>
      <c r="I272" s="124"/>
      <c r="J272" s="127"/>
      <c r="K272" s="116">
        <v>120</v>
      </c>
      <c r="L272" s="111">
        <v>118</v>
      </c>
      <c r="M272" s="111">
        <v>119</v>
      </c>
      <c r="N272" s="111">
        <v>118</v>
      </c>
      <c r="O272" s="111">
        <v>118</v>
      </c>
      <c r="P272" s="111">
        <v>117</v>
      </c>
      <c r="Q272" s="110">
        <v>30.245000000000001</v>
      </c>
      <c r="R272" s="110">
        <v>-81.754999999999995</v>
      </c>
      <c r="S272" s="2" t="s">
        <v>1109</v>
      </c>
      <c r="T272" s="2" t="s">
        <v>1644</v>
      </c>
      <c r="U272" s="2" t="s">
        <v>3</v>
      </c>
      <c r="V272" s="2" t="s">
        <v>2</v>
      </c>
    </row>
    <row r="273" spans="1:22" x14ac:dyDescent="0.3">
      <c r="A273" s="109"/>
      <c r="B273" s="126"/>
      <c r="C273" s="7" t="s">
        <v>1767</v>
      </c>
      <c r="D273" s="7">
        <f>SUM(D267:D272)</f>
        <v>6</v>
      </c>
      <c r="E273" s="135">
        <f t="shared" ref="E273:G273" si="42">SUM(E267:E272)</f>
        <v>804</v>
      </c>
      <c r="F273" s="2">
        <f t="shared" si="42"/>
        <v>4824</v>
      </c>
      <c r="G273" s="2">
        <f t="shared" si="42"/>
        <v>4532</v>
      </c>
      <c r="H273" s="138">
        <f>G273/F273</f>
        <v>0.93946932006633499</v>
      </c>
      <c r="I273" s="150">
        <v>0.93569999999999998</v>
      </c>
      <c r="J273" s="130">
        <v>0.94620000000000004</v>
      </c>
      <c r="K273" s="116"/>
      <c r="L273" s="111"/>
      <c r="M273" s="111"/>
      <c r="N273" s="111"/>
      <c r="O273" s="111"/>
      <c r="P273" s="111"/>
      <c r="Q273" s="110"/>
      <c r="R273" s="110"/>
      <c r="S273" s="2"/>
      <c r="T273" s="2"/>
      <c r="U273" s="2"/>
      <c r="V273" s="2"/>
    </row>
    <row r="274" spans="1:22" hidden="1" x14ac:dyDescent="0.3">
      <c r="A274" s="109">
        <v>2685</v>
      </c>
      <c r="B274" s="126" t="s">
        <v>21</v>
      </c>
      <c r="C274" s="7" t="str">
        <f>CONCATENATE(B274&amp;"|"&amp;U274&amp;"|"&amp;V274)</f>
        <v>Duval|Elderly|Pipeline</v>
      </c>
      <c r="D274" s="7">
        <v>1</v>
      </c>
      <c r="E274" s="88">
        <v>80</v>
      </c>
      <c r="F274" s="110">
        <f>COUNTA(K274:P274)*E274</f>
        <v>0</v>
      </c>
      <c r="G274" s="113">
        <f>SUM(K274:P274)</f>
        <v>0</v>
      </c>
      <c r="H274" s="138"/>
      <c r="I274" s="150"/>
      <c r="J274" s="130"/>
      <c r="Q274" s="110">
        <v>30.371221999999999</v>
      </c>
      <c r="R274" s="110">
        <v>-81.650999999999996</v>
      </c>
      <c r="S274" s="2" t="s">
        <v>1318</v>
      </c>
      <c r="T274" s="2" t="s">
        <v>1728</v>
      </c>
      <c r="U274" s="2" t="s">
        <v>3</v>
      </c>
      <c r="V274" s="2" t="s">
        <v>1333</v>
      </c>
    </row>
    <row r="275" spans="1:22" x14ac:dyDescent="0.25">
      <c r="A275" s="109"/>
      <c r="B275" s="126"/>
      <c r="C275" s="7" t="s">
        <v>1765</v>
      </c>
      <c r="D275" s="7">
        <v>1</v>
      </c>
      <c r="E275" s="88">
        <v>80</v>
      </c>
      <c r="F275" s="110"/>
      <c r="G275" s="113"/>
      <c r="H275" s="138"/>
      <c r="I275" s="150"/>
      <c r="J275" s="130"/>
      <c r="K275" s="116"/>
      <c r="L275" s="111"/>
      <c r="M275" s="111"/>
      <c r="N275" s="111"/>
      <c r="O275" s="111"/>
      <c r="P275" s="111"/>
      <c r="Q275" s="110"/>
      <c r="R275" s="110"/>
      <c r="S275" s="2"/>
      <c r="T275" s="2"/>
      <c r="U275" s="2"/>
      <c r="V275" s="2"/>
    </row>
    <row r="276" spans="1:22" hidden="1" x14ac:dyDescent="0.3">
      <c r="A276" s="109">
        <v>56</v>
      </c>
      <c r="B276" s="126" t="s">
        <v>21</v>
      </c>
      <c r="C276" s="7" t="str">
        <f t="shared" si="34"/>
        <v>Duval|Family|Active</v>
      </c>
      <c r="D276" s="7">
        <v>1</v>
      </c>
      <c r="E276" s="88">
        <v>102</v>
      </c>
      <c r="F276" s="110">
        <f t="shared" si="37"/>
        <v>510</v>
      </c>
      <c r="G276" s="113">
        <f t="shared" si="38"/>
        <v>471</v>
      </c>
      <c r="H276" s="138"/>
      <c r="I276" s="150"/>
      <c r="J276" s="130"/>
      <c r="K276" s="116">
        <v>94</v>
      </c>
      <c r="L276" s="111">
        <v>98</v>
      </c>
      <c r="M276" s="111">
        <v>96</v>
      </c>
      <c r="O276" s="111">
        <v>92</v>
      </c>
      <c r="P276" s="111">
        <v>91</v>
      </c>
      <c r="Q276" s="110">
        <v>30.3339</v>
      </c>
      <c r="R276" s="110">
        <v>-81.570700000000002</v>
      </c>
      <c r="S276" s="2" t="s">
        <v>52</v>
      </c>
      <c r="T276" s="2" t="s">
        <v>1351</v>
      </c>
      <c r="U276" s="2" t="s">
        <v>4</v>
      </c>
      <c r="V276" s="2" t="s">
        <v>2</v>
      </c>
    </row>
    <row r="277" spans="1:22" hidden="1" x14ac:dyDescent="0.3">
      <c r="A277" s="109">
        <v>184</v>
      </c>
      <c r="B277" s="126" t="s">
        <v>21</v>
      </c>
      <c r="C277" s="7" t="str">
        <f t="shared" si="34"/>
        <v>Duval|Family|Active</v>
      </c>
      <c r="D277" s="7">
        <v>1</v>
      </c>
      <c r="E277" s="88">
        <v>184</v>
      </c>
      <c r="F277" s="110">
        <f t="shared" si="37"/>
        <v>1104</v>
      </c>
      <c r="G277" s="113">
        <f t="shared" si="38"/>
        <v>883</v>
      </c>
      <c r="H277" s="138"/>
      <c r="I277" s="150"/>
      <c r="J277" s="130"/>
      <c r="K277" s="116">
        <v>162</v>
      </c>
      <c r="L277" s="111">
        <v>156</v>
      </c>
      <c r="M277" s="111">
        <v>148</v>
      </c>
      <c r="N277" s="111">
        <v>142</v>
      </c>
      <c r="O277" s="111">
        <v>136</v>
      </c>
      <c r="P277" s="111">
        <v>139</v>
      </c>
      <c r="Q277" s="110">
        <v>30.1937</v>
      </c>
      <c r="R277" s="110">
        <v>-81.718000000000004</v>
      </c>
      <c r="S277" s="2" t="s">
        <v>137</v>
      </c>
      <c r="T277" s="2" t="s">
        <v>1348</v>
      </c>
      <c r="U277" s="2" t="s">
        <v>4</v>
      </c>
      <c r="V277" s="2" t="s">
        <v>2</v>
      </c>
    </row>
    <row r="278" spans="1:22" hidden="1" x14ac:dyDescent="0.3">
      <c r="A278" s="109">
        <v>202</v>
      </c>
      <c r="B278" s="126" t="s">
        <v>21</v>
      </c>
      <c r="C278" s="7" t="str">
        <f t="shared" si="34"/>
        <v>Duval|Family|Active</v>
      </c>
      <c r="D278" s="7">
        <v>1</v>
      </c>
      <c r="E278" s="88">
        <v>360</v>
      </c>
      <c r="F278" s="110">
        <f t="shared" si="37"/>
        <v>2160</v>
      </c>
      <c r="G278" s="113">
        <f t="shared" si="38"/>
        <v>1930</v>
      </c>
      <c r="H278" s="138"/>
      <c r="I278" s="150"/>
      <c r="J278" s="130"/>
      <c r="K278" s="116">
        <v>325</v>
      </c>
      <c r="L278" s="111">
        <v>324</v>
      </c>
      <c r="M278" s="111">
        <v>324</v>
      </c>
      <c r="N278" s="111">
        <v>318</v>
      </c>
      <c r="O278" s="111">
        <v>314</v>
      </c>
      <c r="P278" s="111">
        <v>325</v>
      </c>
      <c r="Q278" s="110">
        <v>30.200700000000001</v>
      </c>
      <c r="R278" s="110">
        <v>-81.726900000000001</v>
      </c>
      <c r="S278" s="2" t="s">
        <v>150</v>
      </c>
      <c r="T278" s="2" t="s">
        <v>1356</v>
      </c>
      <c r="U278" s="2" t="s">
        <v>4</v>
      </c>
      <c r="V278" s="2" t="s">
        <v>2</v>
      </c>
    </row>
    <row r="279" spans="1:22" hidden="1" x14ac:dyDescent="0.3">
      <c r="A279" s="109">
        <v>228</v>
      </c>
      <c r="B279" s="126" t="s">
        <v>21</v>
      </c>
      <c r="C279" s="7" t="str">
        <f t="shared" si="34"/>
        <v>Duval|Family|Active</v>
      </c>
      <c r="D279" s="7">
        <v>1</v>
      </c>
      <c r="E279" s="88">
        <v>200</v>
      </c>
      <c r="F279" s="110">
        <f t="shared" si="37"/>
        <v>1200</v>
      </c>
      <c r="G279" s="113">
        <f t="shared" si="38"/>
        <v>1147</v>
      </c>
      <c r="H279" s="138"/>
      <c r="I279" s="150"/>
      <c r="J279" s="130"/>
      <c r="K279" s="116">
        <v>193</v>
      </c>
      <c r="L279" s="111">
        <v>194</v>
      </c>
      <c r="M279" s="111">
        <v>188</v>
      </c>
      <c r="N279" s="111">
        <v>195</v>
      </c>
      <c r="O279" s="111">
        <v>190</v>
      </c>
      <c r="P279" s="111">
        <v>187</v>
      </c>
      <c r="Q279" s="110">
        <v>30.217400000000001</v>
      </c>
      <c r="R279" s="110">
        <v>-81.589299999999994</v>
      </c>
      <c r="S279" s="2" t="s">
        <v>169</v>
      </c>
      <c r="T279" s="2" t="s">
        <v>1457</v>
      </c>
      <c r="U279" s="2" t="s">
        <v>4</v>
      </c>
      <c r="V279" s="2" t="s">
        <v>2</v>
      </c>
    </row>
    <row r="280" spans="1:22" hidden="1" x14ac:dyDescent="0.3">
      <c r="A280" s="109">
        <v>270</v>
      </c>
      <c r="B280" s="126" t="s">
        <v>21</v>
      </c>
      <c r="C280" s="7" t="str">
        <f t="shared" si="34"/>
        <v>Duval|Family|Active</v>
      </c>
      <c r="D280" s="7">
        <v>1</v>
      </c>
      <c r="E280" s="88">
        <v>79</v>
      </c>
      <c r="F280" s="110">
        <f t="shared" si="37"/>
        <v>474</v>
      </c>
      <c r="G280" s="113">
        <f t="shared" si="38"/>
        <v>365</v>
      </c>
      <c r="H280" s="138"/>
      <c r="I280" s="150"/>
      <c r="J280" s="130"/>
      <c r="K280" s="116">
        <v>57</v>
      </c>
      <c r="L280" s="111">
        <v>59</v>
      </c>
      <c r="M280" s="111">
        <v>60</v>
      </c>
      <c r="N280" s="111">
        <v>64</v>
      </c>
      <c r="O280" s="111">
        <v>63</v>
      </c>
      <c r="P280" s="111">
        <v>62</v>
      </c>
      <c r="Q280" s="110">
        <v>30.328299999999999</v>
      </c>
      <c r="R280" s="110">
        <v>-81.6524</v>
      </c>
      <c r="S280" s="2" t="s">
        <v>197</v>
      </c>
      <c r="T280" s="2" t="s">
        <v>1379</v>
      </c>
      <c r="U280" s="2" t="s">
        <v>4</v>
      </c>
      <c r="V280" s="2" t="s">
        <v>2</v>
      </c>
    </row>
    <row r="281" spans="1:22" hidden="1" x14ac:dyDescent="0.3">
      <c r="A281" s="109">
        <v>273</v>
      </c>
      <c r="B281" s="126" t="s">
        <v>21</v>
      </c>
      <c r="C281" s="7" t="str">
        <f t="shared" si="34"/>
        <v>Duval|Family|Active</v>
      </c>
      <c r="D281" s="7">
        <v>1</v>
      </c>
      <c r="E281" s="88">
        <v>150</v>
      </c>
      <c r="F281" s="110">
        <f t="shared" si="37"/>
        <v>900</v>
      </c>
      <c r="G281" s="113">
        <f t="shared" si="38"/>
        <v>743</v>
      </c>
      <c r="H281" s="138"/>
      <c r="I281" s="150"/>
      <c r="J281" s="130"/>
      <c r="K281" s="116">
        <v>134</v>
      </c>
      <c r="L281" s="111">
        <v>125</v>
      </c>
      <c r="M281" s="111">
        <v>120</v>
      </c>
      <c r="N281" s="111">
        <v>121</v>
      </c>
      <c r="O281" s="111">
        <v>121</v>
      </c>
      <c r="P281" s="111">
        <v>122</v>
      </c>
      <c r="Q281" s="110">
        <v>30.4377</v>
      </c>
      <c r="R281" s="110">
        <v>-81.660300000000007</v>
      </c>
      <c r="S281" s="2" t="s">
        <v>200</v>
      </c>
      <c r="T281" s="2" t="s">
        <v>1350</v>
      </c>
      <c r="U281" s="2" t="s">
        <v>4</v>
      </c>
      <c r="V281" s="2" t="s">
        <v>2</v>
      </c>
    </row>
    <row r="282" spans="1:22" hidden="1" x14ac:dyDescent="0.3">
      <c r="A282" s="109">
        <v>366</v>
      </c>
      <c r="B282" s="126" t="s">
        <v>21</v>
      </c>
      <c r="C282" s="7" t="str">
        <f t="shared" si="34"/>
        <v>Duval|Family|Active</v>
      </c>
      <c r="D282" s="7">
        <v>1</v>
      </c>
      <c r="E282" s="88">
        <v>200</v>
      </c>
      <c r="F282" s="110">
        <f t="shared" si="37"/>
        <v>1200</v>
      </c>
      <c r="G282" s="113">
        <f t="shared" si="38"/>
        <v>1190</v>
      </c>
      <c r="H282" s="138"/>
      <c r="I282" s="150"/>
      <c r="J282" s="130"/>
      <c r="K282" s="116">
        <v>199</v>
      </c>
      <c r="L282" s="111">
        <v>198</v>
      </c>
      <c r="M282" s="111">
        <v>199</v>
      </c>
      <c r="N282" s="111">
        <v>198</v>
      </c>
      <c r="O282" s="111">
        <v>196</v>
      </c>
      <c r="P282" s="111">
        <v>200</v>
      </c>
      <c r="Q282" s="110">
        <v>30.374500000000001</v>
      </c>
      <c r="R282" s="110">
        <v>-81.684799999999996</v>
      </c>
      <c r="S282" s="2" t="s">
        <v>256</v>
      </c>
      <c r="T282" s="2" t="s">
        <v>1478</v>
      </c>
      <c r="U282" s="2" t="s">
        <v>4</v>
      </c>
      <c r="V282" s="2" t="s">
        <v>2</v>
      </c>
    </row>
    <row r="283" spans="1:22" hidden="1" x14ac:dyDescent="0.3">
      <c r="A283" s="109">
        <v>367</v>
      </c>
      <c r="B283" s="126" t="s">
        <v>21</v>
      </c>
      <c r="C283" s="7" t="str">
        <f t="shared" si="34"/>
        <v>Duval|Family|Active</v>
      </c>
      <c r="D283" s="7">
        <v>1</v>
      </c>
      <c r="E283" s="88">
        <v>100</v>
      </c>
      <c r="F283" s="110">
        <f t="shared" si="37"/>
        <v>600</v>
      </c>
      <c r="G283" s="113">
        <f t="shared" si="38"/>
        <v>578</v>
      </c>
      <c r="H283" s="138"/>
      <c r="I283" s="150"/>
      <c r="J283" s="130"/>
      <c r="K283" s="116">
        <v>97</v>
      </c>
      <c r="L283" s="111">
        <v>96</v>
      </c>
      <c r="M283" s="111">
        <v>99</v>
      </c>
      <c r="N283" s="111">
        <v>96</v>
      </c>
      <c r="O283" s="111">
        <v>94</v>
      </c>
      <c r="P283" s="111">
        <v>96</v>
      </c>
      <c r="Q283" s="110">
        <v>30.360299999999999</v>
      </c>
      <c r="R283" s="110">
        <v>-81.501199999999997</v>
      </c>
      <c r="S283" s="2" t="s">
        <v>257</v>
      </c>
      <c r="T283" s="2" t="s">
        <v>1347</v>
      </c>
      <c r="U283" s="2" t="s">
        <v>4</v>
      </c>
      <c r="V283" s="2" t="s">
        <v>2</v>
      </c>
    </row>
    <row r="284" spans="1:22" hidden="1" x14ac:dyDescent="0.3">
      <c r="A284" s="109">
        <v>407</v>
      </c>
      <c r="B284" s="126" t="s">
        <v>21</v>
      </c>
      <c r="C284" s="7" t="str">
        <f t="shared" si="34"/>
        <v>Duval|Family|Active</v>
      </c>
      <c r="D284" s="7">
        <v>1</v>
      </c>
      <c r="E284" s="88">
        <v>360</v>
      </c>
      <c r="F284" s="110">
        <f t="shared" si="37"/>
        <v>2160</v>
      </c>
      <c r="G284" s="113">
        <f t="shared" si="38"/>
        <v>2004</v>
      </c>
      <c r="H284" s="138"/>
      <c r="I284" s="150"/>
      <c r="J284" s="130"/>
      <c r="K284" s="116">
        <v>339</v>
      </c>
      <c r="L284" s="111">
        <v>339</v>
      </c>
      <c r="M284" s="111">
        <v>337</v>
      </c>
      <c r="N284" s="111">
        <v>332</v>
      </c>
      <c r="O284" s="111">
        <v>330</v>
      </c>
      <c r="P284" s="111">
        <v>327</v>
      </c>
      <c r="Q284" s="110">
        <v>30.426600000000001</v>
      </c>
      <c r="R284" s="110">
        <v>-81.694599999999994</v>
      </c>
      <c r="S284" s="2" t="s">
        <v>284</v>
      </c>
      <c r="T284" s="2" t="s">
        <v>1431</v>
      </c>
      <c r="U284" s="2" t="s">
        <v>4</v>
      </c>
      <c r="V284" s="2" t="s">
        <v>2</v>
      </c>
    </row>
    <row r="285" spans="1:22" hidden="1" x14ac:dyDescent="0.3">
      <c r="A285" s="109">
        <v>464</v>
      </c>
      <c r="B285" s="126" t="s">
        <v>21</v>
      </c>
      <c r="C285" s="7" t="str">
        <f t="shared" si="34"/>
        <v>Duval|Family|Active</v>
      </c>
      <c r="D285" s="7">
        <v>1</v>
      </c>
      <c r="E285" s="88">
        <v>304</v>
      </c>
      <c r="F285" s="110">
        <f t="shared" si="37"/>
        <v>1824</v>
      </c>
      <c r="G285" s="113">
        <f t="shared" si="38"/>
        <v>1605</v>
      </c>
      <c r="H285" s="138"/>
      <c r="I285" s="150"/>
      <c r="J285" s="130"/>
      <c r="K285" s="116">
        <v>273</v>
      </c>
      <c r="L285" s="111">
        <v>266</v>
      </c>
      <c r="M285" s="111">
        <v>269</v>
      </c>
      <c r="N285" s="111">
        <v>269</v>
      </c>
      <c r="O285" s="111">
        <v>266</v>
      </c>
      <c r="P285" s="111">
        <v>262</v>
      </c>
      <c r="Q285" s="110">
        <v>30.2058</v>
      </c>
      <c r="R285" s="110">
        <v>-81.603700000000003</v>
      </c>
      <c r="S285" s="2" t="s">
        <v>314</v>
      </c>
      <c r="T285" s="2" t="s">
        <v>1490</v>
      </c>
      <c r="U285" s="2" t="s">
        <v>4</v>
      </c>
      <c r="V285" s="2" t="s">
        <v>2</v>
      </c>
    </row>
    <row r="286" spans="1:22" hidden="1" x14ac:dyDescent="0.3">
      <c r="A286" s="109">
        <v>468</v>
      </c>
      <c r="B286" s="126" t="s">
        <v>21</v>
      </c>
      <c r="C286" s="7" t="str">
        <f t="shared" si="34"/>
        <v>Duval|Family|Active</v>
      </c>
      <c r="D286" s="7">
        <v>1</v>
      </c>
      <c r="E286" s="88">
        <v>109</v>
      </c>
      <c r="F286" s="110">
        <f t="shared" si="37"/>
        <v>654</v>
      </c>
      <c r="G286" s="113">
        <f t="shared" si="38"/>
        <v>644</v>
      </c>
      <c r="H286" s="138"/>
      <c r="I286" s="150"/>
      <c r="J286" s="130"/>
      <c r="K286" s="116">
        <v>109</v>
      </c>
      <c r="L286" s="111">
        <v>108</v>
      </c>
      <c r="M286" s="111">
        <v>104</v>
      </c>
      <c r="N286" s="111">
        <v>108</v>
      </c>
      <c r="O286" s="111">
        <v>108</v>
      </c>
      <c r="P286" s="111">
        <v>107</v>
      </c>
      <c r="Q286" s="110">
        <v>30.332699999999999</v>
      </c>
      <c r="R286" s="110">
        <v>-81.650599999999997</v>
      </c>
      <c r="S286" s="2" t="s">
        <v>318</v>
      </c>
      <c r="T286" s="2" t="s">
        <v>1492</v>
      </c>
      <c r="U286" s="2" t="s">
        <v>4</v>
      </c>
      <c r="V286" s="2" t="s">
        <v>2</v>
      </c>
    </row>
    <row r="287" spans="1:22" hidden="1" x14ac:dyDescent="0.3">
      <c r="A287" s="109">
        <v>469</v>
      </c>
      <c r="B287" s="126" t="s">
        <v>21</v>
      </c>
      <c r="C287" s="7" t="str">
        <f t="shared" si="34"/>
        <v>Duval|Family|Active</v>
      </c>
      <c r="D287" s="7">
        <v>1</v>
      </c>
      <c r="E287" s="88">
        <v>134</v>
      </c>
      <c r="F287" s="110">
        <f t="shared" si="37"/>
        <v>804</v>
      </c>
      <c r="G287" s="113">
        <f t="shared" si="38"/>
        <v>788</v>
      </c>
      <c r="H287" s="138"/>
      <c r="I287" s="150"/>
      <c r="J287" s="130"/>
      <c r="K287" s="116">
        <v>134</v>
      </c>
      <c r="L287" s="111">
        <v>129</v>
      </c>
      <c r="M287" s="111">
        <v>134</v>
      </c>
      <c r="N287" s="111">
        <v>131</v>
      </c>
      <c r="O287" s="111">
        <v>131</v>
      </c>
      <c r="P287" s="111">
        <v>129</v>
      </c>
      <c r="Q287" s="110">
        <v>30.333500000000001</v>
      </c>
      <c r="R287" s="110">
        <v>-81.650499999999994</v>
      </c>
      <c r="S287" s="2" t="s">
        <v>319</v>
      </c>
      <c r="T287" s="2" t="s">
        <v>1482</v>
      </c>
      <c r="U287" s="2" t="s">
        <v>4</v>
      </c>
      <c r="V287" s="2" t="s">
        <v>2</v>
      </c>
    </row>
    <row r="288" spans="1:22" hidden="1" x14ac:dyDescent="0.3">
      <c r="A288" s="109">
        <v>470</v>
      </c>
      <c r="B288" s="126" t="s">
        <v>21</v>
      </c>
      <c r="C288" s="7" t="str">
        <f t="shared" si="34"/>
        <v>Duval|Family|Active</v>
      </c>
      <c r="D288" s="7">
        <v>1</v>
      </c>
      <c r="E288" s="88">
        <v>100</v>
      </c>
      <c r="F288" s="110">
        <f t="shared" si="37"/>
        <v>500</v>
      </c>
      <c r="G288" s="113">
        <f t="shared" si="38"/>
        <v>482</v>
      </c>
      <c r="H288" s="138"/>
      <c r="I288" s="150"/>
      <c r="J288" s="130"/>
      <c r="L288" s="111">
        <v>95</v>
      </c>
      <c r="M288" s="111">
        <v>97</v>
      </c>
      <c r="N288" s="111">
        <v>95</v>
      </c>
      <c r="O288" s="111">
        <v>98</v>
      </c>
      <c r="P288" s="111">
        <v>97</v>
      </c>
      <c r="Q288" s="110">
        <v>30.3294</v>
      </c>
      <c r="R288" s="110">
        <v>-81.650300000000001</v>
      </c>
      <c r="S288" s="2" t="s">
        <v>320</v>
      </c>
      <c r="T288" s="2" t="s">
        <v>1381</v>
      </c>
      <c r="U288" s="2" t="s">
        <v>4</v>
      </c>
      <c r="V288" s="2" t="s">
        <v>2</v>
      </c>
    </row>
    <row r="289" spans="1:22" hidden="1" x14ac:dyDescent="0.3">
      <c r="A289" s="109">
        <v>483</v>
      </c>
      <c r="B289" s="126" t="s">
        <v>21</v>
      </c>
      <c r="C289" s="7" t="str">
        <f t="shared" si="34"/>
        <v>Duval|Family|Active</v>
      </c>
      <c r="D289" s="7">
        <v>1</v>
      </c>
      <c r="E289" s="88">
        <v>248</v>
      </c>
      <c r="F289" s="110">
        <f t="shared" si="37"/>
        <v>1488</v>
      </c>
      <c r="G289" s="113">
        <f t="shared" si="38"/>
        <v>1452</v>
      </c>
      <c r="H289" s="138"/>
      <c r="I289" s="150"/>
      <c r="J289" s="130"/>
      <c r="K289" s="116">
        <v>237</v>
      </c>
      <c r="L289" s="111">
        <v>243</v>
      </c>
      <c r="M289" s="111">
        <v>241</v>
      </c>
      <c r="N289" s="111">
        <v>245</v>
      </c>
      <c r="O289" s="111">
        <v>241</v>
      </c>
      <c r="P289" s="111">
        <v>245</v>
      </c>
      <c r="Q289" s="110">
        <v>30.283611388899999</v>
      </c>
      <c r="R289" s="110">
        <v>-81.525805555600002</v>
      </c>
      <c r="S289" s="2" t="s">
        <v>327</v>
      </c>
      <c r="T289" s="2" t="s">
        <v>1494</v>
      </c>
      <c r="U289" s="2" t="s">
        <v>4</v>
      </c>
      <c r="V289" s="2" t="s">
        <v>2</v>
      </c>
    </row>
    <row r="290" spans="1:22" hidden="1" x14ac:dyDescent="0.3">
      <c r="A290" s="109">
        <v>501</v>
      </c>
      <c r="B290" s="126" t="s">
        <v>21</v>
      </c>
      <c r="C290" s="7" t="str">
        <f t="shared" si="34"/>
        <v>Duval|Family|Active</v>
      </c>
      <c r="D290" s="7">
        <v>1</v>
      </c>
      <c r="E290" s="88">
        <v>52</v>
      </c>
      <c r="F290" s="110">
        <f t="shared" si="37"/>
        <v>312</v>
      </c>
      <c r="G290" s="113">
        <f t="shared" si="38"/>
        <v>299</v>
      </c>
      <c r="H290" s="138"/>
      <c r="I290" s="150"/>
      <c r="J290" s="130"/>
      <c r="K290" s="116">
        <v>49</v>
      </c>
      <c r="L290" s="111">
        <v>51</v>
      </c>
      <c r="M290" s="111">
        <v>50</v>
      </c>
      <c r="N290" s="111">
        <v>49</v>
      </c>
      <c r="O290" s="111">
        <v>49</v>
      </c>
      <c r="P290" s="111">
        <v>51</v>
      </c>
      <c r="Q290" s="110">
        <v>30.1614</v>
      </c>
      <c r="R290" s="110">
        <v>-81.611599999999996</v>
      </c>
      <c r="S290" s="2" t="s">
        <v>339</v>
      </c>
      <c r="T290" s="2" t="s">
        <v>1354</v>
      </c>
      <c r="U290" s="2" t="s">
        <v>4</v>
      </c>
      <c r="V290" s="2" t="s">
        <v>2</v>
      </c>
    </row>
    <row r="291" spans="1:22" hidden="1" x14ac:dyDescent="0.3">
      <c r="A291" s="109">
        <v>552</v>
      </c>
      <c r="B291" s="126" t="s">
        <v>21</v>
      </c>
      <c r="C291" s="7" t="str">
        <f t="shared" si="34"/>
        <v>Duval|Family|Active</v>
      </c>
      <c r="D291" s="7">
        <v>1</v>
      </c>
      <c r="E291" s="88">
        <v>155</v>
      </c>
      <c r="F291" s="110">
        <f t="shared" si="37"/>
        <v>930</v>
      </c>
      <c r="G291" s="113">
        <f t="shared" si="38"/>
        <v>915</v>
      </c>
      <c r="H291" s="138"/>
      <c r="I291" s="150"/>
      <c r="J291" s="130"/>
      <c r="K291" s="116">
        <v>153</v>
      </c>
      <c r="L291" s="111">
        <v>152</v>
      </c>
      <c r="M291" s="111">
        <v>154</v>
      </c>
      <c r="N291" s="111">
        <v>153</v>
      </c>
      <c r="O291" s="111">
        <v>151</v>
      </c>
      <c r="P291" s="111">
        <v>152</v>
      </c>
      <c r="Q291" s="110">
        <v>30.323499999999999</v>
      </c>
      <c r="R291" s="110">
        <v>-81.573300000000003</v>
      </c>
      <c r="S291" s="2" t="s">
        <v>373</v>
      </c>
      <c r="T291" s="2" t="s">
        <v>1351</v>
      </c>
      <c r="U291" s="2" t="s">
        <v>4</v>
      </c>
      <c r="V291" s="2" t="s">
        <v>2</v>
      </c>
    </row>
    <row r="292" spans="1:22" hidden="1" x14ac:dyDescent="0.3">
      <c r="A292" s="109">
        <v>569</v>
      </c>
      <c r="B292" s="126" t="s">
        <v>21</v>
      </c>
      <c r="C292" s="7" t="str">
        <f t="shared" si="34"/>
        <v>Duval|Family|Active</v>
      </c>
      <c r="D292" s="7">
        <v>1</v>
      </c>
      <c r="E292" s="88">
        <v>200</v>
      </c>
      <c r="F292" s="110">
        <f t="shared" si="37"/>
        <v>1200</v>
      </c>
      <c r="G292" s="113">
        <f t="shared" si="38"/>
        <v>1186</v>
      </c>
      <c r="H292" s="138"/>
      <c r="I292" s="150"/>
      <c r="J292" s="130"/>
      <c r="K292" s="116">
        <v>200</v>
      </c>
      <c r="L292" s="111">
        <v>200</v>
      </c>
      <c r="M292" s="111">
        <v>197</v>
      </c>
      <c r="N292" s="111">
        <v>195</v>
      </c>
      <c r="O292" s="111">
        <v>197</v>
      </c>
      <c r="P292" s="111">
        <v>197</v>
      </c>
      <c r="Q292" s="110">
        <v>30.322700000000001</v>
      </c>
      <c r="R292" s="110">
        <v>-81.573099999999997</v>
      </c>
      <c r="S292" s="2" t="s">
        <v>387</v>
      </c>
      <c r="T292" s="2" t="s">
        <v>1384</v>
      </c>
      <c r="U292" s="2" t="s">
        <v>4</v>
      </c>
      <c r="V292" s="2" t="s">
        <v>2</v>
      </c>
    </row>
    <row r="293" spans="1:22" hidden="1" x14ac:dyDescent="0.3">
      <c r="A293" s="109">
        <v>580</v>
      </c>
      <c r="B293" s="126" t="s">
        <v>21</v>
      </c>
      <c r="C293" s="7" t="str">
        <f t="shared" si="34"/>
        <v>Duval|Family|Active</v>
      </c>
      <c r="D293" s="7">
        <v>1</v>
      </c>
      <c r="E293" s="88">
        <v>28</v>
      </c>
      <c r="F293" s="110">
        <f t="shared" si="37"/>
        <v>168</v>
      </c>
      <c r="G293" s="113">
        <f t="shared" si="38"/>
        <v>138</v>
      </c>
      <c r="H293" s="138"/>
      <c r="I293" s="150"/>
      <c r="J293" s="130"/>
      <c r="K293" s="116">
        <v>22</v>
      </c>
      <c r="L293" s="111">
        <v>23</v>
      </c>
      <c r="M293" s="111">
        <v>24</v>
      </c>
      <c r="N293" s="111">
        <v>24</v>
      </c>
      <c r="O293" s="111">
        <v>23</v>
      </c>
      <c r="P293" s="111">
        <v>22</v>
      </c>
      <c r="Q293" s="110">
        <v>30.328600000000002</v>
      </c>
      <c r="R293" s="110">
        <v>-81.420199999999994</v>
      </c>
      <c r="S293" s="2" t="s">
        <v>395</v>
      </c>
      <c r="T293" s="2" t="s">
        <v>1356</v>
      </c>
      <c r="U293" s="2" t="s">
        <v>4</v>
      </c>
      <c r="V293" s="2" t="s">
        <v>2</v>
      </c>
    </row>
    <row r="294" spans="1:22" hidden="1" x14ac:dyDescent="0.3">
      <c r="A294" s="109">
        <v>637</v>
      </c>
      <c r="B294" s="126" t="s">
        <v>21</v>
      </c>
      <c r="C294" s="7" t="str">
        <f t="shared" si="34"/>
        <v>Duval|Family|Active</v>
      </c>
      <c r="D294" s="7">
        <v>1</v>
      </c>
      <c r="E294" s="88">
        <v>136</v>
      </c>
      <c r="F294" s="110">
        <f t="shared" si="37"/>
        <v>816</v>
      </c>
      <c r="G294" s="113">
        <f t="shared" si="38"/>
        <v>782</v>
      </c>
      <c r="H294" s="138"/>
      <c r="I294" s="150"/>
      <c r="J294" s="130"/>
      <c r="K294" s="116">
        <v>129</v>
      </c>
      <c r="L294" s="111">
        <v>133</v>
      </c>
      <c r="M294" s="111">
        <v>130</v>
      </c>
      <c r="N294" s="111">
        <v>127</v>
      </c>
      <c r="O294" s="111">
        <v>132</v>
      </c>
      <c r="P294" s="111">
        <v>131</v>
      </c>
      <c r="Q294" s="110">
        <v>30.314499999999999</v>
      </c>
      <c r="R294" s="110">
        <v>-81.489099999999993</v>
      </c>
      <c r="S294" s="2" t="s">
        <v>425</v>
      </c>
      <c r="T294" s="2" t="s">
        <v>1519</v>
      </c>
      <c r="U294" s="2" t="s">
        <v>4</v>
      </c>
      <c r="V294" s="2" t="s">
        <v>2</v>
      </c>
    </row>
    <row r="295" spans="1:22" hidden="1" x14ac:dyDescent="0.3">
      <c r="A295" s="109">
        <v>793</v>
      </c>
      <c r="B295" s="126" t="s">
        <v>21</v>
      </c>
      <c r="C295" s="7" t="str">
        <f t="shared" si="34"/>
        <v>Duval|Family|Active</v>
      </c>
      <c r="D295" s="7">
        <v>1</v>
      </c>
      <c r="E295" s="88">
        <v>288</v>
      </c>
      <c r="F295" s="110">
        <f t="shared" si="37"/>
        <v>1728</v>
      </c>
      <c r="G295" s="113">
        <f t="shared" si="38"/>
        <v>1581</v>
      </c>
      <c r="H295" s="138"/>
      <c r="I295" s="150"/>
      <c r="J295" s="130"/>
      <c r="K295" s="116">
        <v>261</v>
      </c>
      <c r="L295" s="111">
        <v>262</v>
      </c>
      <c r="M295" s="111">
        <v>266</v>
      </c>
      <c r="N295" s="111">
        <v>265</v>
      </c>
      <c r="O295" s="111">
        <v>264</v>
      </c>
      <c r="P295" s="111">
        <v>263</v>
      </c>
      <c r="Q295" s="110">
        <v>30.277000000000001</v>
      </c>
      <c r="R295" s="110">
        <v>-81.437399999999997</v>
      </c>
      <c r="S295" s="2" t="s">
        <v>518</v>
      </c>
      <c r="T295" s="2" t="s">
        <v>1351</v>
      </c>
      <c r="U295" s="2" t="s">
        <v>4</v>
      </c>
      <c r="V295" s="2" t="s">
        <v>2</v>
      </c>
    </row>
    <row r="296" spans="1:22" ht="24" hidden="1" x14ac:dyDescent="0.3">
      <c r="A296" s="109">
        <v>831</v>
      </c>
      <c r="B296" s="126" t="s">
        <v>21</v>
      </c>
      <c r="C296" s="7" t="str">
        <f t="shared" si="34"/>
        <v>Duval|Family|Active</v>
      </c>
      <c r="D296" s="7">
        <v>1</v>
      </c>
      <c r="E296" s="88">
        <v>288</v>
      </c>
      <c r="F296" s="110">
        <f t="shared" si="37"/>
        <v>1728</v>
      </c>
      <c r="G296" s="113">
        <f t="shared" si="38"/>
        <v>1622</v>
      </c>
      <c r="H296" s="138"/>
      <c r="I296" s="150"/>
      <c r="J296" s="130"/>
      <c r="K296" s="116">
        <v>271</v>
      </c>
      <c r="L296" s="111">
        <v>268</v>
      </c>
      <c r="M296" s="111">
        <v>273</v>
      </c>
      <c r="N296" s="111">
        <v>272</v>
      </c>
      <c r="O296" s="111">
        <v>271</v>
      </c>
      <c r="P296" s="111">
        <v>267</v>
      </c>
      <c r="Q296" s="110">
        <v>30.383482000000001</v>
      </c>
      <c r="R296" s="110">
        <v>-81.602969000000002</v>
      </c>
      <c r="S296" s="2" t="s">
        <v>541</v>
      </c>
      <c r="T296" s="2" t="s">
        <v>1545</v>
      </c>
      <c r="U296" s="2" t="s">
        <v>4</v>
      </c>
      <c r="V296" s="2" t="s">
        <v>2</v>
      </c>
    </row>
    <row r="297" spans="1:22" hidden="1" x14ac:dyDescent="0.3">
      <c r="A297" s="109">
        <v>855</v>
      </c>
      <c r="B297" s="126" t="s">
        <v>21</v>
      </c>
      <c r="C297" s="7" t="str">
        <f t="shared" si="34"/>
        <v>Duval|Family|Active</v>
      </c>
      <c r="D297" s="7">
        <v>1</v>
      </c>
      <c r="E297" s="88">
        <v>224</v>
      </c>
      <c r="F297" s="110">
        <f t="shared" si="37"/>
        <v>1344</v>
      </c>
      <c r="G297" s="113">
        <f t="shared" si="38"/>
        <v>1287</v>
      </c>
      <c r="H297" s="138"/>
      <c r="I297" s="150"/>
      <c r="J297" s="130"/>
      <c r="K297" s="116">
        <v>213</v>
      </c>
      <c r="L297" s="111">
        <v>210</v>
      </c>
      <c r="M297" s="111">
        <v>215</v>
      </c>
      <c r="N297" s="111">
        <v>212</v>
      </c>
      <c r="O297" s="111">
        <v>217</v>
      </c>
      <c r="P297" s="111">
        <v>220</v>
      </c>
      <c r="Q297" s="110">
        <v>30.3185</v>
      </c>
      <c r="R297" s="110">
        <v>-81.484899999999996</v>
      </c>
      <c r="S297" s="2" t="s">
        <v>558</v>
      </c>
      <c r="T297" s="2" t="s">
        <v>1350</v>
      </c>
      <c r="U297" s="2" t="s">
        <v>4</v>
      </c>
      <c r="V297" s="2" t="s">
        <v>2</v>
      </c>
    </row>
    <row r="298" spans="1:22" hidden="1" x14ac:dyDescent="0.3">
      <c r="A298" s="109">
        <v>966</v>
      </c>
      <c r="B298" s="126" t="s">
        <v>21</v>
      </c>
      <c r="C298" s="7" t="str">
        <f t="shared" si="34"/>
        <v>Duval|Family|Active</v>
      </c>
      <c r="D298" s="7">
        <v>1</v>
      </c>
      <c r="E298" s="88">
        <v>320</v>
      </c>
      <c r="F298" s="110">
        <f t="shared" si="37"/>
        <v>1600</v>
      </c>
      <c r="G298" s="113">
        <f t="shared" si="38"/>
        <v>1174</v>
      </c>
      <c r="H298" s="138"/>
      <c r="I298" s="150"/>
      <c r="J298" s="130"/>
      <c r="K298" s="116">
        <v>299</v>
      </c>
      <c r="L298" s="111">
        <v>297</v>
      </c>
      <c r="M298" s="111">
        <v>290</v>
      </c>
      <c r="N298" s="111">
        <v>278</v>
      </c>
      <c r="O298" s="111">
        <v>10</v>
      </c>
      <c r="Q298" s="110">
        <v>30.250800000000002</v>
      </c>
      <c r="R298" s="110">
        <v>-81.619799999999998</v>
      </c>
      <c r="S298" s="2" t="s">
        <v>622</v>
      </c>
      <c r="T298" s="2" t="s">
        <v>1340</v>
      </c>
      <c r="U298" s="2" t="s">
        <v>4</v>
      </c>
      <c r="V298" s="2" t="s">
        <v>2</v>
      </c>
    </row>
    <row r="299" spans="1:22" hidden="1" x14ac:dyDescent="0.3">
      <c r="A299" s="109">
        <v>1019</v>
      </c>
      <c r="B299" s="126" t="s">
        <v>21</v>
      </c>
      <c r="C299" s="7" t="str">
        <f t="shared" si="34"/>
        <v>Duval|Family|Active</v>
      </c>
      <c r="D299" s="7">
        <v>1</v>
      </c>
      <c r="E299" s="88">
        <v>252</v>
      </c>
      <c r="F299" s="110">
        <f t="shared" si="37"/>
        <v>1512</v>
      </c>
      <c r="G299" s="113">
        <f t="shared" si="38"/>
        <v>1359</v>
      </c>
      <c r="H299" s="138"/>
      <c r="I299" s="150"/>
      <c r="J299" s="130"/>
      <c r="K299" s="116">
        <v>234</v>
      </c>
      <c r="L299" s="111">
        <v>230</v>
      </c>
      <c r="M299" s="111">
        <v>226</v>
      </c>
      <c r="N299" s="111">
        <v>223</v>
      </c>
      <c r="O299" s="111">
        <v>219</v>
      </c>
      <c r="P299" s="111">
        <v>227</v>
      </c>
      <c r="Q299" s="110">
        <v>30.209399999999999</v>
      </c>
      <c r="R299" s="110">
        <v>-81.738600000000005</v>
      </c>
      <c r="S299" s="2" t="s">
        <v>659</v>
      </c>
      <c r="T299" s="2" t="s">
        <v>1575</v>
      </c>
      <c r="U299" s="2" t="s">
        <v>4</v>
      </c>
      <c r="V299" s="2" t="s">
        <v>2</v>
      </c>
    </row>
    <row r="300" spans="1:22" hidden="1" x14ac:dyDescent="0.3">
      <c r="A300" s="109">
        <v>1020</v>
      </c>
      <c r="B300" s="126" t="s">
        <v>21</v>
      </c>
      <c r="C300" s="7" t="str">
        <f t="shared" si="34"/>
        <v>Duval|Family|Active</v>
      </c>
      <c r="D300" s="7">
        <v>1</v>
      </c>
      <c r="E300" s="88">
        <v>388</v>
      </c>
      <c r="F300" s="110">
        <f t="shared" si="37"/>
        <v>2328</v>
      </c>
      <c r="G300" s="113">
        <f t="shared" si="38"/>
        <v>2167</v>
      </c>
      <c r="H300" s="138"/>
      <c r="I300" s="150"/>
      <c r="J300" s="130"/>
      <c r="K300" s="116">
        <v>363</v>
      </c>
      <c r="L300" s="111">
        <v>361</v>
      </c>
      <c r="M300" s="111">
        <v>361</v>
      </c>
      <c r="N300" s="111">
        <v>365</v>
      </c>
      <c r="O300" s="111">
        <v>360</v>
      </c>
      <c r="P300" s="111">
        <v>357</v>
      </c>
      <c r="Q300" s="110">
        <v>30.458200000000001</v>
      </c>
      <c r="R300" s="110">
        <v>-81.669399999999996</v>
      </c>
      <c r="S300" s="2" t="s">
        <v>660</v>
      </c>
      <c r="T300" s="2" t="s">
        <v>1575</v>
      </c>
      <c r="U300" s="2" t="s">
        <v>4</v>
      </c>
      <c r="V300" s="2" t="s">
        <v>2</v>
      </c>
    </row>
    <row r="301" spans="1:22" hidden="1" x14ac:dyDescent="0.3">
      <c r="A301" s="109">
        <v>1097</v>
      </c>
      <c r="B301" s="126" t="s">
        <v>21</v>
      </c>
      <c r="C301" s="7" t="str">
        <f t="shared" si="34"/>
        <v>Duval|Family|Active</v>
      </c>
      <c r="D301" s="7">
        <v>1</v>
      </c>
      <c r="E301" s="88">
        <v>288</v>
      </c>
      <c r="F301" s="110">
        <f t="shared" si="37"/>
        <v>1440</v>
      </c>
      <c r="G301" s="113">
        <f t="shared" si="38"/>
        <v>1352</v>
      </c>
      <c r="H301" s="138"/>
      <c r="I301" s="150"/>
      <c r="J301" s="130"/>
      <c r="L301" s="111">
        <v>271</v>
      </c>
      <c r="M301" s="111">
        <v>275</v>
      </c>
      <c r="N301" s="111">
        <v>273</v>
      </c>
      <c r="O301" s="111">
        <v>267</v>
      </c>
      <c r="P301" s="111">
        <v>266</v>
      </c>
      <c r="Q301" s="110">
        <v>30.380800000000001</v>
      </c>
      <c r="R301" s="110">
        <v>-81.603200000000001</v>
      </c>
      <c r="S301" s="2" t="s">
        <v>701</v>
      </c>
      <c r="T301" s="2" t="s">
        <v>1358</v>
      </c>
      <c r="U301" s="2" t="s">
        <v>4</v>
      </c>
      <c r="V301" s="2" t="s">
        <v>2</v>
      </c>
    </row>
    <row r="302" spans="1:22" hidden="1" x14ac:dyDescent="0.3">
      <c r="A302" s="109">
        <v>1124</v>
      </c>
      <c r="B302" s="126" t="s">
        <v>21</v>
      </c>
      <c r="C302" s="7" t="str">
        <f t="shared" si="34"/>
        <v>Duval|Family|Active</v>
      </c>
      <c r="D302" s="7">
        <v>1</v>
      </c>
      <c r="E302" s="88">
        <v>360</v>
      </c>
      <c r="F302" s="110">
        <f t="shared" si="37"/>
        <v>2160</v>
      </c>
      <c r="G302" s="113">
        <f t="shared" si="38"/>
        <v>1732</v>
      </c>
      <c r="H302" s="138"/>
      <c r="I302" s="150"/>
      <c r="J302" s="130"/>
      <c r="K302" s="116">
        <v>288</v>
      </c>
      <c r="L302" s="111">
        <v>288</v>
      </c>
      <c r="M302" s="111">
        <v>301</v>
      </c>
      <c r="N302" s="111">
        <v>285</v>
      </c>
      <c r="O302" s="111">
        <v>284</v>
      </c>
      <c r="P302" s="111">
        <v>286</v>
      </c>
      <c r="Q302" s="110">
        <v>30.302299999999999</v>
      </c>
      <c r="R302" s="110">
        <v>-81.746499999999997</v>
      </c>
      <c r="S302" s="2" t="s">
        <v>720</v>
      </c>
      <c r="T302" s="2" t="s">
        <v>1595</v>
      </c>
      <c r="U302" s="2" t="s">
        <v>4</v>
      </c>
      <c r="V302" s="2" t="s">
        <v>2</v>
      </c>
    </row>
    <row r="303" spans="1:22" hidden="1" x14ac:dyDescent="0.3">
      <c r="A303" s="109">
        <v>1160</v>
      </c>
      <c r="B303" s="126" t="s">
        <v>21</v>
      </c>
      <c r="C303" s="7" t="str">
        <f t="shared" si="34"/>
        <v>Duval|Family|Active</v>
      </c>
      <c r="D303" s="7">
        <v>1</v>
      </c>
      <c r="E303" s="88">
        <v>240</v>
      </c>
      <c r="F303" s="110">
        <f t="shared" si="37"/>
        <v>1440</v>
      </c>
      <c r="G303" s="113">
        <f t="shared" si="38"/>
        <v>1364</v>
      </c>
      <c r="H303" s="138"/>
      <c r="I303" s="150"/>
      <c r="J303" s="130"/>
      <c r="K303" s="116">
        <v>234</v>
      </c>
      <c r="L303" s="111">
        <v>232</v>
      </c>
      <c r="M303" s="111">
        <v>225</v>
      </c>
      <c r="N303" s="111">
        <v>224</v>
      </c>
      <c r="O303" s="111">
        <v>225</v>
      </c>
      <c r="P303" s="111">
        <v>224</v>
      </c>
      <c r="Q303" s="110">
        <v>30.435199999999998</v>
      </c>
      <c r="R303" s="110">
        <v>-81.696299999999994</v>
      </c>
      <c r="S303" s="2" t="s">
        <v>746</v>
      </c>
      <c r="T303" s="2" t="s">
        <v>1359</v>
      </c>
      <c r="U303" s="2" t="s">
        <v>4</v>
      </c>
      <c r="V303" s="2" t="s">
        <v>2</v>
      </c>
    </row>
    <row r="304" spans="1:22" hidden="1" x14ac:dyDescent="0.3">
      <c r="A304" s="109">
        <v>1180</v>
      </c>
      <c r="B304" s="126" t="s">
        <v>21</v>
      </c>
      <c r="C304" s="7" t="str">
        <f t="shared" si="34"/>
        <v>Duval|Family|Active</v>
      </c>
      <c r="D304" s="7">
        <v>1</v>
      </c>
      <c r="E304" s="88">
        <v>268</v>
      </c>
      <c r="F304" s="110">
        <f t="shared" si="37"/>
        <v>1608</v>
      </c>
      <c r="G304" s="113">
        <f t="shared" si="38"/>
        <v>1525</v>
      </c>
      <c r="H304" s="138"/>
      <c r="I304" s="150"/>
      <c r="J304" s="130"/>
      <c r="K304" s="116">
        <v>258</v>
      </c>
      <c r="L304" s="111">
        <v>260</v>
      </c>
      <c r="M304" s="111">
        <v>255</v>
      </c>
      <c r="N304" s="111">
        <v>255</v>
      </c>
      <c r="O304" s="111">
        <v>246</v>
      </c>
      <c r="P304" s="111">
        <v>251</v>
      </c>
      <c r="Q304" s="110">
        <v>30.206099999999999</v>
      </c>
      <c r="R304" s="110">
        <v>-81.586200000000005</v>
      </c>
      <c r="S304" s="2" t="s">
        <v>762</v>
      </c>
      <c r="T304" s="2" t="s">
        <v>1588</v>
      </c>
      <c r="U304" s="2" t="s">
        <v>4</v>
      </c>
      <c r="V304" s="2" t="s">
        <v>2</v>
      </c>
    </row>
    <row r="305" spans="1:22" hidden="1" x14ac:dyDescent="0.3">
      <c r="A305" s="109">
        <v>1310</v>
      </c>
      <c r="B305" s="126" t="s">
        <v>21</v>
      </c>
      <c r="C305" s="7" t="str">
        <f t="shared" si="34"/>
        <v>Duval|Family|Active</v>
      </c>
      <c r="D305" s="7">
        <v>1</v>
      </c>
      <c r="E305" s="88">
        <v>224</v>
      </c>
      <c r="F305" s="110">
        <f t="shared" si="37"/>
        <v>1344</v>
      </c>
      <c r="G305" s="113">
        <f t="shared" si="38"/>
        <v>1270</v>
      </c>
      <c r="H305" s="138"/>
      <c r="I305" s="150"/>
      <c r="J305" s="130"/>
      <c r="K305" s="116">
        <v>210</v>
      </c>
      <c r="L305" s="111">
        <v>210</v>
      </c>
      <c r="M305" s="111">
        <v>214</v>
      </c>
      <c r="N305" s="111">
        <v>212</v>
      </c>
      <c r="O305" s="111">
        <v>214</v>
      </c>
      <c r="P305" s="111">
        <v>210</v>
      </c>
      <c r="Q305" s="110">
        <v>30.2866</v>
      </c>
      <c r="R305" s="110">
        <v>-81.536600000000007</v>
      </c>
      <c r="S305" s="2" t="s">
        <v>811</v>
      </c>
      <c r="T305" s="2" t="s">
        <v>1360</v>
      </c>
      <c r="U305" s="2" t="s">
        <v>4</v>
      </c>
      <c r="V305" s="2" t="s">
        <v>2</v>
      </c>
    </row>
    <row r="306" spans="1:22" hidden="1" x14ac:dyDescent="0.3">
      <c r="A306" s="109">
        <v>1317</v>
      </c>
      <c r="B306" s="126" t="s">
        <v>21</v>
      </c>
      <c r="C306" s="7" t="str">
        <f t="shared" si="34"/>
        <v>Duval|Family|Active</v>
      </c>
      <c r="D306" s="7">
        <v>1</v>
      </c>
      <c r="E306" s="88">
        <v>132</v>
      </c>
      <c r="F306" s="110">
        <f t="shared" si="37"/>
        <v>792</v>
      </c>
      <c r="G306" s="113">
        <f t="shared" si="38"/>
        <v>770</v>
      </c>
      <c r="H306" s="138"/>
      <c r="I306" s="150"/>
      <c r="J306" s="130"/>
      <c r="K306" s="116">
        <v>130</v>
      </c>
      <c r="L306" s="111">
        <v>125</v>
      </c>
      <c r="M306" s="111">
        <v>129</v>
      </c>
      <c r="N306" s="111">
        <v>127</v>
      </c>
      <c r="O306" s="111">
        <v>128</v>
      </c>
      <c r="P306" s="111">
        <v>131</v>
      </c>
      <c r="Q306" s="110">
        <v>30.2989</v>
      </c>
      <c r="R306" s="110">
        <v>-81.5261</v>
      </c>
      <c r="S306" s="2" t="s">
        <v>817</v>
      </c>
      <c r="T306" s="2" t="s">
        <v>1360</v>
      </c>
      <c r="U306" s="2" t="s">
        <v>4</v>
      </c>
      <c r="V306" s="2" t="s">
        <v>2</v>
      </c>
    </row>
    <row r="307" spans="1:22" hidden="1" x14ac:dyDescent="0.3">
      <c r="A307" s="109">
        <v>1405</v>
      </c>
      <c r="B307" s="126" t="s">
        <v>21</v>
      </c>
      <c r="C307" s="7" t="str">
        <f t="shared" si="34"/>
        <v>Duval|Family|Active</v>
      </c>
      <c r="D307" s="7">
        <v>1</v>
      </c>
      <c r="E307" s="88">
        <v>184</v>
      </c>
      <c r="F307" s="110">
        <f t="shared" si="37"/>
        <v>1104</v>
      </c>
      <c r="G307" s="113">
        <f t="shared" si="38"/>
        <v>1085</v>
      </c>
      <c r="H307" s="138"/>
      <c r="I307" s="150"/>
      <c r="J307" s="130"/>
      <c r="K307" s="116">
        <v>179</v>
      </c>
      <c r="L307" s="111">
        <v>181</v>
      </c>
      <c r="M307" s="111">
        <v>181</v>
      </c>
      <c r="N307" s="111">
        <v>181</v>
      </c>
      <c r="O307" s="111">
        <v>184</v>
      </c>
      <c r="P307" s="111">
        <v>179</v>
      </c>
      <c r="Q307" s="110">
        <v>30.1722</v>
      </c>
      <c r="R307" s="110">
        <v>-81.594899999999996</v>
      </c>
      <c r="S307" s="2" t="s">
        <v>849</v>
      </c>
      <c r="T307" s="2" t="s">
        <v>1627</v>
      </c>
      <c r="U307" s="2" t="s">
        <v>4</v>
      </c>
      <c r="V307" s="2" t="s">
        <v>2</v>
      </c>
    </row>
    <row r="308" spans="1:22" hidden="1" x14ac:dyDescent="0.3">
      <c r="A308" s="109">
        <v>1426</v>
      </c>
      <c r="B308" s="126" t="s">
        <v>21</v>
      </c>
      <c r="C308" s="7" t="str">
        <f t="shared" si="34"/>
        <v>Duval|Family|Active</v>
      </c>
      <c r="D308" s="7">
        <v>1</v>
      </c>
      <c r="E308" s="88">
        <v>100</v>
      </c>
      <c r="F308" s="110">
        <f t="shared" si="37"/>
        <v>600</v>
      </c>
      <c r="G308" s="113">
        <f t="shared" si="38"/>
        <v>592</v>
      </c>
      <c r="H308" s="138"/>
      <c r="I308" s="150"/>
      <c r="J308" s="130"/>
      <c r="K308" s="116">
        <v>99</v>
      </c>
      <c r="L308" s="111">
        <v>100</v>
      </c>
      <c r="M308" s="111">
        <v>98</v>
      </c>
      <c r="N308" s="111">
        <v>98</v>
      </c>
      <c r="O308" s="111">
        <v>98</v>
      </c>
      <c r="P308" s="111">
        <v>99</v>
      </c>
      <c r="Q308" s="110">
        <v>30.2454</v>
      </c>
      <c r="R308" s="110">
        <v>-81.730599999999995</v>
      </c>
      <c r="S308" s="2" t="s">
        <v>854</v>
      </c>
      <c r="T308" s="2" t="s">
        <v>1627</v>
      </c>
      <c r="U308" s="2" t="s">
        <v>4</v>
      </c>
      <c r="V308" s="2" t="s">
        <v>2</v>
      </c>
    </row>
    <row r="309" spans="1:22" hidden="1" x14ac:dyDescent="0.3">
      <c r="A309" s="109">
        <v>1452</v>
      </c>
      <c r="B309" s="126" t="s">
        <v>21</v>
      </c>
      <c r="C309" s="7" t="str">
        <f t="shared" si="34"/>
        <v>Duval|Family|Active</v>
      </c>
      <c r="D309" s="7">
        <v>1</v>
      </c>
      <c r="E309" s="88">
        <v>100</v>
      </c>
      <c r="F309" s="110">
        <f t="shared" si="37"/>
        <v>600</v>
      </c>
      <c r="G309" s="113">
        <f t="shared" si="38"/>
        <v>594</v>
      </c>
      <c r="H309" s="138"/>
      <c r="I309" s="150"/>
      <c r="J309" s="130"/>
      <c r="K309" s="116">
        <v>99</v>
      </c>
      <c r="L309" s="111">
        <v>99</v>
      </c>
      <c r="M309" s="111">
        <v>99</v>
      </c>
      <c r="N309" s="111">
        <v>100</v>
      </c>
      <c r="O309" s="111">
        <v>99</v>
      </c>
      <c r="P309" s="111">
        <v>98</v>
      </c>
      <c r="Q309" s="110">
        <v>30.2864</v>
      </c>
      <c r="R309" s="110">
        <v>-81.791300000000007</v>
      </c>
      <c r="S309" s="2" t="s">
        <v>871</v>
      </c>
      <c r="T309" s="2" t="s">
        <v>1408</v>
      </c>
      <c r="U309" s="2" t="s">
        <v>4</v>
      </c>
      <c r="V309" s="2" t="s">
        <v>2</v>
      </c>
    </row>
    <row r="310" spans="1:22" hidden="1" x14ac:dyDescent="0.3">
      <c r="A310" s="109">
        <v>1488</v>
      </c>
      <c r="B310" s="126" t="s">
        <v>21</v>
      </c>
      <c r="C310" s="7" t="str">
        <f t="shared" si="34"/>
        <v>Duval|Family|Active</v>
      </c>
      <c r="D310" s="7">
        <v>1</v>
      </c>
      <c r="E310" s="88">
        <v>328</v>
      </c>
      <c r="F310" s="110">
        <f t="shared" si="37"/>
        <v>1312</v>
      </c>
      <c r="G310" s="113">
        <f t="shared" si="38"/>
        <v>1304</v>
      </c>
      <c r="H310" s="138"/>
      <c r="I310" s="150"/>
      <c r="J310" s="130"/>
      <c r="L310" s="111">
        <v>325</v>
      </c>
      <c r="M310" s="111">
        <v>325</v>
      </c>
      <c r="N310" s="111">
        <v>328</v>
      </c>
      <c r="P310" s="111">
        <v>326</v>
      </c>
      <c r="Q310" s="110">
        <v>30.3599</v>
      </c>
      <c r="R310" s="110">
        <v>-81.665400000000005</v>
      </c>
      <c r="S310" s="2" t="s">
        <v>890</v>
      </c>
      <c r="T310" s="2" t="s">
        <v>1361</v>
      </c>
      <c r="U310" s="2" t="s">
        <v>4</v>
      </c>
      <c r="V310" s="2" t="s">
        <v>2</v>
      </c>
    </row>
    <row r="311" spans="1:22" hidden="1" x14ac:dyDescent="0.3">
      <c r="A311" s="109">
        <v>1523</v>
      </c>
      <c r="B311" s="126" t="s">
        <v>21</v>
      </c>
      <c r="C311" s="7" t="str">
        <f t="shared" si="34"/>
        <v>Duval|Family|Active</v>
      </c>
      <c r="D311" s="7">
        <v>1</v>
      </c>
      <c r="E311" s="88">
        <v>120</v>
      </c>
      <c r="F311" s="110">
        <f t="shared" si="37"/>
        <v>720</v>
      </c>
      <c r="G311" s="113">
        <f t="shared" si="38"/>
        <v>694</v>
      </c>
      <c r="H311" s="138"/>
      <c r="I311" s="150"/>
      <c r="J311" s="130"/>
      <c r="K311" s="116">
        <v>119</v>
      </c>
      <c r="L311" s="111">
        <v>119</v>
      </c>
      <c r="M311" s="111">
        <v>114</v>
      </c>
      <c r="N311" s="111">
        <v>113</v>
      </c>
      <c r="O311" s="111">
        <v>113</v>
      </c>
      <c r="P311" s="111">
        <v>116</v>
      </c>
      <c r="Q311" s="110">
        <v>30.357299999999999</v>
      </c>
      <c r="R311" s="110">
        <v>-81.644599999999997</v>
      </c>
      <c r="S311" s="2" t="s">
        <v>895</v>
      </c>
      <c r="T311" s="2" t="s">
        <v>1361</v>
      </c>
      <c r="U311" s="2" t="s">
        <v>4</v>
      </c>
      <c r="V311" s="2" t="s">
        <v>2</v>
      </c>
    </row>
    <row r="312" spans="1:22" hidden="1" x14ac:dyDescent="0.3">
      <c r="A312" s="109">
        <v>1584</v>
      </c>
      <c r="B312" s="126" t="s">
        <v>21</v>
      </c>
      <c r="C312" s="7" t="str">
        <f t="shared" si="34"/>
        <v>Duval|Family|Active</v>
      </c>
      <c r="D312" s="7">
        <v>1</v>
      </c>
      <c r="E312" s="88">
        <v>160</v>
      </c>
      <c r="F312" s="110">
        <f t="shared" si="37"/>
        <v>960</v>
      </c>
      <c r="G312" s="113">
        <f t="shared" si="38"/>
        <v>916</v>
      </c>
      <c r="H312" s="138"/>
      <c r="I312" s="150"/>
      <c r="J312" s="130"/>
      <c r="K312" s="116">
        <v>153</v>
      </c>
      <c r="L312" s="111">
        <v>152</v>
      </c>
      <c r="M312" s="111">
        <v>154</v>
      </c>
      <c r="N312" s="111">
        <v>150</v>
      </c>
      <c r="O312" s="111">
        <v>154</v>
      </c>
      <c r="P312" s="111">
        <v>153</v>
      </c>
      <c r="Q312" s="110">
        <v>30.287099999999999</v>
      </c>
      <c r="R312" s="110">
        <v>-81.581699999999998</v>
      </c>
      <c r="S312" s="2" t="s">
        <v>921</v>
      </c>
      <c r="T312" s="2" t="s">
        <v>1362</v>
      </c>
      <c r="U312" s="2" t="s">
        <v>4</v>
      </c>
      <c r="V312" s="2" t="s">
        <v>2</v>
      </c>
    </row>
    <row r="313" spans="1:22" hidden="1" x14ac:dyDescent="0.3">
      <c r="A313" s="109">
        <v>1814</v>
      </c>
      <c r="B313" s="126" t="s">
        <v>21</v>
      </c>
      <c r="C313" s="7" t="str">
        <f t="shared" si="34"/>
        <v>Duval|Family|Active</v>
      </c>
      <c r="D313" s="7">
        <v>1</v>
      </c>
      <c r="E313" s="88">
        <v>234</v>
      </c>
      <c r="F313" s="110">
        <f t="shared" si="37"/>
        <v>1404</v>
      </c>
      <c r="G313" s="113">
        <f t="shared" si="38"/>
        <v>1315</v>
      </c>
      <c r="H313" s="138"/>
      <c r="I313" s="150"/>
      <c r="J313" s="130"/>
      <c r="K313" s="116">
        <v>224</v>
      </c>
      <c r="L313" s="111">
        <v>227</v>
      </c>
      <c r="M313" s="111">
        <v>228</v>
      </c>
      <c r="N313" s="111">
        <v>214</v>
      </c>
      <c r="O313" s="111">
        <v>208</v>
      </c>
      <c r="P313" s="111">
        <v>214</v>
      </c>
      <c r="Q313" s="110">
        <v>30.226099999999999</v>
      </c>
      <c r="R313" s="110">
        <v>-81.760999999999996</v>
      </c>
      <c r="S313" s="2" t="s">
        <v>995</v>
      </c>
      <c r="T313" s="2" t="s">
        <v>1670</v>
      </c>
      <c r="U313" s="2" t="s">
        <v>4</v>
      </c>
      <c r="V313" s="2" t="s">
        <v>2</v>
      </c>
    </row>
    <row r="314" spans="1:22" hidden="1" x14ac:dyDescent="0.3">
      <c r="A314" s="109">
        <v>1889</v>
      </c>
      <c r="B314" s="126" t="s">
        <v>21</v>
      </c>
      <c r="C314" s="7" t="str">
        <f t="shared" si="34"/>
        <v>Duval|Family|Active</v>
      </c>
      <c r="D314" s="7">
        <v>1</v>
      </c>
      <c r="E314" s="88">
        <v>110</v>
      </c>
      <c r="F314" s="110">
        <f t="shared" si="37"/>
        <v>660</v>
      </c>
      <c r="G314" s="113">
        <f t="shared" si="38"/>
        <v>613</v>
      </c>
      <c r="H314" s="138"/>
      <c r="I314" s="150"/>
      <c r="J314" s="130"/>
      <c r="K314" s="116">
        <v>99</v>
      </c>
      <c r="L314" s="111">
        <v>101</v>
      </c>
      <c r="M314" s="111">
        <v>102</v>
      </c>
      <c r="N314" s="111">
        <v>103</v>
      </c>
      <c r="O314" s="111">
        <v>104</v>
      </c>
      <c r="P314" s="111">
        <v>104</v>
      </c>
      <c r="Q314" s="110">
        <v>30.443200000000001</v>
      </c>
      <c r="R314" s="110">
        <v>-81.658199999999994</v>
      </c>
      <c r="S314" s="2" t="s">
        <v>1021</v>
      </c>
      <c r="T314" s="2" t="s">
        <v>1673</v>
      </c>
      <c r="U314" s="2" t="s">
        <v>4</v>
      </c>
      <c r="V314" s="2" t="s">
        <v>2</v>
      </c>
    </row>
    <row r="315" spans="1:22" hidden="1" x14ac:dyDescent="0.3">
      <c r="A315" s="109">
        <v>2557</v>
      </c>
      <c r="B315" s="126" t="s">
        <v>21</v>
      </c>
      <c r="C315" s="7" t="str">
        <f t="shared" si="34"/>
        <v>Duval|Family|Active</v>
      </c>
      <c r="D315" s="7">
        <v>1</v>
      </c>
      <c r="E315" s="88">
        <v>120</v>
      </c>
      <c r="F315" s="110">
        <f t="shared" si="37"/>
        <v>720</v>
      </c>
      <c r="G315" s="113">
        <f t="shared" si="38"/>
        <v>700</v>
      </c>
      <c r="H315" s="138"/>
      <c r="I315" s="150"/>
      <c r="J315" s="130"/>
      <c r="K315" s="116">
        <v>115</v>
      </c>
      <c r="L315" s="111">
        <v>118</v>
      </c>
      <c r="M315" s="111">
        <v>118</v>
      </c>
      <c r="N315" s="111">
        <v>118</v>
      </c>
      <c r="O315" s="111">
        <v>118</v>
      </c>
      <c r="P315" s="111">
        <v>113</v>
      </c>
      <c r="Q315" s="110">
        <v>30.3506111111111</v>
      </c>
      <c r="R315" s="110">
        <v>-81.6650833333333</v>
      </c>
      <c r="S315" s="2" t="s">
        <v>1218</v>
      </c>
      <c r="T315" s="2" t="s">
        <v>1368</v>
      </c>
      <c r="U315" s="2" t="s">
        <v>4</v>
      </c>
      <c r="V315" s="2" t="s">
        <v>2</v>
      </c>
    </row>
    <row r="316" spans="1:22" x14ac:dyDescent="0.25">
      <c r="A316" s="109"/>
      <c r="B316" s="126"/>
      <c r="C316" s="7" t="s">
        <v>1762</v>
      </c>
      <c r="D316" s="7">
        <f>SUM(D276:D315)</f>
        <v>40</v>
      </c>
      <c r="E316" s="135">
        <f t="shared" ref="E316:G316" si="43">SUM(E276:E315)</f>
        <v>7929</v>
      </c>
      <c r="F316" s="2">
        <f t="shared" si="43"/>
        <v>46108</v>
      </c>
      <c r="G316" s="2">
        <f t="shared" si="43"/>
        <v>42618</v>
      </c>
      <c r="H316" s="138">
        <f>G316/F316</f>
        <v>0.92430814609178447</v>
      </c>
      <c r="I316" s="150">
        <v>0.9083</v>
      </c>
      <c r="J316" s="130">
        <v>0.90529999999999999</v>
      </c>
      <c r="K316" s="116"/>
      <c r="L316" s="111"/>
      <c r="M316" s="111"/>
      <c r="N316" s="111"/>
      <c r="O316" s="111"/>
      <c r="P316" s="111"/>
      <c r="Q316" s="110"/>
      <c r="R316" s="110"/>
      <c r="S316" s="2"/>
      <c r="T316" s="2"/>
      <c r="U316" s="2"/>
      <c r="V316" s="2"/>
    </row>
    <row r="317" spans="1:22" hidden="1" x14ac:dyDescent="0.3">
      <c r="A317" s="109">
        <v>2528</v>
      </c>
      <c r="B317" s="126" t="s">
        <v>21</v>
      </c>
      <c r="C317" s="7" t="str">
        <f>CONCATENATE(B317&amp;"|"&amp;U317&amp;"|"&amp;V317)</f>
        <v>Duval|Family|Lease-Up</v>
      </c>
      <c r="D317" s="7">
        <v>1</v>
      </c>
      <c r="E317" s="88">
        <v>60</v>
      </c>
      <c r="F317" s="110">
        <f>COUNTA(K317:P317)*E317</f>
        <v>120</v>
      </c>
      <c r="G317" s="113">
        <f>SUM(K317:P317)</f>
        <v>120</v>
      </c>
      <c r="H317" s="138"/>
      <c r="I317" s="150"/>
      <c r="J317" s="130"/>
      <c r="L317" s="111">
        <v>60</v>
      </c>
      <c r="M317" s="111">
        <v>60</v>
      </c>
      <c r="Q317" s="110">
        <v>30.333508999999999</v>
      </c>
      <c r="R317" s="110">
        <v>-81.639426</v>
      </c>
      <c r="S317" s="2" t="s">
        <v>1195</v>
      </c>
      <c r="T317" s="2" t="s">
        <v>1368</v>
      </c>
      <c r="U317" s="2" t="s">
        <v>4</v>
      </c>
      <c r="V317" s="2" t="s">
        <v>1332</v>
      </c>
    </row>
    <row r="318" spans="1:22" x14ac:dyDescent="0.25">
      <c r="A318" s="109"/>
      <c r="B318" s="126"/>
      <c r="C318" s="7" t="s">
        <v>1775</v>
      </c>
      <c r="D318" s="7">
        <v>1</v>
      </c>
      <c r="E318" s="88">
        <v>60</v>
      </c>
      <c r="F318" s="110">
        <v>120</v>
      </c>
      <c r="G318" s="113">
        <v>120</v>
      </c>
      <c r="H318" s="138">
        <v>1</v>
      </c>
      <c r="I318" s="150" t="s">
        <v>1763</v>
      </c>
      <c r="J318" s="130" t="s">
        <v>1763</v>
      </c>
      <c r="K318" s="116"/>
      <c r="L318" s="111"/>
      <c r="M318" s="111"/>
      <c r="N318" s="111"/>
      <c r="O318" s="111"/>
      <c r="P318" s="111"/>
      <c r="Q318" s="110"/>
      <c r="R318" s="110"/>
      <c r="S318" s="2"/>
      <c r="T318" s="2"/>
      <c r="U318" s="2"/>
      <c r="V318" s="2"/>
    </row>
    <row r="319" spans="1:22" hidden="1" x14ac:dyDescent="0.3">
      <c r="A319" s="109">
        <v>506</v>
      </c>
      <c r="B319" s="126" t="s">
        <v>21</v>
      </c>
      <c r="C319" s="7" t="str">
        <f t="shared" si="34"/>
        <v>Duval|Family|MR|Active</v>
      </c>
      <c r="D319" s="7">
        <v>1</v>
      </c>
      <c r="E319" s="88">
        <v>336</v>
      </c>
      <c r="F319" s="110">
        <f t="shared" si="37"/>
        <v>2016</v>
      </c>
      <c r="G319" s="113">
        <f t="shared" si="38"/>
        <v>1905</v>
      </c>
      <c r="H319" s="138"/>
      <c r="I319" s="150"/>
      <c r="J319" s="130"/>
      <c r="K319" s="116">
        <v>318</v>
      </c>
      <c r="L319" s="111">
        <v>317</v>
      </c>
      <c r="M319" s="111">
        <v>313</v>
      </c>
      <c r="N319" s="111">
        <v>323</v>
      </c>
      <c r="O319" s="111">
        <v>319</v>
      </c>
      <c r="P319" s="111">
        <v>315</v>
      </c>
      <c r="Q319" s="110">
        <v>30.317900000000002</v>
      </c>
      <c r="R319" s="110">
        <v>-81.449399999999997</v>
      </c>
      <c r="S319" s="2" t="s">
        <v>344</v>
      </c>
      <c r="T319" s="2" t="s">
        <v>1447</v>
      </c>
      <c r="U319" s="2" t="s">
        <v>1738</v>
      </c>
      <c r="V319" s="2" t="s">
        <v>2</v>
      </c>
    </row>
    <row r="320" spans="1:22" hidden="1" x14ac:dyDescent="0.3">
      <c r="A320" s="109">
        <v>560</v>
      </c>
      <c r="B320" s="126" t="s">
        <v>21</v>
      </c>
      <c r="C320" s="7" t="str">
        <f t="shared" si="34"/>
        <v>Duval|Family|MR|Active</v>
      </c>
      <c r="D320" s="7">
        <v>1</v>
      </c>
      <c r="E320" s="88">
        <v>248</v>
      </c>
      <c r="F320" s="110">
        <f t="shared" si="37"/>
        <v>1488</v>
      </c>
      <c r="G320" s="113">
        <f t="shared" si="38"/>
        <v>1459</v>
      </c>
      <c r="H320" s="138"/>
      <c r="I320" s="150"/>
      <c r="J320" s="130"/>
      <c r="K320" s="116">
        <v>244</v>
      </c>
      <c r="L320" s="111">
        <v>244</v>
      </c>
      <c r="M320" s="111">
        <v>240</v>
      </c>
      <c r="N320" s="111">
        <v>241</v>
      </c>
      <c r="O320" s="111">
        <v>245</v>
      </c>
      <c r="P320" s="111">
        <v>245</v>
      </c>
      <c r="Q320" s="110">
        <v>30.2059</v>
      </c>
      <c r="R320" s="110">
        <v>-81.61</v>
      </c>
      <c r="S320" s="2" t="s">
        <v>380</v>
      </c>
      <c r="T320" s="2" t="s">
        <v>1396</v>
      </c>
      <c r="U320" s="2" t="s">
        <v>1738</v>
      </c>
      <c r="V320" s="2" t="s">
        <v>2</v>
      </c>
    </row>
    <row r="321" spans="1:22" hidden="1" x14ac:dyDescent="0.3">
      <c r="A321" s="109">
        <v>561</v>
      </c>
      <c r="B321" s="126" t="s">
        <v>21</v>
      </c>
      <c r="C321" s="7" t="str">
        <f t="shared" si="34"/>
        <v>Duval|Family|MR|Active</v>
      </c>
      <c r="D321" s="7">
        <v>1</v>
      </c>
      <c r="E321" s="88">
        <v>144</v>
      </c>
      <c r="F321" s="110">
        <f t="shared" si="37"/>
        <v>864</v>
      </c>
      <c r="G321" s="113">
        <f t="shared" si="38"/>
        <v>841</v>
      </c>
      <c r="H321" s="138"/>
      <c r="I321" s="150"/>
      <c r="J321" s="130"/>
      <c r="K321" s="116">
        <v>140</v>
      </c>
      <c r="L321" s="111">
        <v>139</v>
      </c>
      <c r="M321" s="111">
        <v>140</v>
      </c>
      <c r="N321" s="111">
        <v>142</v>
      </c>
      <c r="O321" s="111">
        <v>141</v>
      </c>
      <c r="P321" s="111">
        <v>139</v>
      </c>
      <c r="Q321" s="110">
        <v>30.2059</v>
      </c>
      <c r="R321" s="110">
        <v>-81.61</v>
      </c>
      <c r="S321" s="2" t="s">
        <v>381</v>
      </c>
      <c r="T321" s="2" t="s">
        <v>1396</v>
      </c>
      <c r="U321" s="2" t="s">
        <v>1738</v>
      </c>
      <c r="V321" s="2" t="s">
        <v>2</v>
      </c>
    </row>
    <row r="322" spans="1:22" hidden="1" x14ac:dyDescent="0.3">
      <c r="A322" s="109">
        <v>562</v>
      </c>
      <c r="B322" s="126" t="s">
        <v>21</v>
      </c>
      <c r="C322" s="7" t="str">
        <f t="shared" si="34"/>
        <v>Duval|Family|MR|Active</v>
      </c>
      <c r="D322" s="7">
        <v>1</v>
      </c>
      <c r="E322" s="88">
        <v>128</v>
      </c>
      <c r="F322" s="110">
        <f t="shared" si="37"/>
        <v>768</v>
      </c>
      <c r="G322" s="113">
        <f t="shared" si="38"/>
        <v>741</v>
      </c>
      <c r="H322" s="138"/>
      <c r="I322" s="150"/>
      <c r="J322" s="130"/>
      <c r="K322" s="116">
        <v>125</v>
      </c>
      <c r="L322" s="111">
        <v>125</v>
      </c>
      <c r="M322" s="111">
        <v>127</v>
      </c>
      <c r="N322" s="111">
        <v>122</v>
      </c>
      <c r="O322" s="111">
        <v>118</v>
      </c>
      <c r="P322" s="111">
        <v>124</v>
      </c>
      <c r="Q322" s="110">
        <v>30.2059</v>
      </c>
      <c r="R322" s="110">
        <v>-81.61</v>
      </c>
      <c r="S322" s="2" t="s">
        <v>382</v>
      </c>
      <c r="T322" s="2" t="s">
        <v>1396</v>
      </c>
      <c r="U322" s="2" t="s">
        <v>1738</v>
      </c>
      <c r="V322" s="2" t="s">
        <v>2</v>
      </c>
    </row>
    <row r="323" spans="1:22" hidden="1" x14ac:dyDescent="0.3">
      <c r="A323" s="109">
        <v>666</v>
      </c>
      <c r="B323" s="126" t="s">
        <v>21</v>
      </c>
      <c r="C323" s="7" t="str">
        <f t="shared" si="34"/>
        <v>Duval|Family|MR|Active</v>
      </c>
      <c r="D323" s="7">
        <v>1</v>
      </c>
      <c r="E323" s="88">
        <v>112</v>
      </c>
      <c r="F323" s="110">
        <f t="shared" si="37"/>
        <v>672</v>
      </c>
      <c r="G323" s="113">
        <f t="shared" si="38"/>
        <v>623</v>
      </c>
      <c r="H323" s="138"/>
      <c r="I323" s="150"/>
      <c r="J323" s="130"/>
      <c r="K323" s="116">
        <v>103</v>
      </c>
      <c r="L323" s="111">
        <v>105</v>
      </c>
      <c r="M323" s="111">
        <v>105</v>
      </c>
      <c r="N323" s="111">
        <v>105</v>
      </c>
      <c r="O323" s="111">
        <v>103</v>
      </c>
      <c r="P323" s="111">
        <v>102</v>
      </c>
      <c r="Q323" s="110">
        <v>30.233599999999999</v>
      </c>
      <c r="R323" s="110">
        <v>-81.605000000000004</v>
      </c>
      <c r="S323" s="2" t="s">
        <v>445</v>
      </c>
      <c r="T323" s="2" t="s">
        <v>1382</v>
      </c>
      <c r="U323" s="2" t="s">
        <v>1738</v>
      </c>
      <c r="V323" s="2" t="s">
        <v>2</v>
      </c>
    </row>
    <row r="324" spans="1:22" hidden="1" x14ac:dyDescent="0.3">
      <c r="A324" s="109">
        <v>1231</v>
      </c>
      <c r="B324" s="126" t="s">
        <v>21</v>
      </c>
      <c r="C324" s="7" t="str">
        <f t="shared" si="34"/>
        <v>Duval|Family|MR|Active</v>
      </c>
      <c r="D324" s="7">
        <v>1</v>
      </c>
      <c r="E324" s="88">
        <v>336</v>
      </c>
      <c r="F324" s="110">
        <f t="shared" si="37"/>
        <v>2016</v>
      </c>
      <c r="G324" s="113">
        <f t="shared" si="38"/>
        <v>1860</v>
      </c>
      <c r="H324" s="138"/>
      <c r="I324" s="150"/>
      <c r="J324" s="130"/>
      <c r="K324" s="116">
        <v>309</v>
      </c>
      <c r="L324" s="111">
        <v>316</v>
      </c>
      <c r="M324" s="111">
        <v>307</v>
      </c>
      <c r="N324" s="111">
        <v>307</v>
      </c>
      <c r="O324" s="111">
        <v>307</v>
      </c>
      <c r="P324" s="111">
        <v>314</v>
      </c>
      <c r="Q324" s="110">
        <v>30.193453000000002</v>
      </c>
      <c r="R324" s="110">
        <v>-81.746092000000004</v>
      </c>
      <c r="S324" s="2" t="s">
        <v>792</v>
      </c>
      <c r="T324" s="2" t="s">
        <v>1449</v>
      </c>
      <c r="U324" s="2" t="s">
        <v>1738</v>
      </c>
      <c r="V324" s="2" t="s">
        <v>2</v>
      </c>
    </row>
    <row r="325" spans="1:22" hidden="1" x14ac:dyDescent="0.3">
      <c r="A325" s="109">
        <v>1580</v>
      </c>
      <c r="B325" s="126" t="s">
        <v>21</v>
      </c>
      <c r="C325" s="7" t="str">
        <f t="shared" ref="C325:C418" si="44">CONCATENATE(B325&amp;"|"&amp;U325&amp;"|"&amp;V325)</f>
        <v>Duval|Family|MR|Active</v>
      </c>
      <c r="D325" s="7">
        <v>1</v>
      </c>
      <c r="E325" s="88">
        <v>168</v>
      </c>
      <c r="F325" s="110">
        <f t="shared" si="37"/>
        <v>1008</v>
      </c>
      <c r="G325" s="113">
        <f t="shared" si="38"/>
        <v>952</v>
      </c>
      <c r="H325" s="138"/>
      <c r="I325" s="150"/>
      <c r="J325" s="130"/>
      <c r="K325" s="116">
        <v>160</v>
      </c>
      <c r="L325" s="111">
        <v>158</v>
      </c>
      <c r="M325" s="111">
        <v>158</v>
      </c>
      <c r="N325" s="111">
        <v>155</v>
      </c>
      <c r="O325" s="111">
        <v>158</v>
      </c>
      <c r="P325" s="111">
        <v>163</v>
      </c>
      <c r="Q325" s="110">
        <v>30.341899999999999</v>
      </c>
      <c r="R325" s="110">
        <v>-81.532499999999999</v>
      </c>
      <c r="S325" s="2" t="s">
        <v>919</v>
      </c>
      <c r="T325" s="2" t="s">
        <v>1648</v>
      </c>
      <c r="U325" s="2" t="s">
        <v>1738</v>
      </c>
      <c r="V325" s="2" t="s">
        <v>2</v>
      </c>
    </row>
    <row r="326" spans="1:22" hidden="1" x14ac:dyDescent="0.3">
      <c r="A326" s="109">
        <v>2541</v>
      </c>
      <c r="B326" s="126" t="s">
        <v>21</v>
      </c>
      <c r="C326" s="7" t="str">
        <f t="shared" si="44"/>
        <v>Duval|Family|MR|Active</v>
      </c>
      <c r="D326" s="7">
        <v>1</v>
      </c>
      <c r="E326" s="88">
        <v>264</v>
      </c>
      <c r="F326" s="110">
        <f t="shared" ref="F326:F407" si="45">COUNTA(K326:P326)*E326</f>
        <v>1584</v>
      </c>
      <c r="G326" s="113">
        <f t="shared" ref="G326:G407" si="46">SUM(K326:P326)</f>
        <v>1506</v>
      </c>
      <c r="H326" s="138"/>
      <c r="I326" s="150"/>
      <c r="J326" s="130"/>
      <c r="K326" s="116">
        <v>256</v>
      </c>
      <c r="L326" s="111">
        <v>256</v>
      </c>
      <c r="M326" s="111">
        <v>247</v>
      </c>
      <c r="N326" s="111">
        <v>248</v>
      </c>
      <c r="O326" s="111">
        <v>249</v>
      </c>
      <c r="P326" s="111">
        <v>250</v>
      </c>
      <c r="Q326" s="110">
        <v>30.250467</v>
      </c>
      <c r="R326" s="110">
        <v>-81.600609000000006</v>
      </c>
      <c r="S326" s="2" t="s">
        <v>1205</v>
      </c>
      <c r="T326" s="2" t="s">
        <v>1716</v>
      </c>
      <c r="U326" s="2" t="s">
        <v>1738</v>
      </c>
      <c r="V326" s="2" t="s">
        <v>2</v>
      </c>
    </row>
    <row r="327" spans="1:22" x14ac:dyDescent="0.25">
      <c r="A327" s="109"/>
      <c r="B327" s="126"/>
      <c r="C327" s="7" t="s">
        <v>1761</v>
      </c>
      <c r="D327" s="7">
        <f>SUM(D319:D326)</f>
        <v>8</v>
      </c>
      <c r="E327" s="135">
        <f t="shared" ref="E327:G327" si="47">SUM(E319:E326)</f>
        <v>1736</v>
      </c>
      <c r="F327" s="2">
        <f t="shared" si="47"/>
        <v>10416</v>
      </c>
      <c r="G327" s="2">
        <f t="shared" si="47"/>
        <v>9887</v>
      </c>
      <c r="H327" s="138">
        <f>G327/F327</f>
        <v>0.94921274961597546</v>
      </c>
      <c r="I327" s="150">
        <v>0.82230000000000003</v>
      </c>
      <c r="J327" s="130">
        <v>0.73509999999999998</v>
      </c>
      <c r="K327" s="116"/>
      <c r="L327" s="111"/>
      <c r="M327" s="111"/>
      <c r="N327" s="111"/>
      <c r="O327" s="111"/>
      <c r="P327" s="111"/>
      <c r="Q327" s="110"/>
      <c r="R327" s="110"/>
      <c r="S327" s="2"/>
      <c r="T327" s="2"/>
      <c r="U327" s="2"/>
      <c r="V327" s="2"/>
    </row>
    <row r="328" spans="1:22" hidden="1" x14ac:dyDescent="0.3">
      <c r="A328" s="109">
        <v>508</v>
      </c>
      <c r="B328" s="126" t="s">
        <v>21</v>
      </c>
      <c r="C328" s="7" t="str">
        <f t="shared" si="44"/>
        <v>Duval|Homeless|Active</v>
      </c>
      <c r="D328" s="7">
        <v>1</v>
      </c>
      <c r="E328" s="88">
        <v>83</v>
      </c>
      <c r="F328" s="110">
        <f t="shared" si="45"/>
        <v>498</v>
      </c>
      <c r="G328" s="113">
        <f t="shared" si="46"/>
        <v>463</v>
      </c>
      <c r="H328" s="138"/>
      <c r="I328" s="150"/>
      <c r="J328" s="130"/>
      <c r="K328" s="116">
        <v>74</v>
      </c>
      <c r="L328" s="111">
        <v>73</v>
      </c>
      <c r="M328" s="111">
        <v>80</v>
      </c>
      <c r="N328" s="111">
        <v>80</v>
      </c>
      <c r="O328" s="111">
        <v>79</v>
      </c>
      <c r="P328" s="111">
        <v>77</v>
      </c>
      <c r="Q328" s="110">
        <v>30.302600000000002</v>
      </c>
      <c r="R328" s="110">
        <v>-81.627399999999994</v>
      </c>
      <c r="S328" s="2" t="s">
        <v>346</v>
      </c>
      <c r="T328" s="2" t="s">
        <v>1500</v>
      </c>
      <c r="U328" s="2" t="s">
        <v>6</v>
      </c>
      <c r="V328" s="2" t="s">
        <v>2</v>
      </c>
    </row>
    <row r="329" spans="1:22" hidden="1" x14ac:dyDescent="0.3">
      <c r="A329" s="109">
        <v>1361</v>
      </c>
      <c r="B329" s="126" t="s">
        <v>21</v>
      </c>
      <c r="C329" s="7" t="str">
        <f t="shared" si="44"/>
        <v>Duval|Homeless|Active</v>
      </c>
      <c r="D329" s="7">
        <v>1</v>
      </c>
      <c r="E329" s="88">
        <v>100</v>
      </c>
      <c r="F329" s="110">
        <f t="shared" si="45"/>
        <v>600</v>
      </c>
      <c r="G329" s="113">
        <f t="shared" si="46"/>
        <v>557</v>
      </c>
      <c r="H329" s="138"/>
      <c r="I329" s="150"/>
      <c r="J329" s="130"/>
      <c r="K329" s="116">
        <v>90</v>
      </c>
      <c r="L329" s="111">
        <v>91</v>
      </c>
      <c r="M329" s="111">
        <v>93</v>
      </c>
      <c r="N329" s="111">
        <v>94</v>
      </c>
      <c r="O329" s="111">
        <v>95</v>
      </c>
      <c r="P329" s="111">
        <v>94</v>
      </c>
      <c r="Q329" s="110">
        <v>30.300899999999999</v>
      </c>
      <c r="R329" s="110">
        <v>-81.613699999999994</v>
      </c>
      <c r="S329" s="2" t="s">
        <v>845</v>
      </c>
      <c r="T329" s="2" t="s">
        <v>1626</v>
      </c>
      <c r="U329" s="2" t="s">
        <v>6</v>
      </c>
      <c r="V329" s="2" t="s">
        <v>2</v>
      </c>
    </row>
    <row r="330" spans="1:22" x14ac:dyDescent="0.25">
      <c r="A330" s="109"/>
      <c r="B330" s="126"/>
      <c r="C330" s="7" t="s">
        <v>1789</v>
      </c>
      <c r="D330" s="7">
        <f>SUM(D328:D329)</f>
        <v>2</v>
      </c>
      <c r="E330" s="135">
        <f t="shared" ref="E330:G330" si="48">SUM(E328:E329)</f>
        <v>183</v>
      </c>
      <c r="F330" s="2">
        <f t="shared" si="48"/>
        <v>1098</v>
      </c>
      <c r="G330" s="2">
        <f t="shared" si="48"/>
        <v>1020</v>
      </c>
      <c r="H330" s="138">
        <f>G330/F330</f>
        <v>0.92896174863387981</v>
      </c>
      <c r="I330" s="150">
        <v>0.94940000000000002</v>
      </c>
      <c r="J330" s="130">
        <v>0.94940000000000002</v>
      </c>
      <c r="K330" s="116"/>
      <c r="L330" s="111"/>
      <c r="M330" s="111"/>
      <c r="N330" s="111"/>
      <c r="O330" s="111"/>
      <c r="P330" s="111"/>
      <c r="Q330" s="110"/>
      <c r="R330" s="110"/>
      <c r="S330" s="2"/>
      <c r="T330" s="2"/>
      <c r="U330" s="2"/>
      <c r="V330" s="2"/>
    </row>
    <row r="331" spans="1:22" hidden="1" x14ac:dyDescent="0.3">
      <c r="A331" s="109">
        <v>2672</v>
      </c>
      <c r="B331" s="126" t="s">
        <v>21</v>
      </c>
      <c r="C331" s="7" t="str">
        <f t="shared" si="44"/>
        <v>Duval|Homeless|Pipeline</v>
      </c>
      <c r="D331" s="7">
        <v>1</v>
      </c>
      <c r="E331" s="88">
        <v>12</v>
      </c>
      <c r="F331" s="110">
        <f t="shared" si="45"/>
        <v>0</v>
      </c>
      <c r="G331" s="113">
        <f t="shared" si="46"/>
        <v>0</v>
      </c>
      <c r="H331" s="138"/>
      <c r="I331" s="150"/>
      <c r="J331" s="130"/>
      <c r="S331" s="2" t="s">
        <v>1306</v>
      </c>
      <c r="T331" s="2" t="s">
        <v>1727</v>
      </c>
      <c r="U331" s="2" t="s">
        <v>6</v>
      </c>
      <c r="V331" s="2" t="s">
        <v>1333</v>
      </c>
    </row>
    <row r="332" spans="1:22" hidden="1" x14ac:dyDescent="0.3">
      <c r="A332" s="109">
        <v>2675</v>
      </c>
      <c r="B332" s="126" t="s">
        <v>21</v>
      </c>
      <c r="C332" s="7" t="str">
        <f t="shared" si="44"/>
        <v>Duval|Homeless|Pipeline</v>
      </c>
      <c r="D332" s="7">
        <v>1</v>
      </c>
      <c r="E332" s="88">
        <v>43</v>
      </c>
      <c r="F332" s="110">
        <f t="shared" si="45"/>
        <v>0</v>
      </c>
      <c r="G332" s="113">
        <f t="shared" si="46"/>
        <v>0</v>
      </c>
      <c r="H332" s="138"/>
      <c r="I332" s="150"/>
      <c r="J332" s="130"/>
      <c r="S332" s="2" t="s">
        <v>1309</v>
      </c>
      <c r="T332" s="2" t="s">
        <v>1728</v>
      </c>
      <c r="U332" s="2" t="s">
        <v>6</v>
      </c>
      <c r="V332" s="2" t="s">
        <v>1333</v>
      </c>
    </row>
    <row r="333" spans="1:22" x14ac:dyDescent="0.25">
      <c r="A333" s="109"/>
      <c r="B333" s="126"/>
      <c r="C333" s="7" t="s">
        <v>1773</v>
      </c>
      <c r="D333" s="7">
        <f>SUM(D331:D332)</f>
        <v>2</v>
      </c>
      <c r="E333" s="135">
        <f>SUM(E331:E332)</f>
        <v>55</v>
      </c>
      <c r="F333" s="110"/>
      <c r="G333" s="113"/>
      <c r="H333" s="138"/>
      <c r="I333" s="150"/>
      <c r="J333" s="130"/>
      <c r="S333" s="2"/>
      <c r="T333" s="2"/>
      <c r="U333" s="2"/>
      <c r="V333" s="2"/>
    </row>
    <row r="334" spans="1:22" hidden="1" x14ac:dyDescent="0.3">
      <c r="A334" s="109">
        <v>2642</v>
      </c>
      <c r="B334" s="126" t="s">
        <v>21</v>
      </c>
      <c r="C334" s="7" t="str">
        <f t="shared" si="44"/>
        <v>Duval|Special Needs|Pipeline</v>
      </c>
      <c r="D334" s="7">
        <v>1</v>
      </c>
      <c r="E334" s="88">
        <v>97</v>
      </c>
      <c r="F334" s="110">
        <f t="shared" si="45"/>
        <v>0</v>
      </c>
      <c r="G334" s="113">
        <f t="shared" si="46"/>
        <v>0</v>
      </c>
      <c r="H334" s="138"/>
      <c r="I334" s="150"/>
      <c r="J334" s="130"/>
      <c r="S334" s="2" t="s">
        <v>1291</v>
      </c>
      <c r="T334" s="2" t="s">
        <v>1725</v>
      </c>
      <c r="U334" s="2" t="s">
        <v>8</v>
      </c>
      <c r="V334" s="2" t="s">
        <v>1333</v>
      </c>
    </row>
    <row r="335" spans="1:22" ht="12.6" thickBot="1" x14ac:dyDescent="0.3">
      <c r="A335" s="109"/>
      <c r="B335" s="128"/>
      <c r="C335" s="44" t="s">
        <v>1787</v>
      </c>
      <c r="D335" s="44">
        <v>1</v>
      </c>
      <c r="E335" s="90">
        <v>97</v>
      </c>
      <c r="F335" s="145"/>
      <c r="G335" s="146"/>
      <c r="H335" s="139"/>
      <c r="I335" s="151"/>
      <c r="J335" s="131"/>
      <c r="S335" s="2"/>
      <c r="T335" s="2"/>
      <c r="U335" s="2"/>
      <c r="V335" s="2"/>
    </row>
    <row r="336" spans="1:22" s="114" customFormat="1" x14ac:dyDescent="0.25">
      <c r="A336" s="119"/>
      <c r="B336" s="132" t="s">
        <v>20</v>
      </c>
      <c r="C336" s="156" t="s">
        <v>1794</v>
      </c>
      <c r="D336" s="156">
        <f>D343+D358+D362+D364</f>
        <v>22</v>
      </c>
      <c r="E336" s="156">
        <f t="shared" ref="E336:G336" si="49">E343+E358+E362+E364</f>
        <v>1871</v>
      </c>
      <c r="F336" s="156">
        <f t="shared" si="49"/>
        <v>11152</v>
      </c>
      <c r="G336" s="156">
        <f t="shared" si="49"/>
        <v>9900</v>
      </c>
      <c r="H336" s="102">
        <f>G336/F336</f>
        <v>0.88773314203730269</v>
      </c>
      <c r="I336" s="156"/>
      <c r="J336" s="157"/>
      <c r="K336" s="142"/>
      <c r="L336" s="143"/>
      <c r="M336" s="143"/>
      <c r="N336" s="143"/>
      <c r="O336" s="143"/>
      <c r="P336" s="143"/>
      <c r="S336" s="120"/>
      <c r="T336" s="120"/>
      <c r="U336" s="120"/>
      <c r="V336" s="120"/>
    </row>
    <row r="337" spans="1:22" hidden="1" x14ac:dyDescent="0.3">
      <c r="A337" s="109">
        <v>474</v>
      </c>
      <c r="B337" s="126" t="s">
        <v>20</v>
      </c>
      <c r="C337" s="2" t="str">
        <f t="shared" si="44"/>
        <v>Escambia|Elderly|Active</v>
      </c>
      <c r="D337" s="2">
        <v>1</v>
      </c>
      <c r="E337" s="110">
        <v>11</v>
      </c>
      <c r="F337" s="110">
        <f t="shared" si="45"/>
        <v>66</v>
      </c>
      <c r="G337" s="113">
        <f t="shared" si="46"/>
        <v>58</v>
      </c>
      <c r="H337" s="137"/>
      <c r="I337" s="124"/>
      <c r="J337" s="127"/>
      <c r="K337" s="116">
        <v>10</v>
      </c>
      <c r="L337" s="111">
        <v>10</v>
      </c>
      <c r="M337" s="111">
        <v>10</v>
      </c>
      <c r="N337" s="111">
        <v>10</v>
      </c>
      <c r="O337" s="111">
        <v>9</v>
      </c>
      <c r="P337" s="111">
        <v>9</v>
      </c>
      <c r="Q337" s="110">
        <v>30.426400000000001</v>
      </c>
      <c r="R337" s="110">
        <v>-87.285600000000002</v>
      </c>
      <c r="S337" s="2" t="s">
        <v>322</v>
      </c>
      <c r="T337" s="2" t="s">
        <v>1416</v>
      </c>
      <c r="U337" s="2" t="s">
        <v>3</v>
      </c>
      <c r="V337" s="2" t="s">
        <v>2</v>
      </c>
    </row>
    <row r="338" spans="1:22" hidden="1" x14ac:dyDescent="0.3">
      <c r="A338" s="109">
        <v>939</v>
      </c>
      <c r="B338" s="126" t="s">
        <v>20</v>
      </c>
      <c r="C338" s="2" t="str">
        <f t="shared" si="44"/>
        <v>Escambia|Elderly|Active</v>
      </c>
      <c r="D338" s="2">
        <v>1</v>
      </c>
      <c r="E338" s="110">
        <v>40</v>
      </c>
      <c r="F338" s="110">
        <f t="shared" si="45"/>
        <v>240</v>
      </c>
      <c r="G338" s="113">
        <f t="shared" si="46"/>
        <v>236</v>
      </c>
      <c r="H338" s="137"/>
      <c r="I338" s="124"/>
      <c r="J338" s="127"/>
      <c r="K338" s="116">
        <v>40</v>
      </c>
      <c r="L338" s="111">
        <v>38</v>
      </c>
      <c r="M338" s="111">
        <v>38</v>
      </c>
      <c r="N338" s="111">
        <v>40</v>
      </c>
      <c r="O338" s="111">
        <v>40</v>
      </c>
      <c r="P338" s="111">
        <v>40</v>
      </c>
      <c r="Q338" s="110">
        <v>30.438199999999998</v>
      </c>
      <c r="R338" s="110">
        <v>-87.253100000000003</v>
      </c>
      <c r="S338" s="2" t="s">
        <v>603</v>
      </c>
      <c r="T338" s="2" t="s">
        <v>1356</v>
      </c>
      <c r="U338" s="2" t="s">
        <v>3</v>
      </c>
      <c r="V338" s="2" t="s">
        <v>2</v>
      </c>
    </row>
    <row r="339" spans="1:22" hidden="1" x14ac:dyDescent="0.3">
      <c r="A339" s="109">
        <v>1462</v>
      </c>
      <c r="B339" s="126" t="s">
        <v>20</v>
      </c>
      <c r="C339" s="2" t="str">
        <f t="shared" si="44"/>
        <v>Escambia|Elderly|Active</v>
      </c>
      <c r="D339" s="2">
        <v>1</v>
      </c>
      <c r="E339" s="110">
        <v>147</v>
      </c>
      <c r="F339" s="110">
        <f t="shared" si="45"/>
        <v>882</v>
      </c>
      <c r="G339" s="113">
        <f t="shared" si="46"/>
        <v>757</v>
      </c>
      <c r="H339" s="137"/>
      <c r="I339" s="124"/>
      <c r="J339" s="127"/>
      <c r="K339" s="116">
        <v>129</v>
      </c>
      <c r="L339" s="111">
        <v>129</v>
      </c>
      <c r="M339" s="111">
        <v>127</v>
      </c>
      <c r="N339" s="111">
        <v>128</v>
      </c>
      <c r="O339" s="111">
        <v>123</v>
      </c>
      <c r="P339" s="111">
        <v>121</v>
      </c>
      <c r="Q339" s="110">
        <v>30.452999999999999</v>
      </c>
      <c r="R339" s="110">
        <v>-87.259500000000003</v>
      </c>
      <c r="S339" s="2" t="s">
        <v>875</v>
      </c>
      <c r="T339" s="2" t="s">
        <v>1636</v>
      </c>
      <c r="U339" s="2" t="s">
        <v>3</v>
      </c>
      <c r="V339" s="2" t="s">
        <v>2</v>
      </c>
    </row>
    <row r="340" spans="1:22" hidden="1" x14ac:dyDescent="0.3">
      <c r="A340" s="109">
        <v>1637</v>
      </c>
      <c r="B340" s="126" t="s">
        <v>20</v>
      </c>
      <c r="C340" s="2" t="str">
        <f t="shared" si="44"/>
        <v>Escambia|Elderly|Active</v>
      </c>
      <c r="D340" s="2">
        <v>1</v>
      </c>
      <c r="E340" s="110">
        <v>160</v>
      </c>
      <c r="F340" s="110">
        <f t="shared" si="45"/>
        <v>960</v>
      </c>
      <c r="G340" s="113">
        <f t="shared" si="46"/>
        <v>916</v>
      </c>
      <c r="H340" s="137"/>
      <c r="I340" s="124"/>
      <c r="J340" s="127"/>
      <c r="K340" s="116">
        <v>154</v>
      </c>
      <c r="L340" s="111">
        <v>153</v>
      </c>
      <c r="M340" s="111">
        <v>155</v>
      </c>
      <c r="N340" s="111">
        <v>153</v>
      </c>
      <c r="O340" s="111">
        <v>151</v>
      </c>
      <c r="P340" s="111">
        <v>150</v>
      </c>
      <c r="Q340" s="110">
        <v>30.517399999999999</v>
      </c>
      <c r="R340" s="110">
        <v>-87.228099999999998</v>
      </c>
      <c r="S340" s="2" t="s">
        <v>955</v>
      </c>
      <c r="T340" s="2" t="s">
        <v>1654</v>
      </c>
      <c r="U340" s="2" t="s">
        <v>3</v>
      </c>
      <c r="V340" s="2" t="s">
        <v>2</v>
      </c>
    </row>
    <row r="341" spans="1:22" hidden="1" x14ac:dyDescent="0.3">
      <c r="A341" s="109">
        <v>1694</v>
      </c>
      <c r="B341" s="126" t="s">
        <v>20</v>
      </c>
      <c r="C341" s="2" t="str">
        <f t="shared" si="44"/>
        <v>Escambia|Elderly|Active</v>
      </c>
      <c r="D341" s="2">
        <v>1</v>
      </c>
      <c r="E341" s="110">
        <v>50</v>
      </c>
      <c r="F341" s="110">
        <f t="shared" si="45"/>
        <v>300</v>
      </c>
      <c r="G341" s="113">
        <f t="shared" si="46"/>
        <v>293</v>
      </c>
      <c r="H341" s="137"/>
      <c r="I341" s="124"/>
      <c r="J341" s="127"/>
      <c r="K341" s="116">
        <v>48</v>
      </c>
      <c r="L341" s="111">
        <v>48</v>
      </c>
      <c r="M341" s="111">
        <v>48</v>
      </c>
      <c r="N341" s="111">
        <v>50</v>
      </c>
      <c r="O341" s="111">
        <v>50</v>
      </c>
      <c r="P341" s="111">
        <v>49</v>
      </c>
      <c r="Q341" s="110">
        <v>30.411799999999999</v>
      </c>
      <c r="R341" s="110">
        <v>-87.238699999999994</v>
      </c>
      <c r="S341" s="2" t="s">
        <v>964</v>
      </c>
      <c r="T341" s="2" t="s">
        <v>1658</v>
      </c>
      <c r="U341" s="2" t="s">
        <v>3</v>
      </c>
      <c r="V341" s="2" t="s">
        <v>2</v>
      </c>
    </row>
    <row r="342" spans="1:22" hidden="1" x14ac:dyDescent="0.3">
      <c r="A342" s="109">
        <v>1807</v>
      </c>
      <c r="B342" s="126" t="s">
        <v>20</v>
      </c>
      <c r="C342" s="2" t="str">
        <f t="shared" si="44"/>
        <v>Escambia|Elderly|Active</v>
      </c>
      <c r="D342" s="2">
        <v>1</v>
      </c>
      <c r="E342" s="110">
        <v>92</v>
      </c>
      <c r="F342" s="110">
        <f t="shared" si="45"/>
        <v>552</v>
      </c>
      <c r="G342" s="113">
        <f t="shared" si="46"/>
        <v>514</v>
      </c>
      <c r="H342" s="137"/>
      <c r="I342" s="124"/>
      <c r="J342" s="127"/>
      <c r="K342" s="116">
        <v>82</v>
      </c>
      <c r="L342" s="111">
        <v>86</v>
      </c>
      <c r="M342" s="111">
        <v>87</v>
      </c>
      <c r="N342" s="111">
        <v>86</v>
      </c>
      <c r="O342" s="111">
        <v>85</v>
      </c>
      <c r="P342" s="111">
        <v>88</v>
      </c>
      <c r="Q342" s="110">
        <v>30.4206</v>
      </c>
      <c r="R342" s="110">
        <v>-87.238</v>
      </c>
      <c r="S342" s="2" t="s">
        <v>972</v>
      </c>
      <c r="T342" s="2" t="s">
        <v>1363</v>
      </c>
      <c r="U342" s="2" t="s">
        <v>3</v>
      </c>
      <c r="V342" s="2" t="s">
        <v>2</v>
      </c>
    </row>
    <row r="343" spans="1:22" x14ac:dyDescent="0.25">
      <c r="A343" s="109"/>
      <c r="B343" s="126"/>
      <c r="C343" s="7" t="s">
        <v>1767</v>
      </c>
      <c r="D343" s="7">
        <f>SUM(D337:D342)</f>
        <v>6</v>
      </c>
      <c r="E343" s="135">
        <f t="shared" ref="E343:G343" si="50">SUM(E337:E342)</f>
        <v>500</v>
      </c>
      <c r="F343" s="2">
        <f t="shared" si="50"/>
        <v>3000</v>
      </c>
      <c r="G343" s="2">
        <f t="shared" si="50"/>
        <v>2774</v>
      </c>
      <c r="H343" s="138">
        <f>G343/F343</f>
        <v>0.92466666666666664</v>
      </c>
      <c r="I343" s="150">
        <v>0.92779999999999996</v>
      </c>
      <c r="J343" s="130">
        <v>0.93710000000000004</v>
      </c>
      <c r="K343" s="116"/>
      <c r="L343" s="111"/>
      <c r="M343" s="111"/>
      <c r="N343" s="111"/>
      <c r="O343" s="111"/>
      <c r="P343" s="111"/>
      <c r="Q343" s="110"/>
      <c r="R343" s="110"/>
      <c r="S343" s="2"/>
      <c r="T343" s="2"/>
      <c r="U343" s="2"/>
      <c r="V343" s="2"/>
    </row>
    <row r="344" spans="1:22" hidden="1" x14ac:dyDescent="0.3">
      <c r="A344" s="109">
        <v>2610</v>
      </c>
      <c r="B344" s="126" t="s">
        <v>20</v>
      </c>
      <c r="C344" s="7" t="str">
        <f>CONCATENATE(B344&amp;"|"&amp;U344&amp;"|"&amp;V344)</f>
        <v>Escambia|Elderly|Pipeline</v>
      </c>
      <c r="D344" s="7">
        <v>1</v>
      </c>
      <c r="E344" s="88">
        <v>92</v>
      </c>
      <c r="F344" s="110">
        <f>COUNTA(K344:P344)*E344</f>
        <v>0</v>
      </c>
      <c r="G344" s="113">
        <f>SUM(K344:P344)</f>
        <v>0</v>
      </c>
      <c r="H344" s="138"/>
      <c r="I344" s="150"/>
      <c r="J344" s="130"/>
      <c r="Q344" s="110">
        <v>30.448277999999998</v>
      </c>
      <c r="R344" s="110">
        <v>-87.232360999999997</v>
      </c>
      <c r="S344" s="2" t="s">
        <v>1263</v>
      </c>
      <c r="T344" s="2" t="s">
        <v>1369</v>
      </c>
      <c r="U344" s="2" t="s">
        <v>3</v>
      </c>
      <c r="V344" s="2" t="s">
        <v>1333</v>
      </c>
    </row>
    <row r="345" spans="1:22" x14ac:dyDescent="0.25">
      <c r="A345" s="109"/>
      <c r="B345" s="126"/>
      <c r="C345" s="7" t="s">
        <v>1765</v>
      </c>
      <c r="D345" s="7">
        <v>1</v>
      </c>
      <c r="E345" s="88">
        <v>92</v>
      </c>
      <c r="F345" s="110">
        <f>COUNTA(K345:P345)*E345</f>
        <v>0</v>
      </c>
      <c r="G345" s="113"/>
      <c r="H345" s="138"/>
      <c r="I345" s="150"/>
      <c r="J345" s="130"/>
      <c r="K345" s="116"/>
      <c r="L345" s="111"/>
      <c r="M345" s="111"/>
      <c r="N345" s="111"/>
      <c r="O345" s="111"/>
      <c r="P345" s="111"/>
      <c r="Q345" s="110"/>
      <c r="R345" s="110"/>
      <c r="S345" s="2"/>
      <c r="T345" s="2"/>
      <c r="U345" s="2"/>
      <c r="V345" s="2"/>
    </row>
    <row r="346" spans="1:22" hidden="1" x14ac:dyDescent="0.3">
      <c r="A346" s="109">
        <v>125</v>
      </c>
      <c r="B346" s="126" t="s">
        <v>20</v>
      </c>
      <c r="C346" s="7" t="str">
        <f t="shared" si="44"/>
        <v>Escambia|Family|Active</v>
      </c>
      <c r="D346" s="7">
        <v>1</v>
      </c>
      <c r="E346" s="88">
        <v>32</v>
      </c>
      <c r="F346" s="110">
        <f t="shared" si="45"/>
        <v>192</v>
      </c>
      <c r="G346" s="113">
        <f t="shared" si="46"/>
        <v>177</v>
      </c>
      <c r="H346" s="138"/>
      <c r="I346" s="150"/>
      <c r="J346" s="130"/>
      <c r="K346" s="116">
        <v>28</v>
      </c>
      <c r="L346" s="111">
        <v>29</v>
      </c>
      <c r="M346" s="111">
        <v>30</v>
      </c>
      <c r="N346" s="111">
        <v>30</v>
      </c>
      <c r="O346" s="111">
        <v>30</v>
      </c>
      <c r="P346" s="111">
        <v>30</v>
      </c>
      <c r="Q346" s="110">
        <v>30.971399999999999</v>
      </c>
      <c r="R346" s="110">
        <v>-87.245000000000005</v>
      </c>
      <c r="S346" s="2" t="s">
        <v>100</v>
      </c>
      <c r="T346" s="2" t="s">
        <v>1351</v>
      </c>
      <c r="U346" s="2" t="s">
        <v>4</v>
      </c>
      <c r="V346" s="2" t="s">
        <v>2</v>
      </c>
    </row>
    <row r="347" spans="1:22" hidden="1" x14ac:dyDescent="0.3">
      <c r="A347" s="109">
        <v>232</v>
      </c>
      <c r="B347" s="126" t="s">
        <v>20</v>
      </c>
      <c r="C347" s="7" t="str">
        <f t="shared" si="44"/>
        <v>Escambia|Family|Active</v>
      </c>
      <c r="D347" s="7">
        <v>1</v>
      </c>
      <c r="E347" s="88">
        <v>16</v>
      </c>
      <c r="F347" s="110">
        <f t="shared" si="45"/>
        <v>96</v>
      </c>
      <c r="G347" s="113">
        <f t="shared" si="46"/>
        <v>94</v>
      </c>
      <c r="H347" s="138"/>
      <c r="I347" s="150"/>
      <c r="J347" s="130"/>
      <c r="K347" s="116">
        <v>15</v>
      </c>
      <c r="L347" s="111">
        <v>16</v>
      </c>
      <c r="M347" s="111">
        <v>16</v>
      </c>
      <c r="N347" s="111">
        <v>16</v>
      </c>
      <c r="O347" s="111">
        <v>16</v>
      </c>
      <c r="P347" s="111">
        <v>15</v>
      </c>
      <c r="Q347" s="110">
        <v>30.417869</v>
      </c>
      <c r="R347" s="110">
        <v>-87.223484999999997</v>
      </c>
      <c r="S347" s="2" t="s">
        <v>171</v>
      </c>
      <c r="T347" s="2" t="s">
        <v>1459</v>
      </c>
      <c r="U347" s="2" t="s">
        <v>4</v>
      </c>
      <c r="V347" s="2" t="s">
        <v>2</v>
      </c>
    </row>
    <row r="348" spans="1:22" hidden="1" x14ac:dyDescent="0.3">
      <c r="A348" s="109">
        <v>570</v>
      </c>
      <c r="B348" s="126" t="s">
        <v>20</v>
      </c>
      <c r="C348" s="7" t="str">
        <f t="shared" si="44"/>
        <v>Escambia|Family|Active</v>
      </c>
      <c r="D348" s="7">
        <v>1</v>
      </c>
      <c r="E348" s="88">
        <v>40</v>
      </c>
      <c r="F348" s="110">
        <f t="shared" si="45"/>
        <v>240</v>
      </c>
      <c r="G348" s="113">
        <f t="shared" si="46"/>
        <v>238</v>
      </c>
      <c r="H348" s="138"/>
      <c r="I348" s="150"/>
      <c r="J348" s="130"/>
      <c r="K348" s="116">
        <v>40</v>
      </c>
      <c r="L348" s="111">
        <v>40</v>
      </c>
      <c r="M348" s="111">
        <v>39</v>
      </c>
      <c r="N348" s="111">
        <v>39</v>
      </c>
      <c r="O348" s="111">
        <v>40</v>
      </c>
      <c r="P348" s="111">
        <v>40</v>
      </c>
      <c r="Q348" s="110">
        <v>30.997399999999999</v>
      </c>
      <c r="R348" s="110">
        <v>-87.2667</v>
      </c>
      <c r="S348" s="2" t="s">
        <v>388</v>
      </c>
      <c r="T348" s="2" t="s">
        <v>1348</v>
      </c>
      <c r="U348" s="2" t="s">
        <v>4</v>
      </c>
      <c r="V348" s="2" t="s">
        <v>2</v>
      </c>
    </row>
    <row r="349" spans="1:22" hidden="1" x14ac:dyDescent="0.3">
      <c r="A349" s="109">
        <v>881</v>
      </c>
      <c r="B349" s="126" t="s">
        <v>20</v>
      </c>
      <c r="C349" s="7" t="str">
        <f t="shared" si="44"/>
        <v>Escambia|Family|Active</v>
      </c>
      <c r="D349" s="7">
        <v>1</v>
      </c>
      <c r="E349" s="88">
        <v>218</v>
      </c>
      <c r="F349" s="110">
        <f t="shared" si="45"/>
        <v>1308</v>
      </c>
      <c r="G349" s="113">
        <f t="shared" si="46"/>
        <v>1049</v>
      </c>
      <c r="H349" s="138"/>
      <c r="I349" s="150"/>
      <c r="J349" s="130"/>
      <c r="K349" s="116">
        <v>169</v>
      </c>
      <c r="L349" s="111">
        <v>164</v>
      </c>
      <c r="M349" s="111">
        <v>170</v>
      </c>
      <c r="N349" s="111">
        <v>183</v>
      </c>
      <c r="O349" s="111">
        <v>185</v>
      </c>
      <c r="P349" s="111">
        <v>178</v>
      </c>
      <c r="Q349" s="110">
        <v>30.411280999999999</v>
      </c>
      <c r="R349" s="110">
        <v>-87.279875000000004</v>
      </c>
      <c r="S349" s="2" t="s">
        <v>565</v>
      </c>
      <c r="T349" s="2" t="s">
        <v>1349</v>
      </c>
      <c r="U349" s="2" t="s">
        <v>4</v>
      </c>
      <c r="V349" s="2" t="s">
        <v>2</v>
      </c>
    </row>
    <row r="350" spans="1:22" hidden="1" x14ac:dyDescent="0.3">
      <c r="A350" s="109">
        <v>1010</v>
      </c>
      <c r="B350" s="126" t="s">
        <v>20</v>
      </c>
      <c r="C350" s="7" t="str">
        <f t="shared" si="44"/>
        <v>Escambia|Family|Active</v>
      </c>
      <c r="D350" s="7">
        <v>1</v>
      </c>
      <c r="E350" s="88">
        <v>8</v>
      </c>
      <c r="F350" s="110">
        <f t="shared" si="45"/>
        <v>48</v>
      </c>
      <c r="G350" s="113">
        <f t="shared" si="46"/>
        <v>37</v>
      </c>
      <c r="H350" s="138"/>
      <c r="I350" s="150"/>
      <c r="J350" s="130"/>
      <c r="K350" s="116">
        <v>7</v>
      </c>
      <c r="L350" s="111">
        <v>6</v>
      </c>
      <c r="M350" s="111">
        <v>6</v>
      </c>
      <c r="N350" s="111">
        <v>6</v>
      </c>
      <c r="O350" s="111">
        <v>6</v>
      </c>
      <c r="P350" s="111">
        <v>6</v>
      </c>
      <c r="Q350" s="110">
        <v>30.406600000000001</v>
      </c>
      <c r="R350" s="110">
        <v>-87.238799999999998</v>
      </c>
      <c r="S350" s="2" t="s">
        <v>652</v>
      </c>
      <c r="T350" s="2" t="s">
        <v>1415</v>
      </c>
      <c r="U350" s="2" t="s">
        <v>4</v>
      </c>
      <c r="V350" s="2" t="s">
        <v>2</v>
      </c>
    </row>
    <row r="351" spans="1:22" hidden="1" x14ac:dyDescent="0.3">
      <c r="A351" s="109">
        <v>1432</v>
      </c>
      <c r="B351" s="126" t="s">
        <v>20</v>
      </c>
      <c r="C351" s="7" t="str">
        <f t="shared" si="44"/>
        <v>Escambia|Family|Active</v>
      </c>
      <c r="D351" s="7">
        <v>1</v>
      </c>
      <c r="E351" s="88">
        <v>8</v>
      </c>
      <c r="F351" s="110">
        <f t="shared" si="45"/>
        <v>48</v>
      </c>
      <c r="G351" s="113">
        <f t="shared" si="46"/>
        <v>46</v>
      </c>
      <c r="H351" s="138"/>
      <c r="I351" s="150"/>
      <c r="J351" s="130"/>
      <c r="K351" s="116">
        <v>7</v>
      </c>
      <c r="L351" s="111">
        <v>7</v>
      </c>
      <c r="M351" s="111">
        <v>8</v>
      </c>
      <c r="N351" s="111">
        <v>8</v>
      </c>
      <c r="O351" s="111">
        <v>8</v>
      </c>
      <c r="P351" s="111">
        <v>8</v>
      </c>
      <c r="Q351" s="110">
        <v>30.497699999999998</v>
      </c>
      <c r="R351" s="110">
        <v>-87.212800000000001</v>
      </c>
      <c r="S351" s="2" t="s">
        <v>856</v>
      </c>
      <c r="T351" s="2" t="s">
        <v>1408</v>
      </c>
      <c r="U351" s="2" t="s">
        <v>4</v>
      </c>
      <c r="V351" s="2" t="s">
        <v>2</v>
      </c>
    </row>
    <row r="352" spans="1:22" hidden="1" x14ac:dyDescent="0.3">
      <c r="A352" s="109">
        <v>1744</v>
      </c>
      <c r="B352" s="126" t="s">
        <v>20</v>
      </c>
      <c r="C352" s="7" t="str">
        <f t="shared" si="44"/>
        <v>Escambia|Family|Active</v>
      </c>
      <c r="D352" s="7">
        <v>1</v>
      </c>
      <c r="E352" s="88">
        <v>72</v>
      </c>
      <c r="F352" s="110">
        <f t="shared" si="45"/>
        <v>432</v>
      </c>
      <c r="G352" s="113">
        <f t="shared" si="46"/>
        <v>418</v>
      </c>
      <c r="H352" s="138"/>
      <c r="I352" s="150"/>
      <c r="J352" s="130"/>
      <c r="K352" s="116">
        <v>70</v>
      </c>
      <c r="L352" s="111">
        <v>69</v>
      </c>
      <c r="M352" s="111">
        <v>69</v>
      </c>
      <c r="N352" s="111">
        <v>71</v>
      </c>
      <c r="O352" s="111">
        <v>71</v>
      </c>
      <c r="P352" s="111">
        <v>68</v>
      </c>
      <c r="Q352" s="110">
        <v>30.4392</v>
      </c>
      <c r="R352" s="110">
        <v>-87.259100000000004</v>
      </c>
      <c r="S352" s="2" t="s">
        <v>971</v>
      </c>
      <c r="T352" s="2" t="s">
        <v>1663</v>
      </c>
      <c r="U352" s="2" t="s">
        <v>4</v>
      </c>
      <c r="V352" s="2" t="s">
        <v>2</v>
      </c>
    </row>
    <row r="353" spans="1:22" hidden="1" x14ac:dyDescent="0.3">
      <c r="A353" s="109">
        <v>1765</v>
      </c>
      <c r="B353" s="126" t="s">
        <v>20</v>
      </c>
      <c r="C353" s="7" t="str">
        <f t="shared" si="44"/>
        <v>Escambia|Family|Active</v>
      </c>
      <c r="D353" s="7">
        <v>1</v>
      </c>
      <c r="E353" s="88">
        <v>51</v>
      </c>
      <c r="F353" s="110">
        <f t="shared" si="45"/>
        <v>306</v>
      </c>
      <c r="G353" s="113">
        <f t="shared" si="46"/>
        <v>279</v>
      </c>
      <c r="H353" s="138"/>
      <c r="I353" s="150"/>
      <c r="J353" s="130"/>
      <c r="K353" s="116">
        <v>47</v>
      </c>
      <c r="L353" s="111">
        <v>49</v>
      </c>
      <c r="M353" s="111">
        <v>48</v>
      </c>
      <c r="N353" s="111">
        <v>46</v>
      </c>
      <c r="O353" s="111">
        <v>44</v>
      </c>
      <c r="P353" s="111">
        <v>45</v>
      </c>
      <c r="Q353" s="110">
        <v>30.544799999999999</v>
      </c>
      <c r="R353" s="110">
        <v>-87.247299999999996</v>
      </c>
      <c r="S353" s="2" t="s">
        <v>978</v>
      </c>
      <c r="T353" s="2" t="s">
        <v>1363</v>
      </c>
      <c r="U353" s="2" t="s">
        <v>4</v>
      </c>
      <c r="V353" s="2" t="s">
        <v>2</v>
      </c>
    </row>
    <row r="354" spans="1:22" hidden="1" x14ac:dyDescent="0.3">
      <c r="A354" s="109">
        <v>1824</v>
      </c>
      <c r="B354" s="126" t="s">
        <v>20</v>
      </c>
      <c r="C354" s="7" t="str">
        <f t="shared" si="44"/>
        <v>Escambia|Family|Active</v>
      </c>
      <c r="D354" s="7">
        <v>1</v>
      </c>
      <c r="E354" s="88">
        <v>112</v>
      </c>
      <c r="F354" s="110">
        <f t="shared" si="45"/>
        <v>672</v>
      </c>
      <c r="G354" s="113">
        <f t="shared" si="46"/>
        <v>657</v>
      </c>
      <c r="H354" s="138"/>
      <c r="I354" s="150"/>
      <c r="J354" s="130"/>
      <c r="K354" s="116">
        <v>108</v>
      </c>
      <c r="L354" s="111">
        <v>107</v>
      </c>
      <c r="M354" s="111">
        <v>109</v>
      </c>
      <c r="N354" s="111">
        <v>110</v>
      </c>
      <c r="O354" s="111">
        <v>111</v>
      </c>
      <c r="P354" s="111">
        <v>112</v>
      </c>
      <c r="Q354" s="110">
        <v>30.5227</v>
      </c>
      <c r="R354" s="110">
        <v>-87.254300000000001</v>
      </c>
      <c r="S354" s="2" t="s">
        <v>996</v>
      </c>
      <c r="T354" s="2" t="s">
        <v>1363</v>
      </c>
      <c r="U354" s="2" t="s">
        <v>4</v>
      </c>
      <c r="V354" s="2" t="s">
        <v>2</v>
      </c>
    </row>
    <row r="355" spans="1:22" hidden="1" x14ac:dyDescent="0.3">
      <c r="A355" s="109">
        <v>1827</v>
      </c>
      <c r="B355" s="126" t="s">
        <v>20</v>
      </c>
      <c r="C355" s="7" t="str">
        <f t="shared" si="44"/>
        <v>Escambia|Family|Active</v>
      </c>
      <c r="D355" s="7">
        <v>1</v>
      </c>
      <c r="E355" s="88">
        <v>96</v>
      </c>
      <c r="F355" s="110">
        <f t="shared" si="45"/>
        <v>576</v>
      </c>
      <c r="G355" s="113">
        <f t="shared" si="46"/>
        <v>511</v>
      </c>
      <c r="H355" s="138"/>
      <c r="I355" s="150"/>
      <c r="J355" s="130"/>
      <c r="K355" s="116">
        <v>83</v>
      </c>
      <c r="L355" s="111">
        <v>83</v>
      </c>
      <c r="M355" s="111">
        <v>84</v>
      </c>
      <c r="N355" s="111">
        <v>84</v>
      </c>
      <c r="O355" s="111">
        <v>87</v>
      </c>
      <c r="P355" s="111">
        <v>90</v>
      </c>
      <c r="Q355" s="110">
        <v>30.498899999999999</v>
      </c>
      <c r="R355" s="110">
        <v>-87.255799999999994</v>
      </c>
      <c r="S355" s="2" t="s">
        <v>997</v>
      </c>
      <c r="T355" s="2" t="s">
        <v>1420</v>
      </c>
      <c r="U355" s="2" t="s">
        <v>4</v>
      </c>
      <c r="V355" s="2" t="s">
        <v>2</v>
      </c>
    </row>
    <row r="356" spans="1:22" hidden="1" x14ac:dyDescent="0.3">
      <c r="A356" s="109">
        <v>1842</v>
      </c>
      <c r="B356" s="126" t="s">
        <v>20</v>
      </c>
      <c r="C356" s="7" t="str">
        <f t="shared" si="44"/>
        <v>Escambia|Family|Active</v>
      </c>
      <c r="D356" s="7">
        <v>1</v>
      </c>
      <c r="E356" s="88">
        <v>74</v>
      </c>
      <c r="F356" s="110">
        <f t="shared" si="45"/>
        <v>370</v>
      </c>
      <c r="G356" s="113">
        <f t="shared" si="46"/>
        <v>349</v>
      </c>
      <c r="H356" s="138"/>
      <c r="I356" s="150"/>
      <c r="J356" s="130"/>
      <c r="L356" s="111">
        <v>71</v>
      </c>
      <c r="M356" s="111">
        <v>70</v>
      </c>
      <c r="N356" s="111">
        <v>69</v>
      </c>
      <c r="O356" s="111">
        <v>70</v>
      </c>
      <c r="P356" s="111">
        <v>69</v>
      </c>
      <c r="Q356" s="110">
        <v>30.427499999999998</v>
      </c>
      <c r="R356" s="110">
        <v>-87.236099999999993</v>
      </c>
      <c r="S356" s="2" t="s">
        <v>1004</v>
      </c>
      <c r="T356" s="2" t="s">
        <v>1363</v>
      </c>
      <c r="U356" s="2" t="s">
        <v>4</v>
      </c>
      <c r="V356" s="2" t="s">
        <v>2</v>
      </c>
    </row>
    <row r="357" spans="1:22" hidden="1" x14ac:dyDescent="0.3">
      <c r="A357" s="109">
        <v>2566</v>
      </c>
      <c r="B357" s="126" t="s">
        <v>20</v>
      </c>
      <c r="C357" s="7" t="str">
        <f t="shared" si="44"/>
        <v>Escambia|Family|Active</v>
      </c>
      <c r="D357" s="7">
        <v>1</v>
      </c>
      <c r="E357" s="88">
        <v>107</v>
      </c>
      <c r="F357" s="110">
        <f t="shared" si="45"/>
        <v>642</v>
      </c>
      <c r="G357" s="113">
        <f t="shared" si="46"/>
        <v>525</v>
      </c>
      <c r="H357" s="138"/>
      <c r="I357" s="150"/>
      <c r="J357" s="130"/>
      <c r="K357" s="116">
        <v>92</v>
      </c>
      <c r="L357" s="111">
        <v>89</v>
      </c>
      <c r="M357" s="111">
        <v>87</v>
      </c>
      <c r="N357" s="111">
        <v>88</v>
      </c>
      <c r="O357" s="111">
        <v>84</v>
      </c>
      <c r="P357" s="111">
        <v>85</v>
      </c>
      <c r="Q357" s="110">
        <v>30.621777777777801</v>
      </c>
      <c r="R357" s="110">
        <v>-87.326416666666702</v>
      </c>
      <c r="S357" s="2" t="s">
        <v>1225</v>
      </c>
      <c r="T357" s="2" t="s">
        <v>1368</v>
      </c>
      <c r="U357" s="2" t="s">
        <v>4</v>
      </c>
      <c r="V357" s="2" t="s">
        <v>2</v>
      </c>
    </row>
    <row r="358" spans="1:22" x14ac:dyDescent="0.25">
      <c r="A358" s="109"/>
      <c r="B358" s="126"/>
      <c r="C358" s="7" t="s">
        <v>1762</v>
      </c>
      <c r="D358" s="7">
        <f>SUM(D346:D357)</f>
        <v>12</v>
      </c>
      <c r="E358" s="135">
        <f t="shared" ref="E358:G358" si="51">SUM(E346:E357)</f>
        <v>834</v>
      </c>
      <c r="F358" s="2">
        <f t="shared" si="51"/>
        <v>4930</v>
      </c>
      <c r="G358" s="2">
        <f t="shared" si="51"/>
        <v>4380</v>
      </c>
      <c r="H358" s="138">
        <f>G358/F358</f>
        <v>0.88843813387423931</v>
      </c>
      <c r="I358" s="150">
        <v>0.82220000000000004</v>
      </c>
      <c r="J358" s="130">
        <v>0.9073</v>
      </c>
      <c r="K358" s="116"/>
      <c r="L358" s="111"/>
      <c r="M358" s="111"/>
      <c r="N358" s="111"/>
      <c r="O358" s="111"/>
      <c r="P358" s="111"/>
      <c r="Q358" s="110"/>
      <c r="R358" s="110"/>
      <c r="S358" s="2"/>
      <c r="T358" s="2"/>
      <c r="U358" s="2"/>
      <c r="V358" s="2"/>
    </row>
    <row r="359" spans="1:22" hidden="1" x14ac:dyDescent="0.3">
      <c r="A359" s="109">
        <v>75</v>
      </c>
      <c r="B359" s="126" t="s">
        <v>20</v>
      </c>
      <c r="C359" s="7" t="str">
        <f t="shared" si="44"/>
        <v>Escambia|Family|MR|Active</v>
      </c>
      <c r="D359" s="7">
        <v>1</v>
      </c>
      <c r="E359" s="88">
        <v>26</v>
      </c>
      <c r="F359" s="110">
        <f t="shared" si="45"/>
        <v>156</v>
      </c>
      <c r="G359" s="113">
        <f t="shared" si="46"/>
        <v>146</v>
      </c>
      <c r="H359" s="138"/>
      <c r="I359" s="150"/>
      <c r="J359" s="130"/>
      <c r="K359" s="116">
        <v>23</v>
      </c>
      <c r="L359" s="111">
        <v>26</v>
      </c>
      <c r="M359" s="111">
        <v>25</v>
      </c>
      <c r="N359" s="111">
        <v>24</v>
      </c>
      <c r="O359" s="111">
        <v>24</v>
      </c>
      <c r="P359" s="111">
        <v>24</v>
      </c>
      <c r="Q359" s="110">
        <v>30.406987999999998</v>
      </c>
      <c r="R359" s="110">
        <v>-87.238997999999995</v>
      </c>
      <c r="S359" s="2" t="s">
        <v>68</v>
      </c>
      <c r="T359" s="2" t="s">
        <v>1380</v>
      </c>
      <c r="U359" s="2" t="s">
        <v>1738</v>
      </c>
      <c r="V359" s="2" t="s">
        <v>2</v>
      </c>
    </row>
    <row r="360" spans="1:22" ht="24" hidden="1" x14ac:dyDescent="0.3">
      <c r="A360" s="109">
        <v>809</v>
      </c>
      <c r="B360" s="126" t="s">
        <v>20</v>
      </c>
      <c r="C360" s="7" t="str">
        <f t="shared" si="44"/>
        <v>Escambia|Family|MR|Active</v>
      </c>
      <c r="D360" s="7">
        <v>1</v>
      </c>
      <c r="E360" s="88">
        <v>320</v>
      </c>
      <c r="F360" s="110">
        <f t="shared" si="45"/>
        <v>1920</v>
      </c>
      <c r="G360" s="113">
        <f t="shared" si="46"/>
        <v>1548</v>
      </c>
      <c r="H360" s="138"/>
      <c r="I360" s="150"/>
      <c r="J360" s="130"/>
      <c r="K360" s="116">
        <v>252</v>
      </c>
      <c r="L360" s="111">
        <v>248</v>
      </c>
      <c r="M360" s="111">
        <v>244</v>
      </c>
      <c r="N360" s="111">
        <v>252</v>
      </c>
      <c r="O360" s="111">
        <v>269</v>
      </c>
      <c r="P360" s="111">
        <v>283</v>
      </c>
      <c r="Q360" s="110">
        <v>30.37</v>
      </c>
      <c r="R360" s="110">
        <v>-87.357299999999995</v>
      </c>
      <c r="S360" s="2" t="s">
        <v>529</v>
      </c>
      <c r="T360" s="2" t="s">
        <v>1542</v>
      </c>
      <c r="U360" s="2" t="s">
        <v>1738</v>
      </c>
      <c r="V360" s="2" t="s">
        <v>2</v>
      </c>
    </row>
    <row r="361" spans="1:22" hidden="1" x14ac:dyDescent="0.3">
      <c r="A361" s="109">
        <v>1573</v>
      </c>
      <c r="B361" s="126" t="s">
        <v>20</v>
      </c>
      <c r="C361" s="7" t="str">
        <f t="shared" si="44"/>
        <v>Escambia|Family|MR|Active</v>
      </c>
      <c r="D361" s="7">
        <v>1</v>
      </c>
      <c r="E361" s="88">
        <v>160</v>
      </c>
      <c r="F361" s="110">
        <f t="shared" si="45"/>
        <v>960</v>
      </c>
      <c r="G361" s="113">
        <f t="shared" si="46"/>
        <v>868</v>
      </c>
      <c r="H361" s="138"/>
      <c r="I361" s="150"/>
      <c r="J361" s="130"/>
      <c r="K361" s="116">
        <v>155</v>
      </c>
      <c r="L361" s="111">
        <v>156</v>
      </c>
      <c r="M361" s="111">
        <v>152</v>
      </c>
      <c r="N361" s="111">
        <v>144</v>
      </c>
      <c r="O361" s="111">
        <v>136</v>
      </c>
      <c r="P361" s="111">
        <v>125</v>
      </c>
      <c r="Q361" s="110">
        <v>30.4069</v>
      </c>
      <c r="R361" s="110">
        <v>-87.273600000000002</v>
      </c>
      <c r="S361" s="2" t="s">
        <v>916</v>
      </c>
      <c r="T361" s="2" t="s">
        <v>1362</v>
      </c>
      <c r="U361" s="2" t="s">
        <v>1738</v>
      </c>
      <c r="V361" s="2" t="s">
        <v>2</v>
      </c>
    </row>
    <row r="362" spans="1:22" x14ac:dyDescent="0.25">
      <c r="A362" s="109"/>
      <c r="B362" s="126"/>
      <c r="C362" s="7" t="s">
        <v>1761</v>
      </c>
      <c r="D362" s="7">
        <f>SUM(D359:D361)</f>
        <v>3</v>
      </c>
      <c r="E362" s="135">
        <f t="shared" ref="E362:G362" si="52">SUM(E359:E361)</f>
        <v>506</v>
      </c>
      <c r="F362" s="2">
        <f t="shared" si="52"/>
        <v>3036</v>
      </c>
      <c r="G362" s="2">
        <f t="shared" si="52"/>
        <v>2562</v>
      </c>
      <c r="H362" s="138">
        <f>G362/F362</f>
        <v>0.84387351778656128</v>
      </c>
      <c r="I362" s="150">
        <v>0.93100000000000005</v>
      </c>
      <c r="J362" s="130">
        <v>0.95079999999999998</v>
      </c>
      <c r="K362" s="116"/>
      <c r="L362" s="111"/>
      <c r="M362" s="111"/>
      <c r="N362" s="111"/>
      <c r="O362" s="111"/>
      <c r="P362" s="111"/>
      <c r="Q362" s="110"/>
      <c r="R362" s="110"/>
      <c r="S362" s="2"/>
      <c r="T362" s="2"/>
      <c r="U362" s="2"/>
      <c r="V362" s="2"/>
    </row>
    <row r="363" spans="1:22" hidden="1" x14ac:dyDescent="0.3">
      <c r="A363" s="109">
        <v>2426</v>
      </c>
      <c r="B363" s="126" t="s">
        <v>20</v>
      </c>
      <c r="C363" s="7" t="str">
        <f t="shared" si="44"/>
        <v>Escambia|Homeless|Active</v>
      </c>
      <c r="D363" s="7">
        <v>1</v>
      </c>
      <c r="E363" s="88">
        <v>31</v>
      </c>
      <c r="F363" s="110">
        <f t="shared" si="45"/>
        <v>186</v>
      </c>
      <c r="G363" s="113">
        <f t="shared" si="46"/>
        <v>184</v>
      </c>
      <c r="H363" s="138"/>
      <c r="I363" s="150"/>
      <c r="J363" s="130"/>
      <c r="K363" s="116">
        <v>31</v>
      </c>
      <c r="L363" s="111">
        <v>30</v>
      </c>
      <c r="M363" s="111">
        <v>31</v>
      </c>
      <c r="N363" s="111">
        <v>30</v>
      </c>
      <c r="O363" s="111">
        <v>31</v>
      </c>
      <c r="P363" s="111">
        <v>31</v>
      </c>
      <c r="Q363" s="110">
        <v>30.508600000000001</v>
      </c>
      <c r="R363" s="110">
        <v>-87.226500000000001</v>
      </c>
      <c r="S363" s="2" t="s">
        <v>1133</v>
      </c>
      <c r="T363" s="2" t="s">
        <v>1390</v>
      </c>
      <c r="U363" s="2" t="s">
        <v>6</v>
      </c>
      <c r="V363" s="2" t="s">
        <v>2</v>
      </c>
    </row>
    <row r="364" spans="1:22" ht="12.6" thickBot="1" x14ac:dyDescent="0.3">
      <c r="A364" s="109"/>
      <c r="B364" s="128"/>
      <c r="C364" s="44" t="s">
        <v>1789</v>
      </c>
      <c r="D364" s="44">
        <v>1</v>
      </c>
      <c r="E364" s="90">
        <v>31</v>
      </c>
      <c r="F364" s="145">
        <v>186</v>
      </c>
      <c r="G364" s="146">
        <v>184</v>
      </c>
      <c r="H364" s="139">
        <f>G364/F364</f>
        <v>0.989247311827957</v>
      </c>
      <c r="I364" s="151">
        <v>0.99460000000000004</v>
      </c>
      <c r="J364" s="131">
        <v>0.74439999999999995</v>
      </c>
      <c r="Q364" s="110"/>
      <c r="R364" s="110"/>
      <c r="S364" s="2"/>
      <c r="T364" s="2"/>
      <c r="U364" s="2"/>
      <c r="V364" s="2"/>
    </row>
    <row r="365" spans="1:22" s="114" customFormat="1" x14ac:dyDescent="0.25">
      <c r="A365" s="119"/>
      <c r="B365" s="132" t="s">
        <v>66</v>
      </c>
      <c r="C365" s="156" t="s">
        <v>1793</v>
      </c>
      <c r="D365" s="156">
        <f>D371+D373</f>
        <v>4</v>
      </c>
      <c r="E365" s="156">
        <f t="shared" ref="E365:G365" si="53">E371+E373</f>
        <v>322</v>
      </c>
      <c r="F365" s="156">
        <f t="shared" si="53"/>
        <v>1932</v>
      </c>
      <c r="G365" s="156">
        <f t="shared" si="53"/>
        <v>1869</v>
      </c>
      <c r="H365" s="102">
        <f>G365/F365</f>
        <v>0.96739130434782605</v>
      </c>
      <c r="I365" s="156"/>
      <c r="J365" s="157"/>
      <c r="K365" s="142"/>
      <c r="L365" s="143"/>
      <c r="M365" s="143"/>
      <c r="N365" s="143"/>
      <c r="O365" s="143"/>
      <c r="P365" s="143"/>
      <c r="Q365" s="121"/>
      <c r="R365" s="121"/>
      <c r="S365" s="120"/>
      <c r="T365" s="120"/>
      <c r="U365" s="120"/>
      <c r="V365" s="120"/>
    </row>
    <row r="366" spans="1:22" hidden="1" x14ac:dyDescent="0.3">
      <c r="A366" s="109">
        <v>2621</v>
      </c>
      <c r="B366" s="126" t="s">
        <v>66</v>
      </c>
      <c r="C366" s="2" t="str">
        <f>CONCATENATE(B366&amp;"|"&amp;U366&amp;"|"&amp;V366)</f>
        <v>Flagler|Elderly|MR|Pipeline</v>
      </c>
      <c r="D366" s="2">
        <v>1</v>
      </c>
      <c r="E366" s="110">
        <v>60</v>
      </c>
      <c r="F366" s="110">
        <f>COUNTA(K366:P366)*E366</f>
        <v>0</v>
      </c>
      <c r="G366" s="113">
        <f>SUM(K366:P366)</f>
        <v>0</v>
      </c>
      <c r="H366" s="137"/>
      <c r="I366" s="124"/>
      <c r="J366" s="127"/>
      <c r="Q366" s="110">
        <v>29.481583000000001</v>
      </c>
      <c r="R366" s="110">
        <v>-81.215500000000006</v>
      </c>
      <c r="S366" s="2" t="s">
        <v>1272</v>
      </c>
      <c r="T366" s="2" t="s">
        <v>1369</v>
      </c>
      <c r="U366" s="2" t="s">
        <v>1739</v>
      </c>
      <c r="V366" s="2" t="s">
        <v>1333</v>
      </c>
    </row>
    <row r="367" spans="1:22" x14ac:dyDescent="0.25">
      <c r="A367" s="109"/>
      <c r="B367" s="126"/>
      <c r="C367" s="7" t="s">
        <v>1799</v>
      </c>
      <c r="D367" s="7">
        <v>1</v>
      </c>
      <c r="E367" s="88">
        <v>60</v>
      </c>
      <c r="F367" s="110"/>
      <c r="G367" s="113"/>
      <c r="H367" s="138"/>
      <c r="I367" s="150"/>
      <c r="J367" s="130"/>
      <c r="Q367" s="110"/>
      <c r="R367" s="110"/>
      <c r="S367" s="2"/>
      <c r="T367" s="2"/>
      <c r="U367" s="2"/>
      <c r="V367" s="2"/>
    </row>
    <row r="368" spans="1:22" hidden="1" x14ac:dyDescent="0.3">
      <c r="A368" s="109">
        <v>73</v>
      </c>
      <c r="B368" s="126" t="s">
        <v>66</v>
      </c>
      <c r="C368" s="7" t="str">
        <f t="shared" si="44"/>
        <v>Flagler|Family|Active</v>
      </c>
      <c r="D368" s="7">
        <v>1</v>
      </c>
      <c r="E368" s="88">
        <v>45</v>
      </c>
      <c r="F368" s="110">
        <f t="shared" si="45"/>
        <v>270</v>
      </c>
      <c r="G368" s="113">
        <f t="shared" si="46"/>
        <v>265</v>
      </c>
      <c r="H368" s="138"/>
      <c r="I368" s="150"/>
      <c r="J368" s="130"/>
      <c r="K368" s="116">
        <v>43</v>
      </c>
      <c r="L368" s="111">
        <v>44</v>
      </c>
      <c r="M368" s="111">
        <v>44</v>
      </c>
      <c r="N368" s="111">
        <v>44</v>
      </c>
      <c r="O368" s="111">
        <v>45</v>
      </c>
      <c r="P368" s="111">
        <v>45</v>
      </c>
      <c r="Q368" s="110">
        <v>29.468399999999999</v>
      </c>
      <c r="R368" s="110">
        <v>-81.249499999999998</v>
      </c>
      <c r="S368" s="2" t="s">
        <v>67</v>
      </c>
      <c r="T368" s="2" t="s">
        <v>1347</v>
      </c>
      <c r="U368" s="2" t="s">
        <v>4</v>
      </c>
      <c r="V368" s="2" t="s">
        <v>2</v>
      </c>
    </row>
    <row r="369" spans="1:22" hidden="1" x14ac:dyDescent="0.3">
      <c r="A369" s="109">
        <v>630</v>
      </c>
      <c r="B369" s="126" t="s">
        <v>66</v>
      </c>
      <c r="C369" s="7" t="str">
        <f t="shared" si="44"/>
        <v>Flagler|Family|Active</v>
      </c>
      <c r="D369" s="7">
        <v>1</v>
      </c>
      <c r="E369" s="88">
        <v>43</v>
      </c>
      <c r="F369" s="110">
        <f t="shared" si="45"/>
        <v>258</v>
      </c>
      <c r="G369" s="113">
        <f t="shared" si="46"/>
        <v>231</v>
      </c>
      <c r="H369" s="138"/>
      <c r="I369" s="150"/>
      <c r="J369" s="130"/>
      <c r="K369" s="116">
        <v>37</v>
      </c>
      <c r="L369" s="111">
        <v>38</v>
      </c>
      <c r="M369" s="111">
        <v>39</v>
      </c>
      <c r="N369" s="111">
        <v>39</v>
      </c>
      <c r="O369" s="111">
        <v>39</v>
      </c>
      <c r="P369" s="111">
        <v>39</v>
      </c>
      <c r="Q369" s="110">
        <v>29.474299999999999</v>
      </c>
      <c r="R369" s="110">
        <v>-81.146900000000002</v>
      </c>
      <c r="S369" s="2" t="s">
        <v>422</v>
      </c>
      <c r="T369" s="2" t="s">
        <v>1348</v>
      </c>
      <c r="U369" s="2" t="s">
        <v>4</v>
      </c>
      <c r="V369" s="2" t="s">
        <v>2</v>
      </c>
    </row>
    <row r="370" spans="1:22" hidden="1" x14ac:dyDescent="0.3">
      <c r="A370" s="109">
        <v>1354</v>
      </c>
      <c r="B370" s="126" t="s">
        <v>66</v>
      </c>
      <c r="C370" s="7" t="str">
        <f t="shared" si="44"/>
        <v>Flagler|Family|Active</v>
      </c>
      <c r="D370" s="7">
        <v>1</v>
      </c>
      <c r="E370" s="88">
        <v>128</v>
      </c>
      <c r="F370" s="110">
        <f t="shared" si="45"/>
        <v>768</v>
      </c>
      <c r="G370" s="113">
        <f t="shared" si="46"/>
        <v>751</v>
      </c>
      <c r="H370" s="138"/>
      <c r="I370" s="150"/>
      <c r="J370" s="130"/>
      <c r="K370" s="116">
        <v>126</v>
      </c>
      <c r="L370" s="111">
        <v>126</v>
      </c>
      <c r="M370" s="111">
        <v>124</v>
      </c>
      <c r="N370" s="111">
        <v>124</v>
      </c>
      <c r="O370" s="111">
        <v>125</v>
      </c>
      <c r="P370" s="111">
        <v>126</v>
      </c>
      <c r="Q370" s="110">
        <v>29.4619</v>
      </c>
      <c r="R370" s="110">
        <v>-81.184100000000001</v>
      </c>
      <c r="S370" s="2" t="s">
        <v>842</v>
      </c>
      <c r="T370" s="2" t="s">
        <v>1360</v>
      </c>
      <c r="U370" s="2" t="s">
        <v>4</v>
      </c>
      <c r="V370" s="2" t="s">
        <v>2</v>
      </c>
    </row>
    <row r="371" spans="1:22" x14ac:dyDescent="0.25">
      <c r="A371" s="109"/>
      <c r="B371" s="126"/>
      <c r="C371" s="7" t="s">
        <v>1762</v>
      </c>
      <c r="D371" s="7">
        <f>SUM(D368:D370)</f>
        <v>3</v>
      </c>
      <c r="E371" s="135">
        <f t="shared" ref="E371:G371" si="54">SUM(E368:E370)</f>
        <v>216</v>
      </c>
      <c r="F371" s="2">
        <f t="shared" si="54"/>
        <v>1296</v>
      </c>
      <c r="G371" s="2">
        <f t="shared" si="54"/>
        <v>1247</v>
      </c>
      <c r="H371" s="138">
        <f>G371/F371</f>
        <v>0.96219135802469136</v>
      </c>
      <c r="I371" s="150">
        <v>0.9375</v>
      </c>
      <c r="J371" s="130">
        <v>0.94440000000000002</v>
      </c>
      <c r="K371" s="116"/>
      <c r="L371" s="111"/>
      <c r="M371" s="111"/>
      <c r="N371" s="111"/>
      <c r="O371" s="111"/>
      <c r="P371" s="111"/>
      <c r="Q371" s="110"/>
      <c r="R371" s="110"/>
      <c r="S371" s="2"/>
      <c r="T371" s="2"/>
      <c r="U371" s="2"/>
      <c r="V371" s="2"/>
    </row>
    <row r="372" spans="1:22" hidden="1" x14ac:dyDescent="0.3">
      <c r="A372" s="109">
        <v>2174</v>
      </c>
      <c r="B372" s="126" t="s">
        <v>66</v>
      </c>
      <c r="C372" s="7" t="str">
        <f t="shared" si="44"/>
        <v>Flagler|Family|MR|Active</v>
      </c>
      <c r="D372" s="7">
        <v>1</v>
      </c>
      <c r="E372" s="88">
        <v>106</v>
      </c>
      <c r="F372" s="110">
        <f t="shared" si="45"/>
        <v>636</v>
      </c>
      <c r="G372" s="113">
        <f t="shared" si="46"/>
        <v>622</v>
      </c>
      <c r="H372" s="138"/>
      <c r="I372" s="150"/>
      <c r="J372" s="130"/>
      <c r="K372" s="116">
        <v>101</v>
      </c>
      <c r="L372" s="111">
        <v>103</v>
      </c>
      <c r="M372" s="111">
        <v>104</v>
      </c>
      <c r="N372" s="111">
        <v>105</v>
      </c>
      <c r="O372" s="111">
        <v>105</v>
      </c>
      <c r="P372" s="111">
        <v>104</v>
      </c>
      <c r="Q372" s="110">
        <v>29.478000000000002</v>
      </c>
      <c r="R372" s="110">
        <v>-81.150278</v>
      </c>
      <c r="S372" s="2" t="s">
        <v>1084</v>
      </c>
      <c r="T372" s="2" t="s">
        <v>1634</v>
      </c>
      <c r="U372" s="2" t="s">
        <v>1738</v>
      </c>
      <c r="V372" s="2" t="s">
        <v>2</v>
      </c>
    </row>
    <row r="373" spans="1:22" ht="12.6" thickBot="1" x14ac:dyDescent="0.3">
      <c r="A373" s="109"/>
      <c r="B373" s="128"/>
      <c r="C373" s="44" t="s">
        <v>1761</v>
      </c>
      <c r="D373" s="44">
        <v>1</v>
      </c>
      <c r="E373" s="90">
        <v>106</v>
      </c>
      <c r="F373" s="145">
        <v>636</v>
      </c>
      <c r="G373" s="146">
        <v>622</v>
      </c>
      <c r="H373" s="139">
        <f>G373/F373</f>
        <v>0.9779874213836478</v>
      </c>
      <c r="I373" s="151">
        <v>0.96699999999999997</v>
      </c>
      <c r="J373" s="131">
        <v>0.95989999999999998</v>
      </c>
      <c r="K373" s="116"/>
      <c r="L373" s="111"/>
      <c r="M373" s="111"/>
      <c r="N373" s="111"/>
      <c r="O373" s="111"/>
      <c r="P373" s="111"/>
      <c r="Q373" s="110"/>
      <c r="R373" s="110"/>
      <c r="S373" s="2"/>
      <c r="T373" s="2"/>
      <c r="U373" s="2"/>
      <c r="V373" s="2"/>
    </row>
    <row r="374" spans="1:22" s="114" customFormat="1" x14ac:dyDescent="0.25">
      <c r="A374" s="119"/>
      <c r="B374" s="132" t="s">
        <v>108</v>
      </c>
      <c r="C374" s="156" t="s">
        <v>1793</v>
      </c>
      <c r="D374" s="156">
        <f>D378</f>
        <v>3</v>
      </c>
      <c r="E374" s="156">
        <f t="shared" ref="E374:G374" si="55">E378</f>
        <v>85</v>
      </c>
      <c r="F374" s="156">
        <f t="shared" si="55"/>
        <v>510</v>
      </c>
      <c r="G374" s="156">
        <f t="shared" si="55"/>
        <v>490</v>
      </c>
      <c r="H374" s="102">
        <f>G374/F374</f>
        <v>0.96078431372549022</v>
      </c>
      <c r="I374" s="156"/>
      <c r="J374" s="157"/>
      <c r="K374" s="142"/>
      <c r="L374" s="143"/>
      <c r="M374" s="143"/>
      <c r="N374" s="143"/>
      <c r="O374" s="143"/>
      <c r="P374" s="143"/>
      <c r="Q374" s="121"/>
      <c r="R374" s="121"/>
      <c r="S374" s="120"/>
      <c r="T374" s="120"/>
      <c r="U374" s="120"/>
      <c r="V374" s="120"/>
    </row>
    <row r="375" spans="1:22" hidden="1" x14ac:dyDescent="0.3">
      <c r="A375" s="109">
        <v>137</v>
      </c>
      <c r="B375" s="126" t="s">
        <v>108</v>
      </c>
      <c r="C375" s="2" t="str">
        <f t="shared" si="44"/>
        <v>Franklin|Family|Active</v>
      </c>
      <c r="D375" s="2">
        <v>1</v>
      </c>
      <c r="E375" s="110">
        <v>32</v>
      </c>
      <c r="F375" s="110">
        <f t="shared" si="45"/>
        <v>192</v>
      </c>
      <c r="G375" s="113">
        <f t="shared" si="46"/>
        <v>187</v>
      </c>
      <c r="H375" s="137"/>
      <c r="I375" s="124"/>
      <c r="J375" s="127"/>
      <c r="K375" s="116">
        <v>31</v>
      </c>
      <c r="L375" s="111">
        <v>31</v>
      </c>
      <c r="M375" s="111">
        <v>30</v>
      </c>
      <c r="N375" s="111">
        <v>32</v>
      </c>
      <c r="O375" s="111">
        <v>32</v>
      </c>
      <c r="P375" s="111">
        <v>31</v>
      </c>
      <c r="Q375" s="110">
        <v>29.854700000000001</v>
      </c>
      <c r="R375" s="110">
        <v>-84.658299999999997</v>
      </c>
      <c r="S375" s="2" t="s">
        <v>109</v>
      </c>
      <c r="T375" s="2" t="s">
        <v>1349</v>
      </c>
      <c r="U375" s="2" t="s">
        <v>4</v>
      </c>
      <c r="V375" s="2" t="s">
        <v>2</v>
      </c>
    </row>
    <row r="376" spans="1:22" hidden="1" x14ac:dyDescent="0.3">
      <c r="A376" s="109">
        <v>248</v>
      </c>
      <c r="B376" s="126" t="s">
        <v>108</v>
      </c>
      <c r="C376" s="2" t="str">
        <f t="shared" si="44"/>
        <v>Franklin|Family|Active</v>
      </c>
      <c r="D376" s="2">
        <v>1</v>
      </c>
      <c r="E376" s="110">
        <v>30</v>
      </c>
      <c r="F376" s="110">
        <f t="shared" si="45"/>
        <v>180</v>
      </c>
      <c r="G376" s="113">
        <f t="shared" si="46"/>
        <v>172</v>
      </c>
      <c r="H376" s="137"/>
      <c r="I376" s="124"/>
      <c r="J376" s="127"/>
      <c r="K376" s="116">
        <v>28</v>
      </c>
      <c r="L376" s="111">
        <v>29</v>
      </c>
      <c r="M376" s="111">
        <v>30</v>
      </c>
      <c r="N376" s="111">
        <v>29</v>
      </c>
      <c r="O376" s="111">
        <v>29</v>
      </c>
      <c r="P376" s="111">
        <v>27</v>
      </c>
      <c r="Q376" s="110">
        <v>29.732759999999999</v>
      </c>
      <c r="R376" s="110">
        <v>-84.891119000000003</v>
      </c>
      <c r="S376" s="2" t="s">
        <v>183</v>
      </c>
      <c r="T376" s="2" t="s">
        <v>1349</v>
      </c>
      <c r="U376" s="2" t="s">
        <v>4</v>
      </c>
      <c r="V376" s="2" t="s">
        <v>2</v>
      </c>
    </row>
    <row r="377" spans="1:22" hidden="1" x14ac:dyDescent="0.3">
      <c r="A377" s="109">
        <v>348</v>
      </c>
      <c r="B377" s="126" t="s">
        <v>108</v>
      </c>
      <c r="C377" s="2" t="str">
        <f t="shared" si="44"/>
        <v>Franklin|Family|Active</v>
      </c>
      <c r="D377" s="2">
        <v>1</v>
      </c>
      <c r="E377" s="110">
        <v>23</v>
      </c>
      <c r="F377" s="110">
        <f t="shared" si="45"/>
        <v>138</v>
      </c>
      <c r="G377" s="113">
        <f t="shared" si="46"/>
        <v>131</v>
      </c>
      <c r="H377" s="137"/>
      <c r="I377" s="124"/>
      <c r="J377" s="127"/>
      <c r="K377" s="116">
        <v>23</v>
      </c>
      <c r="L377" s="111">
        <v>22</v>
      </c>
      <c r="M377" s="111">
        <v>22</v>
      </c>
      <c r="N377" s="111">
        <v>21</v>
      </c>
      <c r="O377" s="111">
        <v>21</v>
      </c>
      <c r="P377" s="111">
        <v>22</v>
      </c>
      <c r="Q377" s="110">
        <v>29.727900000000002</v>
      </c>
      <c r="R377" s="110">
        <v>-85.003100000000003</v>
      </c>
      <c r="S377" s="2" t="s">
        <v>245</v>
      </c>
      <c r="T377" s="2" t="s">
        <v>1349</v>
      </c>
      <c r="U377" s="2" t="s">
        <v>4</v>
      </c>
      <c r="V377" s="2" t="s">
        <v>2</v>
      </c>
    </row>
    <row r="378" spans="1:22" ht="12.6" thickBot="1" x14ac:dyDescent="0.3">
      <c r="A378" s="109"/>
      <c r="B378" s="128"/>
      <c r="C378" s="44" t="s">
        <v>1762</v>
      </c>
      <c r="D378" s="44">
        <f>SUM(D375:D377)</f>
        <v>3</v>
      </c>
      <c r="E378" s="136">
        <f t="shared" ref="E378:G378" si="56">SUM(E375:E377)</f>
        <v>85</v>
      </c>
      <c r="F378" s="144">
        <f t="shared" si="56"/>
        <v>510</v>
      </c>
      <c r="G378" s="144">
        <f t="shared" si="56"/>
        <v>490</v>
      </c>
      <c r="H378" s="139">
        <f>G378/F378</f>
        <v>0.96078431372549022</v>
      </c>
      <c r="I378" s="151">
        <v>0.92190000000000005</v>
      </c>
      <c r="J378" s="131">
        <v>0.96919999999999995</v>
      </c>
      <c r="K378" s="116"/>
      <c r="L378" s="111"/>
      <c r="M378" s="111"/>
      <c r="N378" s="111"/>
      <c r="O378" s="111"/>
      <c r="P378" s="111"/>
      <c r="Q378" s="110"/>
      <c r="R378" s="110"/>
      <c r="S378" s="2"/>
      <c r="T378" s="2"/>
      <c r="U378" s="2"/>
      <c r="V378" s="2"/>
    </row>
    <row r="379" spans="1:22" s="114" customFormat="1" x14ac:dyDescent="0.25">
      <c r="A379" s="119"/>
      <c r="B379" s="132" t="s">
        <v>172</v>
      </c>
      <c r="C379" s="156" t="s">
        <v>1795</v>
      </c>
      <c r="D379" s="156">
        <f>D385+D387</f>
        <v>6</v>
      </c>
      <c r="E379" s="156">
        <f t="shared" ref="E379:G379" si="57">E385+E387</f>
        <v>432</v>
      </c>
      <c r="F379" s="156">
        <f t="shared" si="57"/>
        <v>2460</v>
      </c>
      <c r="G379" s="156">
        <f t="shared" si="57"/>
        <v>2318</v>
      </c>
      <c r="H379" s="102">
        <f>G379/F379</f>
        <v>0.94227642276422763</v>
      </c>
      <c r="I379" s="156"/>
      <c r="J379" s="157"/>
      <c r="K379" s="122"/>
      <c r="L379" s="123"/>
      <c r="M379" s="123"/>
      <c r="N379" s="123"/>
      <c r="O379" s="123"/>
      <c r="P379" s="123"/>
      <c r="Q379" s="121"/>
      <c r="R379" s="121"/>
      <c r="S379" s="120"/>
      <c r="T379" s="120"/>
      <c r="U379" s="120"/>
      <c r="V379" s="120"/>
    </row>
    <row r="380" spans="1:22" hidden="1" x14ac:dyDescent="0.3">
      <c r="A380" s="109">
        <v>235</v>
      </c>
      <c r="B380" s="126" t="s">
        <v>172</v>
      </c>
      <c r="C380" s="2" t="str">
        <f t="shared" si="44"/>
        <v>Gadsden|Family|Active</v>
      </c>
      <c r="D380" s="2">
        <v>1</v>
      </c>
      <c r="E380" s="110">
        <v>38</v>
      </c>
      <c r="F380" s="110">
        <f t="shared" si="45"/>
        <v>228</v>
      </c>
      <c r="G380" s="113">
        <f t="shared" si="46"/>
        <v>225</v>
      </c>
      <c r="H380" s="137"/>
      <c r="I380" s="124"/>
      <c r="J380" s="127"/>
      <c r="K380" s="116">
        <v>38</v>
      </c>
      <c r="L380" s="111">
        <v>38</v>
      </c>
      <c r="M380" s="111">
        <v>37</v>
      </c>
      <c r="N380" s="111">
        <v>37</v>
      </c>
      <c r="O380" s="111">
        <v>38</v>
      </c>
      <c r="P380" s="111">
        <v>37</v>
      </c>
      <c r="Q380" s="110">
        <v>30.628699999999998</v>
      </c>
      <c r="R380" s="110">
        <v>-84.411000000000001</v>
      </c>
      <c r="S380" s="2" t="s">
        <v>173</v>
      </c>
      <c r="T380" s="2" t="s">
        <v>1347</v>
      </c>
      <c r="U380" s="2" t="s">
        <v>4</v>
      </c>
      <c r="V380" s="2" t="s">
        <v>2</v>
      </c>
    </row>
    <row r="381" spans="1:22" hidden="1" x14ac:dyDescent="0.3">
      <c r="A381" s="109">
        <v>457</v>
      </c>
      <c r="B381" s="126" t="s">
        <v>172</v>
      </c>
      <c r="C381" s="2" t="str">
        <f t="shared" si="44"/>
        <v>Gadsden|Family|Active</v>
      </c>
      <c r="D381" s="2">
        <v>1</v>
      </c>
      <c r="E381" s="110">
        <v>22</v>
      </c>
      <c r="F381" s="110">
        <f t="shared" si="45"/>
        <v>0</v>
      </c>
      <c r="G381" s="113">
        <f t="shared" si="46"/>
        <v>0</v>
      </c>
      <c r="H381" s="137"/>
      <c r="I381" s="124"/>
      <c r="J381" s="127"/>
      <c r="Q381" s="110">
        <v>30.623799999999999</v>
      </c>
      <c r="R381" s="110">
        <v>-84.673100000000005</v>
      </c>
      <c r="S381" s="2" t="s">
        <v>311</v>
      </c>
      <c r="T381" s="2" t="s">
        <v>1382</v>
      </c>
      <c r="U381" s="2" t="s">
        <v>4</v>
      </c>
      <c r="V381" s="2" t="s">
        <v>2</v>
      </c>
    </row>
    <row r="382" spans="1:22" hidden="1" x14ac:dyDescent="0.3">
      <c r="A382" s="109">
        <v>1463</v>
      </c>
      <c r="B382" s="126" t="s">
        <v>172</v>
      </c>
      <c r="C382" s="2" t="str">
        <f t="shared" si="44"/>
        <v>Gadsden|Family|Active</v>
      </c>
      <c r="D382" s="2">
        <v>1</v>
      </c>
      <c r="E382" s="110">
        <v>120</v>
      </c>
      <c r="F382" s="110">
        <f t="shared" si="45"/>
        <v>720</v>
      </c>
      <c r="G382" s="113">
        <f t="shared" si="46"/>
        <v>630</v>
      </c>
      <c r="H382" s="137"/>
      <c r="I382" s="124"/>
      <c r="J382" s="127"/>
      <c r="K382" s="116">
        <v>112</v>
      </c>
      <c r="L382" s="111">
        <v>108</v>
      </c>
      <c r="M382" s="111">
        <v>105</v>
      </c>
      <c r="N382" s="111">
        <v>102</v>
      </c>
      <c r="O382" s="111">
        <v>101</v>
      </c>
      <c r="P382" s="111">
        <v>102</v>
      </c>
      <c r="Q382" s="110">
        <v>30.587599999999998</v>
      </c>
      <c r="R382" s="110">
        <v>-84.596100000000007</v>
      </c>
      <c r="S382" s="2" t="s">
        <v>876</v>
      </c>
      <c r="T382" s="2" t="s">
        <v>1361</v>
      </c>
      <c r="U382" s="2" t="s">
        <v>4</v>
      </c>
      <c r="V382" s="2" t="s">
        <v>2</v>
      </c>
    </row>
    <row r="383" spans="1:22" hidden="1" x14ac:dyDescent="0.3">
      <c r="A383" s="109">
        <v>1527</v>
      </c>
      <c r="B383" s="126" t="s">
        <v>172</v>
      </c>
      <c r="C383" s="2" t="str">
        <f t="shared" si="44"/>
        <v>Gadsden|Family|Active</v>
      </c>
      <c r="D383" s="2">
        <v>1</v>
      </c>
      <c r="E383" s="110">
        <v>96</v>
      </c>
      <c r="F383" s="110">
        <f t="shared" si="45"/>
        <v>576</v>
      </c>
      <c r="G383" s="113">
        <f t="shared" si="46"/>
        <v>540</v>
      </c>
      <c r="H383" s="137"/>
      <c r="I383" s="124"/>
      <c r="J383" s="127"/>
      <c r="K383" s="116">
        <v>92</v>
      </c>
      <c r="L383" s="111">
        <v>94</v>
      </c>
      <c r="M383" s="111">
        <v>90</v>
      </c>
      <c r="N383" s="111">
        <v>85</v>
      </c>
      <c r="O383" s="111">
        <v>89</v>
      </c>
      <c r="P383" s="111">
        <v>90</v>
      </c>
      <c r="Q383" s="110">
        <v>30.492599999999999</v>
      </c>
      <c r="R383" s="110">
        <v>-84.427700000000002</v>
      </c>
      <c r="S383" s="2" t="s">
        <v>898</v>
      </c>
      <c r="T383" s="2" t="s">
        <v>1361</v>
      </c>
      <c r="U383" s="2" t="s">
        <v>4</v>
      </c>
      <c r="V383" s="2" t="s">
        <v>2</v>
      </c>
    </row>
    <row r="384" spans="1:22" hidden="1" x14ac:dyDescent="0.3">
      <c r="A384" s="109">
        <v>1965</v>
      </c>
      <c r="B384" s="126" t="s">
        <v>172</v>
      </c>
      <c r="C384" s="2" t="str">
        <f t="shared" si="44"/>
        <v>Gadsden|Family|Active</v>
      </c>
      <c r="D384" s="2">
        <v>1</v>
      </c>
      <c r="E384" s="110">
        <v>100</v>
      </c>
      <c r="F384" s="110">
        <f t="shared" si="45"/>
        <v>600</v>
      </c>
      <c r="G384" s="113">
        <f t="shared" si="46"/>
        <v>596</v>
      </c>
      <c r="H384" s="137"/>
      <c r="I384" s="124"/>
      <c r="J384" s="127"/>
      <c r="K384" s="116">
        <v>100</v>
      </c>
      <c r="L384" s="111">
        <v>99</v>
      </c>
      <c r="M384" s="111">
        <v>99</v>
      </c>
      <c r="N384" s="111">
        <v>100</v>
      </c>
      <c r="O384" s="111">
        <v>100</v>
      </c>
      <c r="P384" s="111">
        <v>98</v>
      </c>
      <c r="Q384" s="110">
        <v>30.582277999999999</v>
      </c>
      <c r="R384" s="110">
        <v>-84.580416999999997</v>
      </c>
      <c r="S384" s="2" t="s">
        <v>1044</v>
      </c>
      <c r="T384" s="2" t="s">
        <v>1364</v>
      </c>
      <c r="U384" s="2" t="s">
        <v>4</v>
      </c>
      <c r="V384" s="2" t="s">
        <v>2</v>
      </c>
    </row>
    <row r="385" spans="1:22" x14ac:dyDescent="0.25">
      <c r="A385" s="109"/>
      <c r="B385" s="126"/>
      <c r="C385" s="7" t="s">
        <v>1762</v>
      </c>
      <c r="D385" s="7">
        <f>SUM(D380:D384)</f>
        <v>5</v>
      </c>
      <c r="E385" s="135">
        <f t="shared" ref="E385:G385" si="58">SUM(E380:E384)</f>
        <v>376</v>
      </c>
      <c r="F385" s="2">
        <f t="shared" si="58"/>
        <v>2124</v>
      </c>
      <c r="G385" s="2">
        <f t="shared" si="58"/>
        <v>1991</v>
      </c>
      <c r="H385" s="138">
        <f>G385/F385</f>
        <v>0.93738229755178903</v>
      </c>
      <c r="I385" s="150">
        <v>0.8498</v>
      </c>
      <c r="J385" s="130">
        <v>0.88319999999999999</v>
      </c>
      <c r="K385" s="116"/>
      <c r="L385" s="111"/>
      <c r="M385" s="111"/>
      <c r="N385" s="111"/>
      <c r="O385" s="111"/>
      <c r="P385" s="111"/>
      <c r="Q385" s="110"/>
      <c r="R385" s="110"/>
      <c r="S385" s="2"/>
      <c r="T385" s="2"/>
      <c r="U385" s="2"/>
      <c r="V385" s="2"/>
    </row>
    <row r="386" spans="1:22" hidden="1" x14ac:dyDescent="0.3">
      <c r="A386" s="109">
        <v>876</v>
      </c>
      <c r="B386" s="126" t="s">
        <v>172</v>
      </c>
      <c r="C386" s="7" t="str">
        <f t="shared" si="44"/>
        <v>Gadsden|Family|MR|Active</v>
      </c>
      <c r="D386" s="7">
        <v>1</v>
      </c>
      <c r="E386" s="88">
        <v>56</v>
      </c>
      <c r="F386" s="110">
        <f t="shared" si="45"/>
        <v>336</v>
      </c>
      <c r="G386" s="113">
        <f t="shared" si="46"/>
        <v>327</v>
      </c>
      <c r="H386" s="138"/>
      <c r="I386" s="150"/>
      <c r="J386" s="130"/>
      <c r="K386" s="116">
        <v>54</v>
      </c>
      <c r="L386" s="111">
        <v>55</v>
      </c>
      <c r="M386" s="111">
        <v>55</v>
      </c>
      <c r="N386" s="111">
        <v>55</v>
      </c>
      <c r="O386" s="111">
        <v>55</v>
      </c>
      <c r="P386" s="111">
        <v>53</v>
      </c>
      <c r="Q386" s="110">
        <v>30.567900000000002</v>
      </c>
      <c r="R386" s="110">
        <v>-84.554400000000001</v>
      </c>
      <c r="S386" s="2" t="s">
        <v>562</v>
      </c>
      <c r="T386" s="2" t="s">
        <v>1384</v>
      </c>
      <c r="U386" s="2" t="s">
        <v>1738</v>
      </c>
      <c r="V386" s="2" t="s">
        <v>2</v>
      </c>
    </row>
    <row r="387" spans="1:22" ht="12.6" thickBot="1" x14ac:dyDescent="0.3">
      <c r="A387" s="109"/>
      <c r="B387" s="128"/>
      <c r="C387" s="44" t="s">
        <v>1761</v>
      </c>
      <c r="D387" s="44">
        <v>1</v>
      </c>
      <c r="E387" s="90">
        <v>56</v>
      </c>
      <c r="F387" s="145">
        <v>336</v>
      </c>
      <c r="G387" s="146">
        <v>327</v>
      </c>
      <c r="H387" s="139">
        <f>G387/F387</f>
        <v>0.9732142857142857</v>
      </c>
      <c r="I387" s="151">
        <v>0.96789999999999998</v>
      </c>
      <c r="J387" s="131">
        <v>1</v>
      </c>
      <c r="K387" s="116"/>
      <c r="L387" s="111"/>
      <c r="M387" s="111"/>
      <c r="N387" s="111"/>
      <c r="O387" s="111"/>
      <c r="P387" s="111"/>
      <c r="Q387" s="110"/>
      <c r="R387" s="110"/>
      <c r="S387" s="2"/>
      <c r="T387" s="2"/>
      <c r="U387" s="2"/>
      <c r="V387" s="2"/>
    </row>
    <row r="388" spans="1:22" s="114" customFormat="1" x14ac:dyDescent="0.25">
      <c r="A388" s="119"/>
      <c r="B388" s="132" t="s">
        <v>219</v>
      </c>
      <c r="C388" s="156" t="s">
        <v>1795</v>
      </c>
      <c r="D388" s="156">
        <f>D393</f>
        <v>4</v>
      </c>
      <c r="E388" s="156">
        <f t="shared" ref="E388:G388" si="59">E393</f>
        <v>109</v>
      </c>
      <c r="F388" s="156">
        <f t="shared" si="59"/>
        <v>654</v>
      </c>
      <c r="G388" s="156">
        <f t="shared" si="59"/>
        <v>600</v>
      </c>
      <c r="H388" s="102">
        <f>G388/F388</f>
        <v>0.91743119266055051</v>
      </c>
      <c r="I388" s="156"/>
      <c r="J388" s="157"/>
      <c r="K388" s="122"/>
      <c r="L388" s="123"/>
      <c r="M388" s="123"/>
      <c r="N388" s="123"/>
      <c r="O388" s="123"/>
      <c r="P388" s="123"/>
      <c r="Q388" s="121"/>
      <c r="R388" s="121"/>
      <c r="S388" s="120"/>
      <c r="T388" s="120"/>
      <c r="U388" s="120"/>
      <c r="V388" s="120"/>
    </row>
    <row r="389" spans="1:22" hidden="1" x14ac:dyDescent="0.3">
      <c r="A389" s="109">
        <v>309</v>
      </c>
      <c r="B389" s="126" t="s">
        <v>219</v>
      </c>
      <c r="C389" s="2" t="str">
        <f t="shared" si="44"/>
        <v>Hamilton|Family|Active</v>
      </c>
      <c r="D389" s="2">
        <v>1</v>
      </c>
      <c r="E389" s="110">
        <v>24</v>
      </c>
      <c r="F389" s="110">
        <f t="shared" si="45"/>
        <v>144</v>
      </c>
      <c r="G389" s="113">
        <f t="shared" si="46"/>
        <v>129</v>
      </c>
      <c r="H389" s="137"/>
      <c r="I389" s="124"/>
      <c r="J389" s="127"/>
      <c r="K389" s="116">
        <v>21</v>
      </c>
      <c r="L389" s="111">
        <v>22</v>
      </c>
      <c r="M389" s="111">
        <v>22</v>
      </c>
      <c r="N389" s="111">
        <v>22</v>
      </c>
      <c r="O389" s="111">
        <v>22</v>
      </c>
      <c r="P389" s="111">
        <v>20</v>
      </c>
      <c r="Q389" s="110">
        <v>30.513500000000001</v>
      </c>
      <c r="R389" s="110">
        <v>-82.952600000000004</v>
      </c>
      <c r="S389" s="2" t="s">
        <v>220</v>
      </c>
      <c r="T389" s="2" t="s">
        <v>1351</v>
      </c>
      <c r="U389" s="2" t="s">
        <v>4</v>
      </c>
      <c r="V389" s="2" t="s">
        <v>2</v>
      </c>
    </row>
    <row r="390" spans="1:22" hidden="1" x14ac:dyDescent="0.3">
      <c r="A390" s="109">
        <v>311</v>
      </c>
      <c r="B390" s="126" t="s">
        <v>219</v>
      </c>
      <c r="C390" s="2" t="str">
        <f t="shared" si="44"/>
        <v>Hamilton|Family|Active</v>
      </c>
      <c r="D390" s="2">
        <v>1</v>
      </c>
      <c r="E390" s="110">
        <v>37</v>
      </c>
      <c r="F390" s="110">
        <f t="shared" si="45"/>
        <v>222</v>
      </c>
      <c r="G390" s="113">
        <f t="shared" si="46"/>
        <v>209</v>
      </c>
      <c r="H390" s="137"/>
      <c r="I390" s="124"/>
      <c r="J390" s="127"/>
      <c r="K390" s="116">
        <v>35</v>
      </c>
      <c r="L390" s="111">
        <v>33</v>
      </c>
      <c r="M390" s="111">
        <v>35</v>
      </c>
      <c r="N390" s="111">
        <v>36</v>
      </c>
      <c r="O390" s="111">
        <v>35</v>
      </c>
      <c r="P390" s="111">
        <v>35</v>
      </c>
      <c r="Q390" s="110">
        <v>30.524256000000001</v>
      </c>
      <c r="R390" s="110">
        <v>-82.959834000000001</v>
      </c>
      <c r="S390" s="2" t="s">
        <v>222</v>
      </c>
      <c r="T390" s="2" t="s">
        <v>1351</v>
      </c>
      <c r="U390" s="2" t="s">
        <v>4</v>
      </c>
      <c r="V390" s="2" t="s">
        <v>2</v>
      </c>
    </row>
    <row r="391" spans="1:22" hidden="1" x14ac:dyDescent="0.3">
      <c r="A391" s="109">
        <v>324</v>
      </c>
      <c r="B391" s="126" t="s">
        <v>219</v>
      </c>
      <c r="C391" s="2" t="str">
        <f t="shared" si="44"/>
        <v>Hamilton|Family|Active</v>
      </c>
      <c r="D391" s="2">
        <v>1</v>
      </c>
      <c r="E391" s="110">
        <v>24</v>
      </c>
      <c r="F391" s="110">
        <f t="shared" si="45"/>
        <v>144</v>
      </c>
      <c r="G391" s="113">
        <f t="shared" si="46"/>
        <v>131</v>
      </c>
      <c r="H391" s="137"/>
      <c r="I391" s="124"/>
      <c r="J391" s="127"/>
      <c r="K391" s="116">
        <v>23</v>
      </c>
      <c r="L391" s="111">
        <v>23</v>
      </c>
      <c r="M391" s="111">
        <v>21</v>
      </c>
      <c r="N391" s="111">
        <v>21</v>
      </c>
      <c r="O391" s="111">
        <v>21</v>
      </c>
      <c r="P391" s="111">
        <v>22</v>
      </c>
      <c r="Q391" s="110">
        <v>30.604099999999999</v>
      </c>
      <c r="R391" s="110">
        <v>-83.101200000000006</v>
      </c>
      <c r="S391" s="2" t="s">
        <v>231</v>
      </c>
      <c r="T391" s="2" t="s">
        <v>1351</v>
      </c>
      <c r="U391" s="2" t="s">
        <v>4</v>
      </c>
      <c r="V391" s="2" t="s">
        <v>2</v>
      </c>
    </row>
    <row r="392" spans="1:22" hidden="1" x14ac:dyDescent="0.3">
      <c r="A392" s="109">
        <v>566</v>
      </c>
      <c r="B392" s="126" t="s">
        <v>219</v>
      </c>
      <c r="C392" s="2" t="str">
        <f t="shared" si="44"/>
        <v>Hamilton|Family|Active</v>
      </c>
      <c r="D392" s="2">
        <v>1</v>
      </c>
      <c r="E392" s="110">
        <v>24</v>
      </c>
      <c r="F392" s="110">
        <f t="shared" si="45"/>
        <v>144</v>
      </c>
      <c r="G392" s="113">
        <f t="shared" si="46"/>
        <v>131</v>
      </c>
      <c r="H392" s="137"/>
      <c r="I392" s="124"/>
      <c r="J392" s="127"/>
      <c r="K392" s="116">
        <v>22</v>
      </c>
      <c r="L392" s="111">
        <v>22</v>
      </c>
      <c r="M392" s="111">
        <v>22</v>
      </c>
      <c r="N392" s="111">
        <v>22</v>
      </c>
      <c r="O392" s="111">
        <v>22</v>
      </c>
      <c r="P392" s="111">
        <v>21</v>
      </c>
      <c r="Q392" s="110">
        <v>30.5322</v>
      </c>
      <c r="R392" s="110">
        <v>-82.963700000000003</v>
      </c>
      <c r="S392" s="2" t="s">
        <v>386</v>
      </c>
      <c r="T392" s="2" t="s">
        <v>1351</v>
      </c>
      <c r="U392" s="2" t="s">
        <v>4</v>
      </c>
      <c r="V392" s="2" t="s">
        <v>2</v>
      </c>
    </row>
    <row r="393" spans="1:22" ht="12.6" thickBot="1" x14ac:dyDescent="0.3">
      <c r="A393" s="109"/>
      <c r="B393" s="128"/>
      <c r="C393" s="44" t="s">
        <v>1762</v>
      </c>
      <c r="D393" s="44">
        <f>SUM(D389:D392)</f>
        <v>4</v>
      </c>
      <c r="E393" s="136">
        <f t="shared" ref="E393:G393" si="60">SUM(E389:E392)</f>
        <v>109</v>
      </c>
      <c r="F393" s="144">
        <f t="shared" si="60"/>
        <v>654</v>
      </c>
      <c r="G393" s="144">
        <f t="shared" si="60"/>
        <v>600</v>
      </c>
      <c r="H393" s="139">
        <f>G393/F393</f>
        <v>0.91743119266055051</v>
      </c>
      <c r="I393" s="151">
        <v>0.91590000000000005</v>
      </c>
      <c r="J393" s="131">
        <v>0.84860000000000002</v>
      </c>
      <c r="K393" s="116"/>
      <c r="L393" s="111"/>
      <c r="M393" s="111"/>
      <c r="N393" s="111"/>
      <c r="O393" s="111"/>
      <c r="P393" s="111"/>
      <c r="Q393" s="110"/>
      <c r="R393" s="110"/>
      <c r="S393" s="2"/>
      <c r="T393" s="2"/>
      <c r="U393" s="2"/>
      <c r="V393" s="2"/>
    </row>
    <row r="394" spans="1:22" s="114" customFormat="1" x14ac:dyDescent="0.25">
      <c r="A394" s="119"/>
      <c r="B394" s="132" t="s">
        <v>199</v>
      </c>
      <c r="C394" s="156" t="s">
        <v>1795</v>
      </c>
      <c r="D394" s="156">
        <f>D396+D401+D403+D405</f>
        <v>7</v>
      </c>
      <c r="E394" s="156">
        <f t="shared" ref="E394:G394" si="61">E396+E401+E403+E405</f>
        <v>459</v>
      </c>
      <c r="F394" s="156">
        <f t="shared" si="61"/>
        <v>2707</v>
      </c>
      <c r="G394" s="156">
        <f t="shared" si="61"/>
        <v>2383</v>
      </c>
      <c r="H394" s="102">
        <f>G394/F394</f>
        <v>0.8803103066124861</v>
      </c>
      <c r="I394" s="156"/>
      <c r="J394" s="157"/>
      <c r="K394" s="122"/>
      <c r="L394" s="123"/>
      <c r="M394" s="123"/>
      <c r="N394" s="123"/>
      <c r="O394" s="123"/>
      <c r="P394" s="123"/>
      <c r="Q394" s="121"/>
      <c r="R394" s="121"/>
      <c r="S394" s="120"/>
      <c r="T394" s="120"/>
      <c r="U394" s="120"/>
      <c r="V394" s="120"/>
    </row>
    <row r="395" spans="1:22" hidden="1" x14ac:dyDescent="0.3">
      <c r="A395" s="109">
        <v>1759</v>
      </c>
      <c r="B395" s="126" t="s">
        <v>199</v>
      </c>
      <c r="C395" s="2" t="str">
        <f t="shared" si="44"/>
        <v>Hardee|Elderly|Active</v>
      </c>
      <c r="D395" s="2">
        <v>1</v>
      </c>
      <c r="E395" s="110">
        <v>67</v>
      </c>
      <c r="F395" s="110">
        <f t="shared" si="45"/>
        <v>402</v>
      </c>
      <c r="G395" s="113">
        <f t="shared" si="46"/>
        <v>383</v>
      </c>
      <c r="H395" s="137"/>
      <c r="I395" s="124"/>
      <c r="J395" s="127"/>
      <c r="K395" s="116">
        <v>64</v>
      </c>
      <c r="L395" s="111">
        <v>64</v>
      </c>
      <c r="M395" s="111">
        <v>63</v>
      </c>
      <c r="N395" s="111">
        <v>63</v>
      </c>
      <c r="O395" s="111">
        <v>64</v>
      </c>
      <c r="P395" s="111">
        <v>65</v>
      </c>
      <c r="Q395" s="110">
        <v>27.532699999999998</v>
      </c>
      <c r="R395" s="110">
        <v>-81.833600000000004</v>
      </c>
      <c r="S395" s="2" t="s">
        <v>974</v>
      </c>
      <c r="T395" s="2" t="s">
        <v>1634</v>
      </c>
      <c r="U395" s="2" t="s">
        <v>3</v>
      </c>
      <c r="V395" s="2" t="s">
        <v>2</v>
      </c>
    </row>
    <row r="396" spans="1:22" x14ac:dyDescent="0.25">
      <c r="A396" s="109"/>
      <c r="B396" s="126"/>
      <c r="C396" s="7" t="s">
        <v>1767</v>
      </c>
      <c r="D396" s="7">
        <v>1</v>
      </c>
      <c r="E396" s="88">
        <v>67</v>
      </c>
      <c r="F396" s="110">
        <v>402</v>
      </c>
      <c r="G396" s="113">
        <v>383</v>
      </c>
      <c r="H396" s="138">
        <f>G396/F396</f>
        <v>0.95273631840796025</v>
      </c>
      <c r="I396" s="150">
        <v>0.94030000000000002</v>
      </c>
      <c r="J396" s="130">
        <v>0.58960000000000001</v>
      </c>
      <c r="K396" s="116"/>
      <c r="L396" s="111"/>
      <c r="M396" s="111"/>
      <c r="N396" s="111"/>
      <c r="O396" s="111"/>
      <c r="P396" s="111"/>
      <c r="Q396" s="110"/>
      <c r="R396" s="110"/>
      <c r="S396" s="2"/>
      <c r="T396" s="2"/>
      <c r="U396" s="2"/>
      <c r="V396" s="2"/>
    </row>
    <row r="397" spans="1:22" hidden="1" x14ac:dyDescent="0.3">
      <c r="A397" s="109">
        <v>693</v>
      </c>
      <c r="B397" s="126" t="s">
        <v>199</v>
      </c>
      <c r="C397" s="7" t="str">
        <f t="shared" si="44"/>
        <v>Hardee|Family|Active</v>
      </c>
      <c r="D397" s="7">
        <v>1</v>
      </c>
      <c r="E397" s="88">
        <v>47</v>
      </c>
      <c r="F397" s="110">
        <f t="shared" si="45"/>
        <v>235</v>
      </c>
      <c r="G397" s="113">
        <f t="shared" si="46"/>
        <v>232</v>
      </c>
      <c r="H397" s="138"/>
      <c r="I397" s="150"/>
      <c r="J397" s="130"/>
      <c r="L397" s="111">
        <v>47</v>
      </c>
      <c r="M397" s="111">
        <v>47</v>
      </c>
      <c r="N397" s="111">
        <v>46</v>
      </c>
      <c r="O397" s="111">
        <v>46</v>
      </c>
      <c r="P397" s="111">
        <v>46</v>
      </c>
      <c r="Q397" s="110">
        <v>27.550999999999998</v>
      </c>
      <c r="R397" s="110">
        <v>-81.804100000000005</v>
      </c>
      <c r="S397" s="2" t="s">
        <v>460</v>
      </c>
      <c r="T397" s="2" t="s">
        <v>1349</v>
      </c>
      <c r="U397" s="2" t="s">
        <v>4</v>
      </c>
      <c r="V397" s="2" t="s">
        <v>2</v>
      </c>
    </row>
    <row r="398" spans="1:22" hidden="1" x14ac:dyDescent="0.3">
      <c r="A398" s="109">
        <v>1101</v>
      </c>
      <c r="B398" s="126" t="s">
        <v>199</v>
      </c>
      <c r="C398" s="7" t="str">
        <f t="shared" si="44"/>
        <v>Hardee|Family|Active</v>
      </c>
      <c r="D398" s="7">
        <v>1</v>
      </c>
      <c r="E398" s="88">
        <v>40</v>
      </c>
      <c r="F398" s="110">
        <f t="shared" si="45"/>
        <v>240</v>
      </c>
      <c r="G398" s="113">
        <f t="shared" si="46"/>
        <v>234</v>
      </c>
      <c r="H398" s="138"/>
      <c r="I398" s="150"/>
      <c r="J398" s="130"/>
      <c r="K398" s="116">
        <v>38</v>
      </c>
      <c r="L398" s="111">
        <v>40</v>
      </c>
      <c r="M398" s="111">
        <v>39</v>
      </c>
      <c r="N398" s="111">
        <v>37</v>
      </c>
      <c r="O398" s="111">
        <v>40</v>
      </c>
      <c r="P398" s="111">
        <v>40</v>
      </c>
      <c r="Q398" s="110">
        <v>27.639935000000001</v>
      </c>
      <c r="R398" s="110">
        <v>-81.832184999999996</v>
      </c>
      <c r="S398" s="2" t="s">
        <v>703</v>
      </c>
      <c r="T398" s="2" t="s">
        <v>1407</v>
      </c>
      <c r="U398" s="2" t="s">
        <v>4</v>
      </c>
      <c r="V398" s="2" t="s">
        <v>2</v>
      </c>
    </row>
    <row r="399" spans="1:22" hidden="1" x14ac:dyDescent="0.3">
      <c r="A399" s="109">
        <v>1608</v>
      </c>
      <c r="B399" s="126" t="s">
        <v>199</v>
      </c>
      <c r="C399" s="7" t="str">
        <f t="shared" si="44"/>
        <v>Hardee|Family|Active</v>
      </c>
      <c r="D399" s="7">
        <v>1</v>
      </c>
      <c r="E399" s="88">
        <v>104</v>
      </c>
      <c r="F399" s="110">
        <f t="shared" si="45"/>
        <v>624</v>
      </c>
      <c r="G399" s="113">
        <f t="shared" si="46"/>
        <v>537</v>
      </c>
      <c r="H399" s="138"/>
      <c r="I399" s="150"/>
      <c r="J399" s="130"/>
      <c r="K399" s="116">
        <v>86</v>
      </c>
      <c r="L399" s="111">
        <v>86</v>
      </c>
      <c r="M399" s="111">
        <v>89</v>
      </c>
      <c r="N399" s="111">
        <v>89</v>
      </c>
      <c r="O399" s="111">
        <v>94</v>
      </c>
      <c r="P399" s="111">
        <v>93</v>
      </c>
      <c r="Q399" s="110">
        <v>27.543199999999999</v>
      </c>
      <c r="R399" s="110">
        <v>-81.812799999999996</v>
      </c>
      <c r="S399" s="2" t="s">
        <v>939</v>
      </c>
      <c r="T399" s="2" t="s">
        <v>1362</v>
      </c>
      <c r="U399" s="2" t="s">
        <v>4</v>
      </c>
      <c r="V399" s="2" t="s">
        <v>2</v>
      </c>
    </row>
    <row r="400" spans="1:22" hidden="1" x14ac:dyDescent="0.3">
      <c r="A400" s="109">
        <v>1632</v>
      </c>
      <c r="B400" s="126" t="s">
        <v>199</v>
      </c>
      <c r="C400" s="7" t="str">
        <f t="shared" si="44"/>
        <v>Hardee|Family|Active</v>
      </c>
      <c r="D400" s="7">
        <v>1</v>
      </c>
      <c r="E400" s="88">
        <v>64</v>
      </c>
      <c r="F400" s="110">
        <f t="shared" si="45"/>
        <v>384</v>
      </c>
      <c r="G400" s="113">
        <f t="shared" si="46"/>
        <v>344</v>
      </c>
      <c r="H400" s="138"/>
      <c r="I400" s="150"/>
      <c r="J400" s="130"/>
      <c r="K400" s="116">
        <v>57</v>
      </c>
      <c r="L400" s="111">
        <v>55</v>
      </c>
      <c r="M400" s="111">
        <v>58</v>
      </c>
      <c r="N400" s="111">
        <v>57</v>
      </c>
      <c r="O400" s="111">
        <v>58</v>
      </c>
      <c r="P400" s="111">
        <v>59</v>
      </c>
      <c r="Q400" s="110">
        <v>27.586600000000001</v>
      </c>
      <c r="R400" s="110">
        <v>-81.816000000000003</v>
      </c>
      <c r="S400" s="2" t="s">
        <v>951</v>
      </c>
      <c r="T400" s="2" t="s">
        <v>1655</v>
      </c>
      <c r="U400" s="2" t="s">
        <v>4</v>
      </c>
      <c r="V400" s="2" t="s">
        <v>2</v>
      </c>
    </row>
    <row r="401" spans="1:22" x14ac:dyDescent="0.25">
      <c r="A401" s="109"/>
      <c r="B401" s="126"/>
      <c r="C401" s="7" t="s">
        <v>1762</v>
      </c>
      <c r="D401" s="7">
        <f>SUM(D397:D400)</f>
        <v>4</v>
      </c>
      <c r="E401" s="135">
        <f t="shared" ref="E401:G401" si="62">SUM(E397:E400)</f>
        <v>255</v>
      </c>
      <c r="F401" s="2">
        <f t="shared" si="62"/>
        <v>1483</v>
      </c>
      <c r="G401" s="2">
        <f t="shared" si="62"/>
        <v>1347</v>
      </c>
      <c r="H401" s="138">
        <f>G401/F401</f>
        <v>0.90829399865138238</v>
      </c>
      <c r="I401" s="150">
        <v>0.89929999999999999</v>
      </c>
      <c r="J401" s="130">
        <v>0.89180000000000004</v>
      </c>
      <c r="K401" s="116"/>
      <c r="L401" s="111"/>
      <c r="M401" s="111"/>
      <c r="N401" s="111"/>
      <c r="O401" s="111"/>
      <c r="P401" s="111"/>
      <c r="Q401" s="110"/>
      <c r="R401" s="110"/>
      <c r="S401" s="2"/>
      <c r="T401" s="2"/>
      <c r="U401" s="2"/>
      <c r="V401" s="2"/>
    </row>
    <row r="402" spans="1:22" hidden="1" x14ac:dyDescent="0.3">
      <c r="A402" s="109">
        <v>1114</v>
      </c>
      <c r="B402" s="126" t="s">
        <v>199</v>
      </c>
      <c r="C402" s="7" t="str">
        <f t="shared" si="44"/>
        <v>Hardee|FW/FW|Active</v>
      </c>
      <c r="D402" s="7">
        <v>1</v>
      </c>
      <c r="E402" s="88">
        <v>120</v>
      </c>
      <c r="F402" s="110">
        <f t="shared" si="45"/>
        <v>720</v>
      </c>
      <c r="G402" s="113">
        <f t="shared" si="46"/>
        <v>574</v>
      </c>
      <c r="H402" s="138"/>
      <c r="I402" s="150"/>
      <c r="J402" s="130"/>
      <c r="K402" s="116">
        <v>98</v>
      </c>
      <c r="L402" s="111">
        <v>94</v>
      </c>
      <c r="M402" s="111">
        <v>92</v>
      </c>
      <c r="N402" s="111">
        <v>98</v>
      </c>
      <c r="O402" s="111">
        <v>97</v>
      </c>
      <c r="P402" s="111">
        <v>95</v>
      </c>
      <c r="Q402" s="110">
        <v>27.594799999999999</v>
      </c>
      <c r="R402" s="110">
        <v>-81.827699999999993</v>
      </c>
      <c r="S402" s="2" t="s">
        <v>713</v>
      </c>
      <c r="T402" s="2" t="s">
        <v>1592</v>
      </c>
      <c r="U402" s="2" t="s">
        <v>5</v>
      </c>
      <c r="V402" s="2" t="s">
        <v>2</v>
      </c>
    </row>
    <row r="403" spans="1:22" x14ac:dyDescent="0.25">
      <c r="A403" s="109"/>
      <c r="B403" s="126"/>
      <c r="C403" s="7" t="s">
        <v>1780</v>
      </c>
      <c r="D403" s="7">
        <v>1</v>
      </c>
      <c r="E403" s="88">
        <v>120</v>
      </c>
      <c r="F403" s="110">
        <v>720</v>
      </c>
      <c r="G403" s="113">
        <v>574</v>
      </c>
      <c r="H403" s="138">
        <f>G403/F403</f>
        <v>0.79722222222222228</v>
      </c>
      <c r="I403" s="150">
        <v>0.81940000000000002</v>
      </c>
      <c r="J403" s="130">
        <v>0.7097</v>
      </c>
      <c r="K403" s="116"/>
      <c r="L403" s="111"/>
      <c r="M403" s="111"/>
      <c r="N403" s="111"/>
      <c r="O403" s="111"/>
      <c r="P403" s="111"/>
      <c r="Q403" s="110"/>
      <c r="R403" s="110"/>
      <c r="S403" s="2"/>
      <c r="T403" s="2"/>
      <c r="U403" s="2"/>
      <c r="V403" s="2"/>
    </row>
    <row r="404" spans="1:22" hidden="1" x14ac:dyDescent="0.3">
      <c r="A404" s="109">
        <v>2430</v>
      </c>
      <c r="B404" s="126" t="s">
        <v>199</v>
      </c>
      <c r="C404" s="7" t="str">
        <f t="shared" si="44"/>
        <v>Hardee|Homeless|Active</v>
      </c>
      <c r="D404" s="7">
        <v>1</v>
      </c>
      <c r="E404" s="88">
        <v>17</v>
      </c>
      <c r="F404" s="110">
        <f t="shared" si="45"/>
        <v>102</v>
      </c>
      <c r="G404" s="113">
        <f t="shared" si="46"/>
        <v>79</v>
      </c>
      <c r="H404" s="138"/>
      <c r="I404" s="150"/>
      <c r="J404" s="130"/>
      <c r="K404" s="116">
        <v>12</v>
      </c>
      <c r="L404" s="111">
        <v>11</v>
      </c>
      <c r="M404" s="111">
        <v>12</v>
      </c>
      <c r="N404" s="111">
        <v>14</v>
      </c>
      <c r="O404" s="111">
        <v>14</v>
      </c>
      <c r="P404" s="111">
        <v>16</v>
      </c>
      <c r="Q404" s="110">
        <v>27.513482</v>
      </c>
      <c r="R404" s="110">
        <v>-81.817648000000005</v>
      </c>
      <c r="S404" s="2" t="s">
        <v>1136</v>
      </c>
      <c r="T404" s="2" t="s">
        <v>1390</v>
      </c>
      <c r="U404" s="2" t="s">
        <v>6</v>
      </c>
      <c r="V404" s="2" t="s">
        <v>2</v>
      </c>
    </row>
    <row r="405" spans="1:22" ht="12.6" thickBot="1" x14ac:dyDescent="0.3">
      <c r="A405" s="109"/>
      <c r="B405" s="128"/>
      <c r="C405" s="44" t="s">
        <v>1789</v>
      </c>
      <c r="D405" s="44">
        <v>1</v>
      </c>
      <c r="E405" s="90">
        <v>17</v>
      </c>
      <c r="F405" s="145">
        <v>102</v>
      </c>
      <c r="G405" s="146">
        <v>79</v>
      </c>
      <c r="H405" s="139">
        <f>G405/F405</f>
        <v>0.77450980392156865</v>
      </c>
      <c r="I405" s="151">
        <v>0.48039999999999999</v>
      </c>
      <c r="J405" s="131">
        <v>0.23530000000000001</v>
      </c>
      <c r="K405" s="116"/>
      <c r="L405" s="111"/>
      <c r="M405" s="111"/>
      <c r="N405" s="111"/>
      <c r="O405" s="111"/>
      <c r="P405" s="111"/>
      <c r="Q405" s="110"/>
      <c r="R405" s="110"/>
      <c r="S405" s="2"/>
      <c r="T405" s="2"/>
      <c r="U405" s="2"/>
      <c r="V405" s="2"/>
    </row>
    <row r="406" spans="1:22" s="114" customFormat="1" x14ac:dyDescent="0.25">
      <c r="A406" s="119"/>
      <c r="B406" s="132" t="s">
        <v>65</v>
      </c>
      <c r="C406" s="156" t="s">
        <v>1794</v>
      </c>
      <c r="D406" s="156">
        <f>D408+D410+D414+D416</f>
        <v>6</v>
      </c>
      <c r="E406" s="156">
        <f t="shared" ref="E406:G406" si="63">E408+E410+E414+E416</f>
        <v>311</v>
      </c>
      <c r="F406" s="156">
        <f t="shared" si="63"/>
        <v>1834</v>
      </c>
      <c r="G406" s="156">
        <f t="shared" si="63"/>
        <v>1662</v>
      </c>
      <c r="H406" s="102">
        <f>G406/F406</f>
        <v>0.90621592148309704</v>
      </c>
      <c r="I406" s="156"/>
      <c r="J406" s="157"/>
      <c r="K406" s="122"/>
      <c r="L406" s="123"/>
      <c r="M406" s="123"/>
      <c r="N406" s="123"/>
      <c r="O406" s="123"/>
      <c r="P406" s="123"/>
      <c r="Q406" s="121"/>
      <c r="R406" s="121"/>
      <c r="S406" s="120"/>
      <c r="T406" s="120"/>
      <c r="U406" s="120"/>
      <c r="V406" s="120"/>
    </row>
    <row r="407" spans="1:22" hidden="1" x14ac:dyDescent="0.3">
      <c r="A407" s="109">
        <v>183</v>
      </c>
      <c r="B407" s="126" t="s">
        <v>65</v>
      </c>
      <c r="C407" s="2" t="str">
        <f t="shared" si="44"/>
        <v>Hendry|Elderly|Active</v>
      </c>
      <c r="D407" s="2">
        <v>1</v>
      </c>
      <c r="E407" s="110">
        <v>36</v>
      </c>
      <c r="F407" s="110">
        <f t="shared" si="45"/>
        <v>216</v>
      </c>
      <c r="G407" s="113">
        <f t="shared" si="46"/>
        <v>203</v>
      </c>
      <c r="H407" s="137"/>
      <c r="I407" s="124"/>
      <c r="J407" s="127"/>
      <c r="K407" s="116">
        <v>32</v>
      </c>
      <c r="L407" s="111">
        <v>32</v>
      </c>
      <c r="M407" s="111">
        <v>34</v>
      </c>
      <c r="N407" s="111">
        <v>34</v>
      </c>
      <c r="O407" s="111">
        <v>35</v>
      </c>
      <c r="P407" s="111">
        <v>36</v>
      </c>
      <c r="Q407" s="110">
        <v>26.7469</v>
      </c>
      <c r="R407" s="110">
        <v>-81.4071</v>
      </c>
      <c r="S407" s="2" t="s">
        <v>136</v>
      </c>
      <c r="T407" s="2" t="s">
        <v>1354</v>
      </c>
      <c r="U407" s="2" t="s">
        <v>3</v>
      </c>
      <c r="V407" s="2" t="s">
        <v>2</v>
      </c>
    </row>
    <row r="408" spans="1:22" x14ac:dyDescent="0.25">
      <c r="A408" s="109"/>
      <c r="B408" s="126"/>
      <c r="C408" s="7" t="s">
        <v>1767</v>
      </c>
      <c r="D408" s="7">
        <v>1</v>
      </c>
      <c r="E408" s="88">
        <v>36</v>
      </c>
      <c r="F408" s="110">
        <v>216</v>
      </c>
      <c r="G408" s="113">
        <v>203</v>
      </c>
      <c r="H408" s="138">
        <f>G408/F408</f>
        <v>0.93981481481481477</v>
      </c>
      <c r="I408" s="150">
        <v>0.97789999999999999</v>
      </c>
      <c r="J408" s="130">
        <v>0.98280000000000001</v>
      </c>
      <c r="K408" s="116"/>
      <c r="L408" s="111"/>
      <c r="M408" s="111"/>
      <c r="N408" s="111"/>
      <c r="O408" s="111"/>
      <c r="P408" s="111"/>
      <c r="Q408" s="110"/>
      <c r="R408" s="110"/>
      <c r="S408" s="2"/>
      <c r="T408" s="2"/>
      <c r="U408" s="2"/>
      <c r="V408" s="2"/>
    </row>
    <row r="409" spans="1:22" hidden="1" x14ac:dyDescent="0.3">
      <c r="A409" s="109">
        <v>421</v>
      </c>
      <c r="B409" s="126" t="s">
        <v>65</v>
      </c>
      <c r="C409" s="7" t="str">
        <f t="shared" si="44"/>
        <v>Hendry|Family|Active</v>
      </c>
      <c r="D409" s="7">
        <v>1</v>
      </c>
      <c r="E409" s="88">
        <v>32</v>
      </c>
      <c r="F409" s="110">
        <f t="shared" ref="F409:F488" si="64">COUNTA(K409:P409)*E409</f>
        <v>160</v>
      </c>
      <c r="G409" s="113">
        <f t="shared" ref="G409:G488" si="65">SUM(K409:P409)</f>
        <v>157</v>
      </c>
      <c r="H409" s="138"/>
      <c r="I409" s="150"/>
      <c r="J409" s="130"/>
      <c r="L409" s="111">
        <v>32</v>
      </c>
      <c r="M409" s="111">
        <v>31</v>
      </c>
      <c r="N409" s="111">
        <v>32</v>
      </c>
      <c r="O409" s="111">
        <v>31</v>
      </c>
      <c r="P409" s="111">
        <v>31</v>
      </c>
      <c r="Q409" s="110">
        <v>26.756699999999999</v>
      </c>
      <c r="R409" s="110">
        <v>-81.433700000000002</v>
      </c>
      <c r="S409" s="2" t="s">
        <v>291</v>
      </c>
      <c r="T409" s="2" t="s">
        <v>1347</v>
      </c>
      <c r="U409" s="2" t="s">
        <v>4</v>
      </c>
      <c r="V409" s="2" t="s">
        <v>2</v>
      </c>
    </row>
    <row r="410" spans="1:22" x14ac:dyDescent="0.25">
      <c r="A410" s="109"/>
      <c r="B410" s="126"/>
      <c r="C410" s="7" t="s">
        <v>1762</v>
      </c>
      <c r="D410" s="7">
        <v>1</v>
      </c>
      <c r="E410" s="88">
        <v>32</v>
      </c>
      <c r="F410" s="110">
        <v>160</v>
      </c>
      <c r="G410" s="113">
        <v>157</v>
      </c>
      <c r="H410" s="138">
        <f>G410/F410</f>
        <v>0.98124999999999996</v>
      </c>
      <c r="I410" s="150" t="s">
        <v>1763</v>
      </c>
      <c r="J410" s="130" t="s">
        <v>1763</v>
      </c>
      <c r="L410" s="111"/>
      <c r="M410" s="111"/>
      <c r="N410" s="111"/>
      <c r="O410" s="111"/>
      <c r="P410" s="111"/>
      <c r="Q410" s="110"/>
      <c r="R410" s="110"/>
      <c r="S410" s="2"/>
      <c r="T410" s="2"/>
      <c r="U410" s="2"/>
      <c r="V410" s="2"/>
    </row>
    <row r="411" spans="1:22" hidden="1" x14ac:dyDescent="0.3">
      <c r="A411" s="109">
        <v>517</v>
      </c>
      <c r="B411" s="126" t="s">
        <v>65</v>
      </c>
      <c r="C411" s="7" t="str">
        <f t="shared" si="44"/>
        <v>Hendry|FW/FW|Active</v>
      </c>
      <c r="D411" s="7">
        <v>1</v>
      </c>
      <c r="E411" s="88">
        <v>140</v>
      </c>
      <c r="F411" s="110">
        <f t="shared" si="64"/>
        <v>840</v>
      </c>
      <c r="G411" s="113">
        <f t="shared" si="65"/>
        <v>702</v>
      </c>
      <c r="H411" s="138"/>
      <c r="I411" s="150"/>
      <c r="J411" s="130"/>
      <c r="K411" s="116">
        <v>120</v>
      </c>
      <c r="L411" s="111">
        <v>115</v>
      </c>
      <c r="M411" s="111">
        <v>114</v>
      </c>
      <c r="N411" s="111">
        <v>115</v>
      </c>
      <c r="O411" s="111">
        <v>116</v>
      </c>
      <c r="P411" s="111">
        <v>122</v>
      </c>
      <c r="Q411" s="110">
        <v>26.7531</v>
      </c>
      <c r="R411" s="110">
        <v>-81.375699999999995</v>
      </c>
      <c r="S411" s="2" t="s">
        <v>351</v>
      </c>
      <c r="T411" s="2" t="s">
        <v>1448</v>
      </c>
      <c r="U411" s="2" t="s">
        <v>5</v>
      </c>
      <c r="V411" s="2" t="s">
        <v>2</v>
      </c>
    </row>
    <row r="412" spans="1:22" hidden="1" x14ac:dyDescent="0.3">
      <c r="A412" s="109">
        <v>844</v>
      </c>
      <c r="B412" s="126" t="s">
        <v>65</v>
      </c>
      <c r="C412" s="7" t="str">
        <f t="shared" si="44"/>
        <v>Hendry|FW/FW|Active</v>
      </c>
      <c r="D412" s="7">
        <v>1</v>
      </c>
      <c r="E412" s="88">
        <v>39</v>
      </c>
      <c r="F412" s="110">
        <f t="shared" si="64"/>
        <v>234</v>
      </c>
      <c r="G412" s="113">
        <f t="shared" si="65"/>
        <v>220</v>
      </c>
      <c r="H412" s="138"/>
      <c r="I412" s="150"/>
      <c r="J412" s="130"/>
      <c r="K412" s="116">
        <v>38</v>
      </c>
      <c r="L412" s="111">
        <v>37</v>
      </c>
      <c r="M412" s="111">
        <v>37</v>
      </c>
      <c r="N412" s="111">
        <v>37</v>
      </c>
      <c r="O412" s="111">
        <v>35</v>
      </c>
      <c r="P412" s="111">
        <v>36</v>
      </c>
      <c r="Q412" s="110">
        <v>26.7559</v>
      </c>
      <c r="R412" s="110">
        <v>-81.430599999999998</v>
      </c>
      <c r="S412" s="2" t="s">
        <v>548</v>
      </c>
      <c r="T412" s="2" t="s">
        <v>1384</v>
      </c>
      <c r="U412" s="2" t="s">
        <v>5</v>
      </c>
      <c r="V412" s="2" t="s">
        <v>2</v>
      </c>
    </row>
    <row r="413" spans="1:22" hidden="1" x14ac:dyDescent="0.3">
      <c r="A413" s="109">
        <v>2096</v>
      </c>
      <c r="B413" s="126" t="s">
        <v>65</v>
      </c>
      <c r="C413" s="7" t="str">
        <f t="shared" si="44"/>
        <v>Hendry|FW/FW|Active</v>
      </c>
      <c r="D413" s="7">
        <v>1</v>
      </c>
      <c r="E413" s="88">
        <v>24</v>
      </c>
      <c r="F413" s="110">
        <f t="shared" si="64"/>
        <v>144</v>
      </c>
      <c r="G413" s="113">
        <f t="shared" si="65"/>
        <v>141</v>
      </c>
      <c r="H413" s="138"/>
      <c r="I413" s="150"/>
      <c r="J413" s="130"/>
      <c r="K413" s="116">
        <v>23</v>
      </c>
      <c r="L413" s="111">
        <v>24</v>
      </c>
      <c r="M413" s="111">
        <v>24</v>
      </c>
      <c r="N413" s="111">
        <v>23</v>
      </c>
      <c r="O413" s="111">
        <v>23</v>
      </c>
      <c r="P413" s="111">
        <v>24</v>
      </c>
      <c r="Q413" s="110">
        <v>26.750602000000001</v>
      </c>
      <c r="R413" s="110">
        <v>-81.440664999999996</v>
      </c>
      <c r="S413" s="2" t="s">
        <v>1069</v>
      </c>
      <c r="T413" s="2" t="s">
        <v>1389</v>
      </c>
      <c r="U413" s="2" t="s">
        <v>5</v>
      </c>
      <c r="V413" s="2" t="s">
        <v>2</v>
      </c>
    </row>
    <row r="414" spans="1:22" x14ac:dyDescent="0.25">
      <c r="A414" s="109"/>
      <c r="B414" s="126"/>
      <c r="C414" s="7" t="s">
        <v>1780</v>
      </c>
      <c r="D414" s="7">
        <f>SUM(D411:D413)</f>
        <v>3</v>
      </c>
      <c r="E414" s="135">
        <f t="shared" ref="E414:G414" si="66">SUM(E411:E413)</f>
        <v>203</v>
      </c>
      <c r="F414" s="2">
        <f t="shared" si="66"/>
        <v>1218</v>
      </c>
      <c r="G414" s="2">
        <f t="shared" si="66"/>
        <v>1063</v>
      </c>
      <c r="H414" s="138">
        <f>G414/F414</f>
        <v>0.87274220032840721</v>
      </c>
      <c r="I414" s="150">
        <v>0.77739999999999998</v>
      </c>
      <c r="J414" s="130">
        <v>0.69789999999999996</v>
      </c>
      <c r="K414" s="116"/>
      <c r="L414" s="111"/>
      <c r="M414" s="111"/>
      <c r="N414" s="111"/>
      <c r="O414" s="111"/>
      <c r="P414" s="111"/>
      <c r="Q414" s="110"/>
      <c r="R414" s="110"/>
      <c r="S414" s="2"/>
      <c r="T414" s="2"/>
      <c r="U414" s="2"/>
      <c r="V414" s="2"/>
    </row>
    <row r="415" spans="1:22" hidden="1" x14ac:dyDescent="0.3">
      <c r="A415" s="109">
        <v>1670</v>
      </c>
      <c r="B415" s="126" t="s">
        <v>65</v>
      </c>
      <c r="C415" s="7" t="str">
        <f t="shared" si="44"/>
        <v>Hendry|FW/FW|MR|Active</v>
      </c>
      <c r="D415" s="7">
        <v>1</v>
      </c>
      <c r="E415" s="88">
        <v>40</v>
      </c>
      <c r="F415" s="110">
        <f t="shared" si="64"/>
        <v>240</v>
      </c>
      <c r="G415" s="113">
        <f t="shared" si="65"/>
        <v>239</v>
      </c>
      <c r="H415" s="138"/>
      <c r="I415" s="150"/>
      <c r="J415" s="130"/>
      <c r="K415" s="116">
        <v>40</v>
      </c>
      <c r="L415" s="111">
        <v>40</v>
      </c>
      <c r="M415" s="111">
        <v>39</v>
      </c>
      <c r="N415" s="111">
        <v>40</v>
      </c>
      <c r="O415" s="111">
        <v>40</v>
      </c>
      <c r="P415" s="111">
        <v>40</v>
      </c>
      <c r="Q415" s="110">
        <v>26.761897000000001</v>
      </c>
      <c r="R415" s="110">
        <v>-81.438389000000001</v>
      </c>
      <c r="S415" s="2" t="s">
        <v>959</v>
      </c>
      <c r="T415" s="2" t="s">
        <v>1386</v>
      </c>
      <c r="U415" s="2" t="s">
        <v>1740</v>
      </c>
      <c r="V415" s="2" t="s">
        <v>2</v>
      </c>
    </row>
    <row r="416" spans="1:22" ht="12.6" thickBot="1" x14ac:dyDescent="0.3">
      <c r="A416" s="109"/>
      <c r="B416" s="128"/>
      <c r="C416" s="44" t="s">
        <v>1800</v>
      </c>
      <c r="D416" s="44">
        <v>1</v>
      </c>
      <c r="E416" s="90">
        <v>40</v>
      </c>
      <c r="F416" s="145">
        <v>240</v>
      </c>
      <c r="G416" s="146">
        <v>239</v>
      </c>
      <c r="H416" s="139">
        <f>G416/F416</f>
        <v>0.99583333333333335</v>
      </c>
      <c r="I416" s="151">
        <v>0.83299999999999996</v>
      </c>
      <c r="J416" s="131">
        <v>0.47499999999999998</v>
      </c>
      <c r="K416" s="116"/>
      <c r="L416" s="111"/>
      <c r="M416" s="111"/>
      <c r="N416" s="111"/>
      <c r="O416" s="111"/>
      <c r="P416" s="111"/>
      <c r="Q416" s="110"/>
      <c r="R416" s="110"/>
      <c r="S416" s="2"/>
      <c r="T416" s="2"/>
      <c r="U416" s="2"/>
      <c r="V416" s="2"/>
    </row>
    <row r="417" spans="1:22" s="114" customFormat="1" x14ac:dyDescent="0.25">
      <c r="A417" s="119"/>
      <c r="B417" s="132" t="s">
        <v>221</v>
      </c>
      <c r="C417" s="156" t="s">
        <v>1793</v>
      </c>
      <c r="D417" s="156">
        <f>D421+D434</f>
        <v>13</v>
      </c>
      <c r="E417" s="156">
        <f t="shared" ref="E417:G417" si="67">E421+E434</f>
        <v>1263</v>
      </c>
      <c r="F417" s="156">
        <f t="shared" si="67"/>
        <v>7578</v>
      </c>
      <c r="G417" s="156">
        <f t="shared" si="67"/>
        <v>7183</v>
      </c>
      <c r="H417" s="102">
        <f>G417/F417</f>
        <v>0.94787542887305354</v>
      </c>
      <c r="I417" s="156"/>
      <c r="J417" s="157"/>
      <c r="K417" s="122"/>
      <c r="L417" s="123"/>
      <c r="M417" s="123"/>
      <c r="N417" s="123"/>
      <c r="O417" s="123"/>
      <c r="P417" s="123"/>
      <c r="Q417" s="121"/>
      <c r="R417" s="121"/>
      <c r="S417" s="120"/>
      <c r="T417" s="120"/>
      <c r="U417" s="120"/>
      <c r="V417" s="120"/>
    </row>
    <row r="418" spans="1:22" hidden="1" x14ac:dyDescent="0.3">
      <c r="A418" s="109">
        <v>650</v>
      </c>
      <c r="B418" s="126" t="s">
        <v>221</v>
      </c>
      <c r="C418" s="2" t="str">
        <f t="shared" si="44"/>
        <v>Hernando|Elderly|Active</v>
      </c>
      <c r="D418" s="2">
        <v>1</v>
      </c>
      <c r="E418" s="110">
        <v>24</v>
      </c>
      <c r="F418" s="110">
        <f t="shared" si="64"/>
        <v>144</v>
      </c>
      <c r="G418" s="113">
        <f t="shared" si="65"/>
        <v>119</v>
      </c>
      <c r="H418" s="137"/>
      <c r="I418" s="124"/>
      <c r="J418" s="127"/>
      <c r="K418" s="116">
        <v>20</v>
      </c>
      <c r="L418" s="111">
        <v>20</v>
      </c>
      <c r="M418" s="111">
        <v>20</v>
      </c>
      <c r="N418" s="111">
        <v>19</v>
      </c>
      <c r="O418" s="111">
        <v>20</v>
      </c>
      <c r="P418" s="111">
        <v>20</v>
      </c>
      <c r="Q418" s="110">
        <v>28.485099999999999</v>
      </c>
      <c r="R418" s="110">
        <v>-82.5428</v>
      </c>
      <c r="S418" s="2" t="s">
        <v>433</v>
      </c>
      <c r="T418" s="2" t="s">
        <v>1448</v>
      </c>
      <c r="U418" s="2" t="s">
        <v>3</v>
      </c>
      <c r="V418" s="2" t="s">
        <v>2</v>
      </c>
    </row>
    <row r="419" spans="1:22" hidden="1" x14ac:dyDescent="0.3">
      <c r="A419" s="109">
        <v>2382</v>
      </c>
      <c r="B419" s="126" t="s">
        <v>221</v>
      </c>
      <c r="C419" s="2" t="str">
        <f t="shared" ref="C419:C497" si="68">CONCATENATE(B419&amp;"|"&amp;U419&amp;"|"&amp;V419)</f>
        <v>Hernando|Elderly|Active</v>
      </c>
      <c r="D419" s="2">
        <v>1</v>
      </c>
      <c r="E419" s="110">
        <v>90</v>
      </c>
      <c r="F419" s="110">
        <f t="shared" si="64"/>
        <v>540</v>
      </c>
      <c r="G419" s="113">
        <f t="shared" si="65"/>
        <v>529</v>
      </c>
      <c r="H419" s="137"/>
      <c r="I419" s="124"/>
      <c r="J419" s="127"/>
      <c r="K419" s="116">
        <v>90</v>
      </c>
      <c r="L419" s="111">
        <v>88</v>
      </c>
      <c r="M419" s="111">
        <v>87</v>
      </c>
      <c r="N419" s="111">
        <v>87</v>
      </c>
      <c r="O419" s="111">
        <v>88</v>
      </c>
      <c r="P419" s="111">
        <v>89</v>
      </c>
      <c r="Q419" s="110">
        <v>28.436733</v>
      </c>
      <c r="R419" s="110">
        <v>-82.544618</v>
      </c>
      <c r="S419" s="2" t="s">
        <v>1123</v>
      </c>
      <c r="T419" s="2" t="s">
        <v>1708</v>
      </c>
      <c r="U419" s="2" t="s">
        <v>3</v>
      </c>
      <c r="V419" s="2" t="s">
        <v>2</v>
      </c>
    </row>
    <row r="420" spans="1:22" hidden="1" x14ac:dyDescent="0.3">
      <c r="A420" s="109">
        <v>2437</v>
      </c>
      <c r="B420" s="126" t="s">
        <v>221</v>
      </c>
      <c r="C420" s="2" t="str">
        <f t="shared" si="68"/>
        <v>Hernando|Elderly|Active</v>
      </c>
      <c r="D420" s="2">
        <v>1</v>
      </c>
      <c r="E420" s="110">
        <v>60</v>
      </c>
      <c r="F420" s="110">
        <f t="shared" si="64"/>
        <v>360</v>
      </c>
      <c r="G420" s="113">
        <f t="shared" si="65"/>
        <v>355</v>
      </c>
      <c r="H420" s="137"/>
      <c r="I420" s="124"/>
      <c r="J420" s="127"/>
      <c r="K420" s="116">
        <v>58</v>
      </c>
      <c r="L420" s="111">
        <v>58</v>
      </c>
      <c r="M420" s="111">
        <v>60</v>
      </c>
      <c r="N420" s="111">
        <v>59</v>
      </c>
      <c r="O420" s="111">
        <v>60</v>
      </c>
      <c r="P420" s="111">
        <v>60</v>
      </c>
      <c r="Q420" s="110">
        <v>28.538</v>
      </c>
      <c r="R420" s="110">
        <v>-82.399000000000001</v>
      </c>
      <c r="S420" s="2" t="s">
        <v>1139</v>
      </c>
      <c r="T420" s="2" t="s">
        <v>1644</v>
      </c>
      <c r="U420" s="2" t="s">
        <v>3</v>
      </c>
      <c r="V420" s="2" t="s">
        <v>2</v>
      </c>
    </row>
    <row r="421" spans="1:22" x14ac:dyDescent="0.25">
      <c r="A421" s="109"/>
      <c r="B421" s="126"/>
      <c r="C421" s="7" t="s">
        <v>1767</v>
      </c>
      <c r="D421" s="7">
        <f>SUM(D418:D420)</f>
        <v>3</v>
      </c>
      <c r="E421" s="135">
        <f t="shared" ref="E421:G421" si="69">SUM(E418:E420)</f>
        <v>174</v>
      </c>
      <c r="F421" s="2">
        <f t="shared" si="69"/>
        <v>1044</v>
      </c>
      <c r="G421" s="2">
        <f t="shared" si="69"/>
        <v>1003</v>
      </c>
      <c r="H421" s="138">
        <f>G421/F421</f>
        <v>0.96072796934865901</v>
      </c>
      <c r="I421" s="150">
        <v>0.95469999999999999</v>
      </c>
      <c r="J421" s="130">
        <v>0.61109999999999998</v>
      </c>
      <c r="K421" s="116"/>
      <c r="L421" s="111"/>
      <c r="M421" s="111"/>
      <c r="N421" s="111"/>
      <c r="O421" s="111"/>
      <c r="P421" s="111"/>
      <c r="Q421" s="110"/>
      <c r="R421" s="110"/>
      <c r="S421" s="2"/>
      <c r="T421" s="2"/>
      <c r="U421" s="2"/>
      <c r="V421" s="2"/>
    </row>
    <row r="422" spans="1:22" hidden="1" x14ac:dyDescent="0.3">
      <c r="A422" s="109">
        <v>2629</v>
      </c>
      <c r="B422" s="126" t="s">
        <v>221</v>
      </c>
      <c r="C422" s="7" t="str">
        <f>CONCATENATE(B422&amp;"|"&amp;U422&amp;"|"&amp;V422)</f>
        <v>Hernando|Elderly|MR|Pipeline</v>
      </c>
      <c r="D422" s="7">
        <v>1</v>
      </c>
      <c r="E422" s="88">
        <v>102</v>
      </c>
      <c r="F422" s="110">
        <f>COUNTA(K422:P422)*E422</f>
        <v>0</v>
      </c>
      <c r="G422" s="113">
        <f>SUM(K422:P422)</f>
        <v>0</v>
      </c>
      <c r="H422" s="138"/>
      <c r="I422" s="150"/>
      <c r="J422" s="130"/>
      <c r="Q422" s="110">
        <v>28.535722</v>
      </c>
      <c r="R422" s="110">
        <v>-82.521028000000001</v>
      </c>
      <c r="S422" s="2" t="s">
        <v>1280</v>
      </c>
      <c r="T422" s="2" t="s">
        <v>1369</v>
      </c>
      <c r="U422" s="2" t="s">
        <v>1739</v>
      </c>
      <c r="V422" s="2" t="s">
        <v>1333</v>
      </c>
    </row>
    <row r="423" spans="1:22" x14ac:dyDescent="0.25">
      <c r="A423" s="109"/>
      <c r="B423" s="126"/>
      <c r="C423" s="7" t="s">
        <v>1799</v>
      </c>
      <c r="D423" s="7">
        <v>1</v>
      </c>
      <c r="E423" s="88">
        <v>102</v>
      </c>
      <c r="F423" s="110"/>
      <c r="G423" s="113"/>
      <c r="H423" s="138"/>
      <c r="I423" s="150"/>
      <c r="J423" s="130"/>
      <c r="K423" s="116"/>
      <c r="L423" s="111"/>
      <c r="M423" s="111"/>
      <c r="N423" s="111"/>
      <c r="O423" s="111"/>
      <c r="P423" s="111"/>
      <c r="Q423" s="110"/>
      <c r="R423" s="110"/>
      <c r="S423" s="2"/>
      <c r="T423" s="2"/>
      <c r="U423" s="2"/>
      <c r="V423" s="2"/>
    </row>
    <row r="424" spans="1:22" hidden="1" x14ac:dyDescent="0.3">
      <c r="A424" s="109">
        <v>543</v>
      </c>
      <c r="B424" s="126" t="s">
        <v>221</v>
      </c>
      <c r="C424" s="7" t="str">
        <f t="shared" si="68"/>
        <v>Hernando|Family|Active</v>
      </c>
      <c r="D424" s="7">
        <v>1</v>
      </c>
      <c r="E424" s="88">
        <v>44</v>
      </c>
      <c r="F424" s="110">
        <f t="shared" si="64"/>
        <v>264</v>
      </c>
      <c r="G424" s="113">
        <f t="shared" si="65"/>
        <v>253</v>
      </c>
      <c r="H424" s="138"/>
      <c r="I424" s="150"/>
      <c r="J424" s="130"/>
      <c r="K424" s="116">
        <v>43</v>
      </c>
      <c r="L424" s="111">
        <v>42</v>
      </c>
      <c r="M424" s="111">
        <v>41</v>
      </c>
      <c r="N424" s="111">
        <v>41</v>
      </c>
      <c r="O424" s="111">
        <v>43</v>
      </c>
      <c r="P424" s="111">
        <v>43</v>
      </c>
      <c r="Q424" s="110">
        <v>28.549600000000002</v>
      </c>
      <c r="R424" s="110">
        <v>-82.4041</v>
      </c>
      <c r="S424" s="2" t="s">
        <v>370</v>
      </c>
      <c r="T424" s="2" t="s">
        <v>1347</v>
      </c>
      <c r="U424" s="2" t="s">
        <v>4</v>
      </c>
      <c r="V424" s="2" t="s">
        <v>2</v>
      </c>
    </row>
    <row r="425" spans="1:22" hidden="1" x14ac:dyDescent="0.3">
      <c r="A425" s="109">
        <v>544</v>
      </c>
      <c r="B425" s="126" t="s">
        <v>221</v>
      </c>
      <c r="C425" s="7" t="str">
        <f t="shared" si="68"/>
        <v>Hernando|Family|Active</v>
      </c>
      <c r="D425" s="7">
        <v>1</v>
      </c>
      <c r="E425" s="88">
        <v>15</v>
      </c>
      <c r="F425" s="110">
        <f t="shared" si="64"/>
        <v>90</v>
      </c>
      <c r="G425" s="113">
        <f t="shared" si="65"/>
        <v>87</v>
      </c>
      <c r="H425" s="138"/>
      <c r="I425" s="150"/>
      <c r="J425" s="130"/>
      <c r="K425" s="116">
        <v>14</v>
      </c>
      <c r="L425" s="111">
        <v>14</v>
      </c>
      <c r="M425" s="111">
        <v>15</v>
      </c>
      <c r="N425" s="111">
        <v>15</v>
      </c>
      <c r="O425" s="111">
        <v>15</v>
      </c>
      <c r="P425" s="111">
        <v>14</v>
      </c>
      <c r="Q425" s="110">
        <v>28.549600000000002</v>
      </c>
      <c r="R425" s="110">
        <v>-82.4041</v>
      </c>
      <c r="S425" s="2" t="s">
        <v>371</v>
      </c>
      <c r="T425" s="2" t="s">
        <v>1350</v>
      </c>
      <c r="U425" s="2" t="s">
        <v>4</v>
      </c>
      <c r="V425" s="2" t="s">
        <v>2</v>
      </c>
    </row>
    <row r="426" spans="1:22" hidden="1" x14ac:dyDescent="0.3">
      <c r="A426" s="109">
        <v>902</v>
      </c>
      <c r="B426" s="126" t="s">
        <v>221</v>
      </c>
      <c r="C426" s="7" t="str">
        <f t="shared" si="68"/>
        <v>Hernando|Family|Active</v>
      </c>
      <c r="D426" s="7">
        <v>1</v>
      </c>
      <c r="E426" s="88">
        <v>36</v>
      </c>
      <c r="F426" s="110">
        <f t="shared" si="64"/>
        <v>216</v>
      </c>
      <c r="G426" s="113">
        <f t="shared" si="65"/>
        <v>198</v>
      </c>
      <c r="H426" s="138"/>
      <c r="I426" s="150"/>
      <c r="J426" s="130"/>
      <c r="K426" s="116">
        <v>33</v>
      </c>
      <c r="L426" s="111">
        <v>36</v>
      </c>
      <c r="M426" s="111">
        <v>35</v>
      </c>
      <c r="N426" s="111">
        <v>34</v>
      </c>
      <c r="O426" s="111">
        <v>33</v>
      </c>
      <c r="P426" s="111">
        <v>27</v>
      </c>
      <c r="Q426" s="110">
        <v>28.543600000000001</v>
      </c>
      <c r="R426" s="110">
        <v>-82.388300000000001</v>
      </c>
      <c r="S426" s="2" t="s">
        <v>579</v>
      </c>
      <c r="T426" s="2" t="s">
        <v>1350</v>
      </c>
      <c r="U426" s="2" t="s">
        <v>4</v>
      </c>
      <c r="V426" s="2" t="s">
        <v>2</v>
      </c>
    </row>
    <row r="427" spans="1:22" hidden="1" x14ac:dyDescent="0.3">
      <c r="A427" s="109">
        <v>1021</v>
      </c>
      <c r="B427" s="126" t="s">
        <v>221</v>
      </c>
      <c r="C427" s="7" t="str">
        <f t="shared" si="68"/>
        <v>Hernando|Family|Active</v>
      </c>
      <c r="D427" s="7">
        <v>1</v>
      </c>
      <c r="E427" s="88">
        <v>192</v>
      </c>
      <c r="F427" s="110">
        <f t="shared" si="64"/>
        <v>1152</v>
      </c>
      <c r="G427" s="113">
        <f t="shared" si="65"/>
        <v>1090</v>
      </c>
      <c r="H427" s="138"/>
      <c r="I427" s="150"/>
      <c r="J427" s="130"/>
      <c r="K427" s="116">
        <v>183</v>
      </c>
      <c r="L427" s="111">
        <v>182</v>
      </c>
      <c r="M427" s="111">
        <v>181</v>
      </c>
      <c r="N427" s="111">
        <v>180</v>
      </c>
      <c r="O427" s="111">
        <v>182</v>
      </c>
      <c r="P427" s="111">
        <v>182</v>
      </c>
      <c r="Q427" s="110">
        <v>28.496300000000002</v>
      </c>
      <c r="R427" s="110">
        <v>-82.597399999999993</v>
      </c>
      <c r="S427" s="2" t="s">
        <v>661</v>
      </c>
      <c r="T427" s="2" t="s">
        <v>1493</v>
      </c>
      <c r="U427" s="2" t="s">
        <v>4</v>
      </c>
      <c r="V427" s="2" t="s">
        <v>2</v>
      </c>
    </row>
    <row r="428" spans="1:22" hidden="1" x14ac:dyDescent="0.3">
      <c r="A428" s="109">
        <v>1142</v>
      </c>
      <c r="B428" s="126" t="s">
        <v>221</v>
      </c>
      <c r="C428" s="7" t="str">
        <f t="shared" si="68"/>
        <v>Hernando|Family|Active</v>
      </c>
      <c r="D428" s="7">
        <v>1</v>
      </c>
      <c r="E428" s="88">
        <v>176</v>
      </c>
      <c r="F428" s="110">
        <f t="shared" si="64"/>
        <v>1056</v>
      </c>
      <c r="G428" s="113">
        <f t="shared" si="65"/>
        <v>984</v>
      </c>
      <c r="H428" s="138"/>
      <c r="I428" s="150"/>
      <c r="J428" s="130"/>
      <c r="K428" s="116">
        <v>172</v>
      </c>
      <c r="L428" s="111">
        <v>174</v>
      </c>
      <c r="M428" s="111">
        <v>168</v>
      </c>
      <c r="N428" s="111">
        <v>156</v>
      </c>
      <c r="O428" s="111">
        <v>159</v>
      </c>
      <c r="P428" s="111">
        <v>155</v>
      </c>
      <c r="Q428" s="110">
        <v>28.439800000000002</v>
      </c>
      <c r="R428" s="110">
        <v>-82.544799999999995</v>
      </c>
      <c r="S428" s="2" t="s">
        <v>733</v>
      </c>
      <c r="T428" s="2" t="s">
        <v>1600</v>
      </c>
      <c r="U428" s="2" t="s">
        <v>4</v>
      </c>
      <c r="V428" s="2" t="s">
        <v>2</v>
      </c>
    </row>
    <row r="429" spans="1:22" hidden="1" x14ac:dyDescent="0.3">
      <c r="A429" s="109">
        <v>1446</v>
      </c>
      <c r="B429" s="126" t="s">
        <v>221</v>
      </c>
      <c r="C429" s="7" t="str">
        <f t="shared" si="68"/>
        <v>Hernando|Family|Active</v>
      </c>
      <c r="D429" s="7">
        <v>1</v>
      </c>
      <c r="E429" s="88">
        <v>128</v>
      </c>
      <c r="F429" s="110">
        <f t="shared" si="64"/>
        <v>768</v>
      </c>
      <c r="G429" s="113">
        <f t="shared" si="65"/>
        <v>710</v>
      </c>
      <c r="H429" s="138"/>
      <c r="I429" s="150"/>
      <c r="J429" s="130"/>
      <c r="K429" s="116">
        <v>122</v>
      </c>
      <c r="L429" s="111">
        <v>117</v>
      </c>
      <c r="M429" s="111">
        <v>116</v>
      </c>
      <c r="N429" s="111">
        <v>119</v>
      </c>
      <c r="O429" s="111">
        <v>117</v>
      </c>
      <c r="P429" s="111">
        <v>119</v>
      </c>
      <c r="Q429" s="110">
        <v>28.456900000000001</v>
      </c>
      <c r="R429" s="110">
        <v>-82.634699999999995</v>
      </c>
      <c r="S429" s="2" t="s">
        <v>865</v>
      </c>
      <c r="T429" s="2" t="s">
        <v>1361</v>
      </c>
      <c r="U429" s="2" t="s">
        <v>4</v>
      </c>
      <c r="V429" s="2" t="s">
        <v>2</v>
      </c>
    </row>
    <row r="430" spans="1:22" hidden="1" x14ac:dyDescent="0.3">
      <c r="A430" s="109">
        <v>1591</v>
      </c>
      <c r="B430" s="126" t="s">
        <v>221</v>
      </c>
      <c r="C430" s="7" t="str">
        <f t="shared" si="68"/>
        <v>Hernando|Family|Active</v>
      </c>
      <c r="D430" s="7">
        <v>1</v>
      </c>
      <c r="E430" s="88">
        <v>160</v>
      </c>
      <c r="F430" s="110">
        <f t="shared" si="64"/>
        <v>960</v>
      </c>
      <c r="G430" s="113">
        <f t="shared" si="65"/>
        <v>910</v>
      </c>
      <c r="H430" s="138"/>
      <c r="I430" s="150"/>
      <c r="J430" s="130"/>
      <c r="K430" s="116">
        <v>160</v>
      </c>
      <c r="L430" s="111">
        <v>158</v>
      </c>
      <c r="M430" s="111">
        <v>153</v>
      </c>
      <c r="N430" s="111">
        <v>147</v>
      </c>
      <c r="O430" s="111">
        <v>145</v>
      </c>
      <c r="P430" s="111">
        <v>147</v>
      </c>
      <c r="Q430" s="110">
        <v>28.533200000000001</v>
      </c>
      <c r="R430" s="110">
        <v>-82.389700000000005</v>
      </c>
      <c r="S430" s="2" t="s">
        <v>926</v>
      </c>
      <c r="T430" s="2" t="s">
        <v>1652</v>
      </c>
      <c r="U430" s="2" t="s">
        <v>4</v>
      </c>
      <c r="V430" s="2" t="s">
        <v>2</v>
      </c>
    </row>
    <row r="431" spans="1:22" hidden="1" x14ac:dyDescent="0.3">
      <c r="A431" s="109">
        <v>1596</v>
      </c>
      <c r="B431" s="126" t="s">
        <v>221</v>
      </c>
      <c r="C431" s="7" t="str">
        <f t="shared" si="68"/>
        <v>Hernando|Family|Active</v>
      </c>
      <c r="D431" s="7">
        <v>1</v>
      </c>
      <c r="E431" s="88">
        <v>88</v>
      </c>
      <c r="F431" s="110">
        <f t="shared" si="64"/>
        <v>528</v>
      </c>
      <c r="G431" s="113">
        <f t="shared" si="65"/>
        <v>485</v>
      </c>
      <c r="H431" s="138"/>
      <c r="I431" s="150"/>
      <c r="J431" s="130"/>
      <c r="K431" s="116">
        <v>82</v>
      </c>
      <c r="L431" s="111">
        <v>84</v>
      </c>
      <c r="M431" s="111">
        <v>82</v>
      </c>
      <c r="N431" s="111">
        <v>81</v>
      </c>
      <c r="O431" s="111">
        <v>79</v>
      </c>
      <c r="P431" s="111">
        <v>77</v>
      </c>
      <c r="Q431" s="110">
        <v>28.443200000000001</v>
      </c>
      <c r="R431" s="110">
        <v>-82.548699999999997</v>
      </c>
      <c r="S431" s="2" t="s">
        <v>931</v>
      </c>
      <c r="T431" s="2" t="s">
        <v>1652</v>
      </c>
      <c r="U431" s="2" t="s">
        <v>4</v>
      </c>
      <c r="V431" s="2" t="s">
        <v>2</v>
      </c>
    </row>
    <row r="432" spans="1:22" hidden="1" x14ac:dyDescent="0.3">
      <c r="A432" s="109">
        <v>2019</v>
      </c>
      <c r="B432" s="126" t="s">
        <v>221</v>
      </c>
      <c r="C432" s="7" t="str">
        <f t="shared" si="68"/>
        <v>Hernando|Family|Active</v>
      </c>
      <c r="D432" s="7">
        <v>1</v>
      </c>
      <c r="E432" s="88">
        <v>160</v>
      </c>
      <c r="F432" s="110">
        <f t="shared" si="64"/>
        <v>960</v>
      </c>
      <c r="G432" s="113">
        <f t="shared" si="65"/>
        <v>929</v>
      </c>
      <c r="H432" s="138"/>
      <c r="I432" s="150"/>
      <c r="J432" s="130"/>
      <c r="K432" s="116">
        <v>156</v>
      </c>
      <c r="L432" s="111">
        <v>156</v>
      </c>
      <c r="M432" s="111">
        <v>154</v>
      </c>
      <c r="N432" s="111">
        <v>157</v>
      </c>
      <c r="O432" s="111">
        <v>150</v>
      </c>
      <c r="P432" s="111">
        <v>156</v>
      </c>
      <c r="Q432" s="110">
        <v>28.493162999999999</v>
      </c>
      <c r="R432" s="110">
        <v>-82.544263999999998</v>
      </c>
      <c r="S432" s="2" t="s">
        <v>1014</v>
      </c>
      <c r="T432" s="2" t="s">
        <v>1675</v>
      </c>
      <c r="U432" s="2" t="s">
        <v>4</v>
      </c>
      <c r="V432" s="2" t="s">
        <v>2</v>
      </c>
    </row>
    <row r="433" spans="1:22" hidden="1" x14ac:dyDescent="0.3">
      <c r="A433" s="109">
        <v>2491</v>
      </c>
      <c r="B433" s="126" t="s">
        <v>221</v>
      </c>
      <c r="C433" s="7" t="str">
        <f t="shared" si="68"/>
        <v>Hernando|Family|Active</v>
      </c>
      <c r="D433" s="7">
        <v>1</v>
      </c>
      <c r="E433" s="88">
        <v>90</v>
      </c>
      <c r="F433" s="110">
        <f t="shared" si="64"/>
        <v>540</v>
      </c>
      <c r="G433" s="113">
        <f t="shared" si="65"/>
        <v>534</v>
      </c>
      <c r="H433" s="138"/>
      <c r="I433" s="150"/>
      <c r="J433" s="130"/>
      <c r="K433" s="116">
        <v>90</v>
      </c>
      <c r="L433" s="111">
        <v>89</v>
      </c>
      <c r="M433" s="111">
        <v>88</v>
      </c>
      <c r="N433" s="111">
        <v>88</v>
      </c>
      <c r="O433" s="111">
        <v>89</v>
      </c>
      <c r="P433" s="111">
        <v>90</v>
      </c>
      <c r="Q433" s="110">
        <v>28.436</v>
      </c>
      <c r="R433" s="110">
        <v>-82.543000000000006</v>
      </c>
      <c r="S433" s="2" t="s">
        <v>1174</v>
      </c>
      <c r="T433" s="2" t="s">
        <v>1644</v>
      </c>
      <c r="U433" s="2" t="s">
        <v>4</v>
      </c>
      <c r="V433" s="2" t="s">
        <v>2</v>
      </c>
    </row>
    <row r="434" spans="1:22" ht="12.6" thickBot="1" x14ac:dyDescent="0.3">
      <c r="A434" s="109"/>
      <c r="B434" s="128"/>
      <c r="C434" s="44" t="s">
        <v>1762</v>
      </c>
      <c r="D434" s="44">
        <f>SUM(D424:D433)</f>
        <v>10</v>
      </c>
      <c r="E434" s="136">
        <f t="shared" ref="E434:G434" si="70">SUM(E424:E433)</f>
        <v>1089</v>
      </c>
      <c r="F434" s="144">
        <f t="shared" si="70"/>
        <v>6534</v>
      </c>
      <c r="G434" s="144">
        <f t="shared" si="70"/>
        <v>6180</v>
      </c>
      <c r="H434" s="139">
        <f>G434/F434</f>
        <v>0.94582185491276405</v>
      </c>
      <c r="I434" s="151">
        <v>0.92989999999999995</v>
      </c>
      <c r="J434" s="131">
        <v>0.87129999999999996</v>
      </c>
      <c r="Q434" s="110"/>
      <c r="R434" s="110"/>
      <c r="S434" s="2"/>
      <c r="T434" s="2"/>
      <c r="U434" s="2"/>
      <c r="V434" s="2"/>
    </row>
    <row r="435" spans="1:22" s="114" customFormat="1" x14ac:dyDescent="0.25">
      <c r="A435" s="119"/>
      <c r="B435" s="132" t="s">
        <v>25</v>
      </c>
      <c r="C435" s="156" t="s">
        <v>1795</v>
      </c>
      <c r="D435" s="156">
        <f>D437+D448+D452+D454</f>
        <v>15</v>
      </c>
      <c r="E435" s="156">
        <f t="shared" ref="E435:G435" si="71">E437+E448+E452+E454</f>
        <v>784</v>
      </c>
      <c r="F435" s="156">
        <f t="shared" si="71"/>
        <v>4704</v>
      </c>
      <c r="G435" s="156">
        <f t="shared" si="71"/>
        <v>4389</v>
      </c>
      <c r="H435" s="102">
        <f>G435/F435</f>
        <v>0.9330357142857143</v>
      </c>
      <c r="I435" s="156"/>
      <c r="J435" s="157"/>
      <c r="K435" s="142"/>
      <c r="L435" s="143"/>
      <c r="M435" s="143"/>
      <c r="N435" s="143"/>
      <c r="O435" s="143"/>
      <c r="P435" s="143"/>
      <c r="Q435" s="121"/>
      <c r="R435" s="121"/>
      <c r="S435" s="120"/>
      <c r="T435" s="120"/>
      <c r="U435" s="120"/>
      <c r="V435" s="120"/>
    </row>
    <row r="436" spans="1:22" hidden="1" x14ac:dyDescent="0.3">
      <c r="A436" s="109">
        <v>1326</v>
      </c>
      <c r="B436" s="126" t="s">
        <v>25</v>
      </c>
      <c r="C436" s="2" t="str">
        <f t="shared" si="68"/>
        <v>Highlands|Elderly|Active</v>
      </c>
      <c r="D436" s="2">
        <v>1</v>
      </c>
      <c r="E436" s="110">
        <v>122</v>
      </c>
      <c r="F436" s="110">
        <f t="shared" si="64"/>
        <v>732</v>
      </c>
      <c r="G436" s="113">
        <f t="shared" si="65"/>
        <v>721</v>
      </c>
      <c r="H436" s="137"/>
      <c r="I436" s="124"/>
      <c r="J436" s="127"/>
      <c r="K436" s="116">
        <v>120</v>
      </c>
      <c r="L436" s="111">
        <v>120</v>
      </c>
      <c r="M436" s="111">
        <v>120</v>
      </c>
      <c r="N436" s="111">
        <v>121</v>
      </c>
      <c r="O436" s="111">
        <v>122</v>
      </c>
      <c r="P436" s="111">
        <v>118</v>
      </c>
      <c r="Q436" s="110">
        <v>27.488299999999999</v>
      </c>
      <c r="R436" s="110">
        <v>-81.423699999999997</v>
      </c>
      <c r="S436" s="2" t="s">
        <v>822</v>
      </c>
      <c r="T436" s="2" t="s">
        <v>1626</v>
      </c>
      <c r="U436" s="2" t="s">
        <v>3</v>
      </c>
      <c r="V436" s="2" t="s">
        <v>2</v>
      </c>
    </row>
    <row r="437" spans="1:22" x14ac:dyDescent="0.25">
      <c r="A437" s="109"/>
      <c r="B437" s="126"/>
      <c r="C437" s="7" t="s">
        <v>1767</v>
      </c>
      <c r="D437" s="7">
        <v>1</v>
      </c>
      <c r="E437" s="88">
        <v>122</v>
      </c>
      <c r="F437" s="110">
        <v>732</v>
      </c>
      <c r="G437" s="113">
        <v>721</v>
      </c>
      <c r="H437" s="138">
        <f>G437/F437</f>
        <v>0.98497267759562845</v>
      </c>
      <c r="I437" s="150">
        <v>0.88800000000000001</v>
      </c>
      <c r="J437" s="130">
        <v>0.92759999999999998</v>
      </c>
      <c r="K437" s="116"/>
      <c r="L437" s="111"/>
      <c r="M437" s="111"/>
      <c r="N437" s="111"/>
      <c r="O437" s="111"/>
      <c r="P437" s="111"/>
      <c r="Q437" s="110"/>
      <c r="R437" s="110"/>
      <c r="S437" s="2"/>
      <c r="T437" s="2"/>
      <c r="U437" s="2"/>
      <c r="V437" s="2"/>
    </row>
    <row r="438" spans="1:22" hidden="1" x14ac:dyDescent="0.3">
      <c r="A438" s="109">
        <v>104</v>
      </c>
      <c r="B438" s="126" t="s">
        <v>25</v>
      </c>
      <c r="C438" s="7" t="str">
        <f t="shared" si="68"/>
        <v>Highlands|Family|Active</v>
      </c>
      <c r="D438" s="7">
        <v>1</v>
      </c>
      <c r="E438" s="88">
        <v>41</v>
      </c>
      <c r="F438" s="110">
        <f t="shared" si="64"/>
        <v>246</v>
      </c>
      <c r="G438" s="113">
        <f t="shared" si="65"/>
        <v>232</v>
      </c>
      <c r="H438" s="138"/>
      <c r="I438" s="150"/>
      <c r="J438" s="130"/>
      <c r="K438" s="116">
        <v>38</v>
      </c>
      <c r="L438" s="111">
        <v>38</v>
      </c>
      <c r="M438" s="111">
        <v>38</v>
      </c>
      <c r="N438" s="111">
        <v>40</v>
      </c>
      <c r="O438" s="111">
        <v>39</v>
      </c>
      <c r="P438" s="111">
        <v>39</v>
      </c>
      <c r="Q438" s="110">
        <v>27.479900000000001</v>
      </c>
      <c r="R438" s="110">
        <v>-81.435100000000006</v>
      </c>
      <c r="S438" s="2" t="s">
        <v>79</v>
      </c>
      <c r="T438" s="2" t="s">
        <v>1350</v>
      </c>
      <c r="U438" s="2" t="s">
        <v>4</v>
      </c>
      <c r="V438" s="2" t="s">
        <v>2</v>
      </c>
    </row>
    <row r="439" spans="1:22" hidden="1" x14ac:dyDescent="0.3">
      <c r="A439" s="109">
        <v>139</v>
      </c>
      <c r="B439" s="126" t="s">
        <v>25</v>
      </c>
      <c r="C439" s="7" t="str">
        <f t="shared" si="68"/>
        <v>Highlands|Family|Active</v>
      </c>
      <c r="D439" s="7">
        <v>1</v>
      </c>
      <c r="E439" s="88">
        <v>36</v>
      </c>
      <c r="F439" s="110">
        <f t="shared" si="64"/>
        <v>216</v>
      </c>
      <c r="G439" s="113">
        <f t="shared" si="65"/>
        <v>197</v>
      </c>
      <c r="H439" s="138"/>
      <c r="I439" s="150"/>
      <c r="J439" s="130"/>
      <c r="K439" s="116">
        <v>30</v>
      </c>
      <c r="L439" s="111">
        <v>33</v>
      </c>
      <c r="M439" s="111">
        <v>34</v>
      </c>
      <c r="N439" s="111">
        <v>33</v>
      </c>
      <c r="O439" s="111">
        <v>33</v>
      </c>
      <c r="P439" s="111">
        <v>34</v>
      </c>
      <c r="Q439" s="110">
        <v>27.584325</v>
      </c>
      <c r="R439" s="110">
        <v>-81.516666000000001</v>
      </c>
      <c r="S439" s="2" t="s">
        <v>111</v>
      </c>
      <c r="T439" s="2" t="s">
        <v>1351</v>
      </c>
      <c r="U439" s="2" t="s">
        <v>4</v>
      </c>
      <c r="V439" s="2" t="s">
        <v>2</v>
      </c>
    </row>
    <row r="440" spans="1:22" hidden="1" x14ac:dyDescent="0.3">
      <c r="A440" s="109">
        <v>352</v>
      </c>
      <c r="B440" s="126" t="s">
        <v>25</v>
      </c>
      <c r="C440" s="7" t="str">
        <f t="shared" si="68"/>
        <v>Highlands|Family|Active</v>
      </c>
      <c r="D440" s="7">
        <v>1</v>
      </c>
      <c r="E440" s="88">
        <v>37</v>
      </c>
      <c r="F440" s="110">
        <f t="shared" si="64"/>
        <v>222</v>
      </c>
      <c r="G440" s="113">
        <f t="shared" si="65"/>
        <v>218</v>
      </c>
      <c r="H440" s="138"/>
      <c r="I440" s="150"/>
      <c r="J440" s="130"/>
      <c r="K440" s="116">
        <v>35</v>
      </c>
      <c r="L440" s="111">
        <v>36</v>
      </c>
      <c r="M440" s="111">
        <v>37</v>
      </c>
      <c r="N440" s="111">
        <v>36</v>
      </c>
      <c r="O440" s="111">
        <v>37</v>
      </c>
      <c r="P440" s="111">
        <v>37</v>
      </c>
      <c r="Q440" s="110">
        <v>27.303599999999999</v>
      </c>
      <c r="R440" s="110">
        <v>-81.361400000000003</v>
      </c>
      <c r="S440" s="2" t="s">
        <v>249</v>
      </c>
      <c r="T440" s="2" t="s">
        <v>1349</v>
      </c>
      <c r="U440" s="2" t="s">
        <v>4</v>
      </c>
      <c r="V440" s="2" t="s">
        <v>2</v>
      </c>
    </row>
    <row r="441" spans="1:22" hidden="1" x14ac:dyDescent="0.3">
      <c r="A441" s="109">
        <v>601</v>
      </c>
      <c r="B441" s="126" t="s">
        <v>25</v>
      </c>
      <c r="C441" s="7" t="str">
        <f t="shared" si="68"/>
        <v>Highlands|Family|Active</v>
      </c>
      <c r="D441" s="7">
        <v>1</v>
      </c>
      <c r="E441" s="88">
        <v>100</v>
      </c>
      <c r="F441" s="110">
        <f t="shared" si="64"/>
        <v>600</v>
      </c>
      <c r="G441" s="113">
        <f t="shared" si="65"/>
        <v>530</v>
      </c>
      <c r="H441" s="138"/>
      <c r="I441" s="150"/>
      <c r="J441" s="130"/>
      <c r="K441" s="116">
        <v>88</v>
      </c>
      <c r="L441" s="111">
        <v>87</v>
      </c>
      <c r="M441" s="111">
        <v>88</v>
      </c>
      <c r="N441" s="111">
        <v>87</v>
      </c>
      <c r="O441" s="111">
        <v>90</v>
      </c>
      <c r="P441" s="111">
        <v>90</v>
      </c>
      <c r="Q441" s="110">
        <v>27.478899999999999</v>
      </c>
      <c r="R441" s="110">
        <v>-81.428700000000006</v>
      </c>
      <c r="S441" s="2" t="s">
        <v>407</v>
      </c>
      <c r="T441" s="2" t="s">
        <v>1512</v>
      </c>
      <c r="U441" s="2" t="s">
        <v>4</v>
      </c>
      <c r="V441" s="2" t="s">
        <v>2</v>
      </c>
    </row>
    <row r="442" spans="1:22" hidden="1" x14ac:dyDescent="0.3">
      <c r="A442" s="109">
        <v>1470</v>
      </c>
      <c r="B442" s="126" t="s">
        <v>25</v>
      </c>
      <c r="C442" s="7" t="str">
        <f t="shared" si="68"/>
        <v>Highlands|Family|Active</v>
      </c>
      <c r="D442" s="7">
        <v>1</v>
      </c>
      <c r="E442" s="88">
        <v>80</v>
      </c>
      <c r="F442" s="110">
        <f t="shared" si="64"/>
        <v>480</v>
      </c>
      <c r="G442" s="113">
        <f t="shared" si="65"/>
        <v>461</v>
      </c>
      <c r="H442" s="138"/>
      <c r="I442" s="150"/>
      <c r="J442" s="130"/>
      <c r="K442" s="116">
        <v>79</v>
      </c>
      <c r="L442" s="111">
        <v>78</v>
      </c>
      <c r="M442" s="111">
        <v>77</v>
      </c>
      <c r="N442" s="111">
        <v>77</v>
      </c>
      <c r="O442" s="111">
        <v>74</v>
      </c>
      <c r="P442" s="111">
        <v>76</v>
      </c>
      <c r="Q442" s="110">
        <v>27.5839</v>
      </c>
      <c r="R442" s="110">
        <v>-81.507300000000001</v>
      </c>
      <c r="S442" s="2" t="s">
        <v>880</v>
      </c>
      <c r="T442" s="2" t="s">
        <v>1361</v>
      </c>
      <c r="U442" s="2" t="s">
        <v>4</v>
      </c>
      <c r="V442" s="2" t="s">
        <v>2</v>
      </c>
    </row>
    <row r="443" spans="1:22" hidden="1" x14ac:dyDescent="0.3">
      <c r="A443" s="109">
        <v>1762</v>
      </c>
      <c r="B443" s="126" t="s">
        <v>25</v>
      </c>
      <c r="C443" s="7" t="str">
        <f t="shared" si="68"/>
        <v>Highlands|Family|Active</v>
      </c>
      <c r="D443" s="7">
        <v>1</v>
      </c>
      <c r="E443" s="88">
        <v>48</v>
      </c>
      <c r="F443" s="110">
        <f t="shared" si="64"/>
        <v>288</v>
      </c>
      <c r="G443" s="113">
        <f t="shared" si="65"/>
        <v>268</v>
      </c>
      <c r="H443" s="138"/>
      <c r="I443" s="150"/>
      <c r="J443" s="130"/>
      <c r="K443" s="116">
        <v>45</v>
      </c>
      <c r="L443" s="111">
        <v>45</v>
      </c>
      <c r="M443" s="111">
        <v>45</v>
      </c>
      <c r="N443" s="111">
        <v>45</v>
      </c>
      <c r="O443" s="111">
        <v>44</v>
      </c>
      <c r="P443" s="111">
        <v>44</v>
      </c>
      <c r="Q443" s="110">
        <v>27.304300000000001</v>
      </c>
      <c r="R443" s="110">
        <v>-81.374200000000002</v>
      </c>
      <c r="S443" s="2" t="s">
        <v>975</v>
      </c>
      <c r="T443" s="2" t="s">
        <v>1363</v>
      </c>
      <c r="U443" s="2" t="s">
        <v>4</v>
      </c>
      <c r="V443" s="2" t="s">
        <v>2</v>
      </c>
    </row>
    <row r="444" spans="1:22" hidden="1" x14ac:dyDescent="0.3">
      <c r="A444" s="109">
        <v>1859</v>
      </c>
      <c r="B444" s="126" t="s">
        <v>25</v>
      </c>
      <c r="C444" s="7" t="str">
        <f t="shared" si="68"/>
        <v>Highlands|Family|Active</v>
      </c>
      <c r="D444" s="7">
        <v>1</v>
      </c>
      <c r="E444" s="88">
        <v>24</v>
      </c>
      <c r="F444" s="110">
        <f t="shared" si="64"/>
        <v>144</v>
      </c>
      <c r="G444" s="113">
        <f t="shared" si="65"/>
        <v>135</v>
      </c>
      <c r="H444" s="138"/>
      <c r="I444" s="150"/>
      <c r="J444" s="130"/>
      <c r="K444" s="116">
        <v>24</v>
      </c>
      <c r="L444" s="111">
        <v>23</v>
      </c>
      <c r="M444" s="111">
        <v>21</v>
      </c>
      <c r="N444" s="111">
        <v>21</v>
      </c>
      <c r="O444" s="111">
        <v>23</v>
      </c>
      <c r="P444" s="111">
        <v>23</v>
      </c>
      <c r="Q444" s="110">
        <v>27.4785</v>
      </c>
      <c r="R444" s="110">
        <v>-81.424199999999999</v>
      </c>
      <c r="S444" s="2" t="s">
        <v>1010</v>
      </c>
      <c r="T444" s="2" t="s">
        <v>1405</v>
      </c>
      <c r="U444" s="2" t="s">
        <v>4</v>
      </c>
      <c r="V444" s="2" t="s">
        <v>2</v>
      </c>
    </row>
    <row r="445" spans="1:22" hidden="1" x14ac:dyDescent="0.3">
      <c r="A445" s="109">
        <v>2041</v>
      </c>
      <c r="B445" s="126" t="s">
        <v>25</v>
      </c>
      <c r="C445" s="7" t="str">
        <f t="shared" si="68"/>
        <v>Highlands|Family|Active</v>
      </c>
      <c r="D445" s="7">
        <v>1</v>
      </c>
      <c r="E445" s="88">
        <v>40</v>
      </c>
      <c r="F445" s="110">
        <f t="shared" si="64"/>
        <v>240</v>
      </c>
      <c r="G445" s="113">
        <f t="shared" si="65"/>
        <v>225</v>
      </c>
      <c r="H445" s="138"/>
      <c r="I445" s="150"/>
      <c r="J445" s="130"/>
      <c r="K445" s="116">
        <v>37</v>
      </c>
      <c r="L445" s="111">
        <v>37</v>
      </c>
      <c r="M445" s="111">
        <v>38</v>
      </c>
      <c r="N445" s="111">
        <v>39</v>
      </c>
      <c r="O445" s="111">
        <v>37</v>
      </c>
      <c r="P445" s="111">
        <v>37</v>
      </c>
      <c r="Q445" s="110">
        <v>27.602799999999998</v>
      </c>
      <c r="R445" s="110">
        <v>-81.509500000000003</v>
      </c>
      <c r="S445" s="2" t="s">
        <v>1062</v>
      </c>
      <c r="T445" s="2" t="s">
        <v>1409</v>
      </c>
      <c r="U445" s="2" t="s">
        <v>4</v>
      </c>
      <c r="V445" s="2" t="s">
        <v>2</v>
      </c>
    </row>
    <row r="446" spans="1:22" hidden="1" x14ac:dyDescent="0.3">
      <c r="A446" s="109">
        <v>2344</v>
      </c>
      <c r="B446" s="126" t="s">
        <v>25</v>
      </c>
      <c r="C446" s="7" t="str">
        <f t="shared" si="68"/>
        <v>Highlands|Family|Active</v>
      </c>
      <c r="D446" s="7">
        <v>1</v>
      </c>
      <c r="E446" s="88">
        <v>48</v>
      </c>
      <c r="F446" s="110">
        <f t="shared" si="64"/>
        <v>288</v>
      </c>
      <c r="G446" s="113">
        <f t="shared" si="65"/>
        <v>251</v>
      </c>
      <c r="H446" s="138"/>
      <c r="I446" s="150"/>
      <c r="J446" s="130"/>
      <c r="K446" s="116">
        <v>45</v>
      </c>
      <c r="L446" s="111">
        <v>42</v>
      </c>
      <c r="M446" s="111">
        <v>41</v>
      </c>
      <c r="N446" s="111">
        <v>41</v>
      </c>
      <c r="O446" s="111">
        <v>41</v>
      </c>
      <c r="P446" s="111">
        <v>41</v>
      </c>
      <c r="Q446" s="110">
        <v>27.4785</v>
      </c>
      <c r="R446" s="110">
        <v>-81.424199999999999</v>
      </c>
      <c r="S446" s="2" t="s">
        <v>1118</v>
      </c>
      <c r="T446" s="2" t="s">
        <v>1411</v>
      </c>
      <c r="U446" s="2" t="s">
        <v>4</v>
      </c>
      <c r="V446" s="2" t="s">
        <v>2</v>
      </c>
    </row>
    <row r="447" spans="1:22" hidden="1" x14ac:dyDescent="0.3">
      <c r="A447" s="109">
        <v>2385</v>
      </c>
      <c r="B447" s="126" t="s">
        <v>25</v>
      </c>
      <c r="C447" s="7" t="str">
        <f t="shared" si="68"/>
        <v>Highlands|Family|Active</v>
      </c>
      <c r="D447" s="7">
        <v>1</v>
      </c>
      <c r="E447" s="88">
        <v>32</v>
      </c>
      <c r="F447" s="110">
        <f t="shared" si="64"/>
        <v>192</v>
      </c>
      <c r="G447" s="113">
        <f t="shared" si="65"/>
        <v>183</v>
      </c>
      <c r="H447" s="138"/>
      <c r="I447" s="150"/>
      <c r="J447" s="130"/>
      <c r="K447" s="116">
        <v>31</v>
      </c>
      <c r="L447" s="111">
        <v>31</v>
      </c>
      <c r="M447" s="111">
        <v>31</v>
      </c>
      <c r="N447" s="111">
        <v>30</v>
      </c>
      <c r="O447" s="111">
        <v>30</v>
      </c>
      <c r="P447" s="111">
        <v>30</v>
      </c>
      <c r="Q447" s="110">
        <v>27.602833</v>
      </c>
      <c r="R447" s="110">
        <v>-81.510310000000004</v>
      </c>
      <c r="S447" s="2" t="s">
        <v>1125</v>
      </c>
      <c r="T447" s="2" t="s">
        <v>1411</v>
      </c>
      <c r="U447" s="2" t="s">
        <v>4</v>
      </c>
      <c r="V447" s="2" t="s">
        <v>2</v>
      </c>
    </row>
    <row r="448" spans="1:22" x14ac:dyDescent="0.25">
      <c r="A448" s="109"/>
      <c r="B448" s="126"/>
      <c r="C448" s="7" t="s">
        <v>1762</v>
      </c>
      <c r="D448" s="7">
        <f>SUM(D438:D447)</f>
        <v>10</v>
      </c>
      <c r="E448" s="135">
        <f t="shared" ref="E448:G448" si="72">SUM(E438:E447)</f>
        <v>486</v>
      </c>
      <c r="F448" s="2">
        <f t="shared" si="72"/>
        <v>2916</v>
      </c>
      <c r="G448" s="2">
        <f t="shared" si="72"/>
        <v>2700</v>
      </c>
      <c r="H448" s="138">
        <f>G448/F448</f>
        <v>0.92592592592592593</v>
      </c>
      <c r="I448" s="150">
        <v>0.89629999999999999</v>
      </c>
      <c r="J448" s="130">
        <v>0.90149999999999997</v>
      </c>
      <c r="K448" s="116"/>
      <c r="L448" s="111"/>
      <c r="M448" s="111"/>
      <c r="N448" s="111"/>
      <c r="O448" s="111"/>
      <c r="P448" s="111"/>
      <c r="Q448" s="110"/>
      <c r="R448" s="110"/>
      <c r="S448" s="2"/>
      <c r="T448" s="2"/>
      <c r="U448" s="2"/>
      <c r="V448" s="2"/>
    </row>
    <row r="449" spans="1:22" hidden="1" x14ac:dyDescent="0.3">
      <c r="A449" s="109">
        <v>602</v>
      </c>
      <c r="B449" s="126" t="s">
        <v>25</v>
      </c>
      <c r="C449" s="7" t="str">
        <f t="shared" si="68"/>
        <v>Highlands|FW/FW|Active</v>
      </c>
      <c r="D449" s="7">
        <v>1</v>
      </c>
      <c r="E449" s="88">
        <v>44</v>
      </c>
      <c r="F449" s="110">
        <f t="shared" si="64"/>
        <v>264</v>
      </c>
      <c r="G449" s="113">
        <f t="shared" si="65"/>
        <v>228</v>
      </c>
      <c r="H449" s="138"/>
      <c r="I449" s="150"/>
      <c r="J449" s="130"/>
      <c r="K449" s="116">
        <v>37</v>
      </c>
      <c r="L449" s="111">
        <v>37</v>
      </c>
      <c r="M449" s="111">
        <v>37</v>
      </c>
      <c r="N449" s="111">
        <v>38</v>
      </c>
      <c r="O449" s="111">
        <v>39</v>
      </c>
      <c r="P449" s="111">
        <v>40</v>
      </c>
      <c r="Q449" s="110">
        <v>27.478899999999999</v>
      </c>
      <c r="R449" s="110">
        <v>-81.428700000000006</v>
      </c>
      <c r="S449" s="2" t="s">
        <v>408</v>
      </c>
      <c r="T449" s="2" t="s">
        <v>1513</v>
      </c>
      <c r="U449" s="2" t="s">
        <v>5</v>
      </c>
      <c r="V449" s="2" t="s">
        <v>2</v>
      </c>
    </row>
    <row r="450" spans="1:22" hidden="1" x14ac:dyDescent="0.3">
      <c r="A450" s="109">
        <v>1982</v>
      </c>
      <c r="B450" s="126" t="s">
        <v>25</v>
      </c>
      <c r="C450" s="7" t="str">
        <f t="shared" si="68"/>
        <v>Highlands|FW/FW|Active</v>
      </c>
      <c r="D450" s="7">
        <v>1</v>
      </c>
      <c r="E450" s="88">
        <v>52</v>
      </c>
      <c r="F450" s="110">
        <f t="shared" si="64"/>
        <v>312</v>
      </c>
      <c r="G450" s="113">
        <f t="shared" si="65"/>
        <v>295</v>
      </c>
      <c r="H450" s="138"/>
      <c r="I450" s="150"/>
      <c r="J450" s="130"/>
      <c r="K450" s="116">
        <v>47</v>
      </c>
      <c r="L450" s="111">
        <v>48</v>
      </c>
      <c r="M450" s="111">
        <v>50</v>
      </c>
      <c r="N450" s="111">
        <v>50</v>
      </c>
      <c r="O450" s="111">
        <v>50</v>
      </c>
      <c r="P450" s="111">
        <v>50</v>
      </c>
      <c r="Q450" s="110">
        <v>27.576333000000002</v>
      </c>
      <c r="R450" s="110">
        <v>-81.511555999999999</v>
      </c>
      <c r="S450" s="2" t="s">
        <v>1047</v>
      </c>
      <c r="T450" s="2" t="s">
        <v>1680</v>
      </c>
      <c r="U450" s="2" t="s">
        <v>5</v>
      </c>
      <c r="V450" s="2" t="s">
        <v>2</v>
      </c>
    </row>
    <row r="451" spans="1:22" hidden="1" x14ac:dyDescent="0.3">
      <c r="A451" s="109">
        <v>2465</v>
      </c>
      <c r="B451" s="126" t="s">
        <v>25</v>
      </c>
      <c r="C451" s="7" t="str">
        <f t="shared" si="68"/>
        <v>Highlands|FW/FW|Active</v>
      </c>
      <c r="D451" s="7">
        <v>1</v>
      </c>
      <c r="E451" s="88">
        <v>64</v>
      </c>
      <c r="F451" s="110">
        <f t="shared" si="64"/>
        <v>384</v>
      </c>
      <c r="G451" s="113">
        <f t="shared" si="65"/>
        <v>352</v>
      </c>
      <c r="H451" s="138"/>
      <c r="I451" s="150"/>
      <c r="J451" s="130"/>
      <c r="K451" s="116">
        <v>57</v>
      </c>
      <c r="L451" s="111">
        <v>61</v>
      </c>
      <c r="M451" s="111">
        <v>56</v>
      </c>
      <c r="N451" s="111">
        <v>60</v>
      </c>
      <c r="O451" s="111">
        <v>59</v>
      </c>
      <c r="P451" s="111">
        <v>59</v>
      </c>
      <c r="Q451" s="110">
        <v>27.303000000000001</v>
      </c>
      <c r="R451" s="110">
        <v>-81.361999999999995</v>
      </c>
      <c r="S451" s="2" t="s">
        <v>1152</v>
      </c>
      <c r="T451" s="2" t="s">
        <v>1644</v>
      </c>
      <c r="U451" s="2" t="s">
        <v>5</v>
      </c>
      <c r="V451" s="2" t="s">
        <v>2</v>
      </c>
    </row>
    <row r="452" spans="1:22" x14ac:dyDescent="0.25">
      <c r="A452" s="109"/>
      <c r="B452" s="126"/>
      <c r="C452" s="7" t="s">
        <v>1780</v>
      </c>
      <c r="D452" s="7">
        <f>SUM(D449:D451)</f>
        <v>3</v>
      </c>
      <c r="E452" s="135">
        <f t="shared" ref="E452:G452" si="73">SUM(E449:E451)</f>
        <v>160</v>
      </c>
      <c r="F452" s="2">
        <f t="shared" si="73"/>
        <v>960</v>
      </c>
      <c r="G452" s="2">
        <f t="shared" si="73"/>
        <v>875</v>
      </c>
      <c r="H452" s="138">
        <f>G452/F452</f>
        <v>0.91145833333333337</v>
      </c>
      <c r="I452" s="150">
        <v>0.86880000000000002</v>
      </c>
      <c r="J452" s="130">
        <v>0.56459999999999999</v>
      </c>
      <c r="K452" s="116"/>
      <c r="L452" s="111"/>
      <c r="M452" s="111"/>
      <c r="N452" s="111"/>
      <c r="O452" s="111"/>
      <c r="P452" s="111"/>
      <c r="Q452" s="110"/>
      <c r="R452" s="110"/>
      <c r="S452" s="2"/>
      <c r="T452" s="2"/>
      <c r="U452" s="2"/>
      <c r="V452" s="2"/>
    </row>
    <row r="453" spans="1:22" hidden="1" x14ac:dyDescent="0.3">
      <c r="A453" s="109">
        <v>2431</v>
      </c>
      <c r="B453" s="126" t="s">
        <v>25</v>
      </c>
      <c r="C453" s="7" t="str">
        <f t="shared" si="68"/>
        <v>Highlands|Homeless|Active</v>
      </c>
      <c r="D453" s="7">
        <v>1</v>
      </c>
      <c r="E453" s="88">
        <v>16</v>
      </c>
      <c r="F453" s="110">
        <f t="shared" si="64"/>
        <v>96</v>
      </c>
      <c r="G453" s="113">
        <f t="shared" si="65"/>
        <v>93</v>
      </c>
      <c r="H453" s="138"/>
      <c r="I453" s="150"/>
      <c r="J453" s="130"/>
      <c r="K453" s="116">
        <v>15</v>
      </c>
      <c r="L453" s="111">
        <v>16</v>
      </c>
      <c r="M453" s="111">
        <v>16</v>
      </c>
      <c r="N453" s="111">
        <v>15</v>
      </c>
      <c r="O453" s="111">
        <v>15</v>
      </c>
      <c r="P453" s="111">
        <v>16</v>
      </c>
      <c r="Q453" s="110">
        <v>27.5837</v>
      </c>
      <c r="R453" s="110">
        <v>-81.499300000000005</v>
      </c>
      <c r="S453" s="2" t="s">
        <v>1137</v>
      </c>
      <c r="T453" s="2" t="s">
        <v>1390</v>
      </c>
      <c r="U453" s="2" t="s">
        <v>6</v>
      </c>
      <c r="V453" s="2" t="s">
        <v>2</v>
      </c>
    </row>
    <row r="454" spans="1:22" ht="12.6" thickBot="1" x14ac:dyDescent="0.3">
      <c r="A454" s="109"/>
      <c r="B454" s="128"/>
      <c r="C454" s="44" t="s">
        <v>1789</v>
      </c>
      <c r="D454" s="44">
        <v>1</v>
      </c>
      <c r="E454" s="90">
        <v>16</v>
      </c>
      <c r="F454" s="145">
        <v>96</v>
      </c>
      <c r="G454" s="146">
        <v>93</v>
      </c>
      <c r="H454" s="139">
        <f>G454/F454</f>
        <v>0.96875</v>
      </c>
      <c r="I454" s="151">
        <v>0.875</v>
      </c>
      <c r="J454" s="131" t="s">
        <v>1763</v>
      </c>
      <c r="K454" s="116"/>
      <c r="L454" s="111"/>
      <c r="M454" s="111"/>
      <c r="N454" s="111"/>
      <c r="O454" s="111"/>
      <c r="P454" s="111"/>
      <c r="Q454" s="110"/>
      <c r="R454" s="110"/>
      <c r="S454" s="2"/>
      <c r="T454" s="2"/>
      <c r="U454" s="2"/>
      <c r="V454" s="2"/>
    </row>
    <row r="455" spans="1:22" s="114" customFormat="1" x14ac:dyDescent="0.25">
      <c r="A455" s="119"/>
      <c r="B455" s="132" t="s">
        <v>28</v>
      </c>
      <c r="C455" s="156" t="s">
        <v>1793</v>
      </c>
      <c r="D455" s="156">
        <f>D463+D470+D536+D538+D551+D559+D561</f>
        <v>90</v>
      </c>
      <c r="E455" s="156">
        <f t="shared" ref="E455:G455" si="74">E463+E470+E536+E538+E551+E559+E561</f>
        <v>16326</v>
      </c>
      <c r="F455" s="156">
        <f t="shared" si="74"/>
        <v>95408</v>
      </c>
      <c r="G455" s="156">
        <f t="shared" si="74"/>
        <v>92058</v>
      </c>
      <c r="H455" s="102">
        <f>G455/F455</f>
        <v>0.9648876404494382</v>
      </c>
      <c r="I455" s="156"/>
      <c r="J455" s="157"/>
      <c r="K455" s="122"/>
      <c r="L455" s="123"/>
      <c r="M455" s="123"/>
      <c r="N455" s="123"/>
      <c r="O455" s="123"/>
      <c r="P455" s="123"/>
      <c r="Q455" s="121"/>
      <c r="R455" s="121"/>
      <c r="S455" s="120"/>
      <c r="T455" s="120"/>
      <c r="U455" s="120"/>
      <c r="V455" s="120"/>
    </row>
    <row r="456" spans="1:22" ht="12.4" hidden="1" customHeight="1" thickBot="1" x14ac:dyDescent="0.35">
      <c r="A456" s="109">
        <v>533</v>
      </c>
      <c r="B456" s="126" t="s">
        <v>28</v>
      </c>
      <c r="C456" s="2" t="str">
        <f t="shared" si="68"/>
        <v>Hillsborough|Elderly|Active</v>
      </c>
      <c r="D456" s="2">
        <v>1</v>
      </c>
      <c r="E456" s="110">
        <v>180</v>
      </c>
      <c r="F456" s="110">
        <f t="shared" si="64"/>
        <v>1080</v>
      </c>
      <c r="G456" s="113">
        <f t="shared" si="65"/>
        <v>1056</v>
      </c>
      <c r="H456" s="137"/>
      <c r="I456" s="124"/>
      <c r="J456" s="127"/>
      <c r="K456" s="116">
        <v>178</v>
      </c>
      <c r="L456" s="111">
        <v>173</v>
      </c>
      <c r="M456" s="111">
        <v>174</v>
      </c>
      <c r="N456" s="111">
        <v>178</v>
      </c>
      <c r="O456" s="111">
        <v>177</v>
      </c>
      <c r="P456" s="111">
        <v>176</v>
      </c>
      <c r="Q456" s="110">
        <v>28.057500000000001</v>
      </c>
      <c r="R456" s="110">
        <v>-82.361999999999995</v>
      </c>
      <c r="S456" s="2" t="s">
        <v>364</v>
      </c>
      <c r="T456" s="2" t="s">
        <v>1481</v>
      </c>
      <c r="U456" s="2" t="s">
        <v>3</v>
      </c>
      <c r="V456" s="2" t="s">
        <v>2</v>
      </c>
    </row>
    <row r="457" spans="1:22" ht="12.4" hidden="1" customHeight="1" thickBot="1" x14ac:dyDescent="0.35">
      <c r="A457" s="109">
        <v>964</v>
      </c>
      <c r="B457" s="126" t="s">
        <v>28</v>
      </c>
      <c r="C457" s="2" t="str">
        <f t="shared" si="68"/>
        <v>Hillsborough|Elderly|Active</v>
      </c>
      <c r="D457" s="2">
        <v>1</v>
      </c>
      <c r="E457" s="110">
        <v>144</v>
      </c>
      <c r="F457" s="110">
        <f t="shared" si="64"/>
        <v>864</v>
      </c>
      <c r="G457" s="113">
        <f t="shared" si="65"/>
        <v>847</v>
      </c>
      <c r="H457" s="137"/>
      <c r="I457" s="124"/>
      <c r="J457" s="127"/>
      <c r="K457" s="116">
        <v>143</v>
      </c>
      <c r="L457" s="111">
        <v>143</v>
      </c>
      <c r="M457" s="111">
        <v>139</v>
      </c>
      <c r="N457" s="111">
        <v>140</v>
      </c>
      <c r="O457" s="111">
        <v>140</v>
      </c>
      <c r="P457" s="111">
        <v>142</v>
      </c>
      <c r="Q457" s="110">
        <v>27.976099999999999</v>
      </c>
      <c r="R457" s="110">
        <v>-82.319400000000002</v>
      </c>
      <c r="S457" s="2" t="s">
        <v>621</v>
      </c>
      <c r="T457" s="2" t="s">
        <v>1559</v>
      </c>
      <c r="U457" s="2" t="s">
        <v>3</v>
      </c>
      <c r="V457" s="2" t="s">
        <v>2</v>
      </c>
    </row>
    <row r="458" spans="1:22" ht="12.4" hidden="1" customHeight="1" thickBot="1" x14ac:dyDescent="0.35">
      <c r="A458" s="109">
        <v>1177</v>
      </c>
      <c r="B458" s="126" t="s">
        <v>28</v>
      </c>
      <c r="C458" s="2" t="str">
        <f t="shared" si="68"/>
        <v>Hillsborough|Elderly|Active</v>
      </c>
      <c r="D458" s="2">
        <v>1</v>
      </c>
      <c r="E458" s="110">
        <v>160</v>
      </c>
      <c r="F458" s="110">
        <f t="shared" si="64"/>
        <v>960</v>
      </c>
      <c r="G458" s="113">
        <f t="shared" si="65"/>
        <v>946</v>
      </c>
      <c r="H458" s="137"/>
      <c r="I458" s="124"/>
      <c r="J458" s="127"/>
      <c r="K458" s="116">
        <v>160</v>
      </c>
      <c r="L458" s="111">
        <v>157</v>
      </c>
      <c r="M458" s="111">
        <v>158</v>
      </c>
      <c r="N458" s="111">
        <v>158</v>
      </c>
      <c r="O458" s="111">
        <v>159</v>
      </c>
      <c r="P458" s="111">
        <v>154</v>
      </c>
      <c r="Q458" s="110">
        <v>28.0564</v>
      </c>
      <c r="R458" s="110">
        <v>-82.579700000000003</v>
      </c>
      <c r="S458" s="2" t="s">
        <v>759</v>
      </c>
      <c r="T458" s="2" t="s">
        <v>1588</v>
      </c>
      <c r="U458" s="2" t="s">
        <v>3</v>
      </c>
      <c r="V458" s="2" t="s">
        <v>2</v>
      </c>
    </row>
    <row r="459" spans="1:22" ht="12.4" hidden="1" customHeight="1" thickBot="1" x14ac:dyDescent="0.35">
      <c r="A459" s="109">
        <v>1434</v>
      </c>
      <c r="B459" s="126" t="s">
        <v>28</v>
      </c>
      <c r="C459" s="2" t="str">
        <f t="shared" si="68"/>
        <v>Hillsborough|Elderly|Active</v>
      </c>
      <c r="D459" s="2">
        <v>1</v>
      </c>
      <c r="E459" s="110">
        <v>160</v>
      </c>
      <c r="F459" s="110">
        <f t="shared" si="64"/>
        <v>960</v>
      </c>
      <c r="G459" s="113">
        <f t="shared" si="65"/>
        <v>957</v>
      </c>
      <c r="H459" s="137"/>
      <c r="I459" s="124"/>
      <c r="J459" s="127"/>
      <c r="K459" s="116">
        <v>160</v>
      </c>
      <c r="L459" s="111">
        <v>159</v>
      </c>
      <c r="M459" s="111">
        <v>160</v>
      </c>
      <c r="N459" s="111">
        <v>160</v>
      </c>
      <c r="O459" s="111">
        <v>159</v>
      </c>
      <c r="P459" s="111">
        <v>159</v>
      </c>
      <c r="Q459" s="110">
        <v>28.180700000000002</v>
      </c>
      <c r="R459" s="110">
        <v>-82.407300000000006</v>
      </c>
      <c r="S459" s="2" t="s">
        <v>858</v>
      </c>
      <c r="T459" s="2" t="s">
        <v>1361</v>
      </c>
      <c r="U459" s="2" t="s">
        <v>3</v>
      </c>
      <c r="V459" s="2" t="s">
        <v>2</v>
      </c>
    </row>
    <row r="460" spans="1:22" ht="12.4" hidden="1" customHeight="1" thickBot="1" x14ac:dyDescent="0.35">
      <c r="A460" s="109">
        <v>2248</v>
      </c>
      <c r="B460" s="126" t="s">
        <v>28</v>
      </c>
      <c r="C460" s="2" t="str">
        <f t="shared" si="68"/>
        <v>Hillsborough|Elderly|Active</v>
      </c>
      <c r="D460" s="2">
        <v>1</v>
      </c>
      <c r="E460" s="110">
        <v>160</v>
      </c>
      <c r="F460" s="110">
        <f t="shared" si="64"/>
        <v>960</v>
      </c>
      <c r="G460" s="113">
        <f t="shared" si="65"/>
        <v>944</v>
      </c>
      <c r="H460" s="137"/>
      <c r="I460" s="124"/>
      <c r="J460" s="127"/>
      <c r="K460" s="116">
        <v>155</v>
      </c>
      <c r="L460" s="111">
        <v>157</v>
      </c>
      <c r="M460" s="111">
        <v>159</v>
      </c>
      <c r="N460" s="111">
        <v>158</v>
      </c>
      <c r="O460" s="111">
        <v>158</v>
      </c>
      <c r="P460" s="111">
        <v>157</v>
      </c>
      <c r="Q460" s="110">
        <v>27.955361</v>
      </c>
      <c r="R460" s="110">
        <v>-82.453556000000006</v>
      </c>
      <c r="S460" s="2" t="s">
        <v>1103</v>
      </c>
      <c r="T460" s="2" t="s">
        <v>1705</v>
      </c>
      <c r="U460" s="2" t="s">
        <v>3</v>
      </c>
      <c r="V460" s="2" t="s">
        <v>2</v>
      </c>
    </row>
    <row r="461" spans="1:22" ht="12.4" hidden="1" customHeight="1" thickBot="1" x14ac:dyDescent="0.35">
      <c r="A461" s="109">
        <v>2444</v>
      </c>
      <c r="B461" s="126" t="s">
        <v>28</v>
      </c>
      <c r="C461" s="2" t="str">
        <f t="shared" si="68"/>
        <v>Hillsborough|Elderly|Active</v>
      </c>
      <c r="D461" s="2">
        <v>1</v>
      </c>
      <c r="E461" s="110">
        <v>200</v>
      </c>
      <c r="F461" s="110">
        <f t="shared" si="64"/>
        <v>1200</v>
      </c>
      <c r="G461" s="113">
        <f t="shared" si="65"/>
        <v>1183</v>
      </c>
      <c r="H461" s="137"/>
      <c r="I461" s="124"/>
      <c r="J461" s="127"/>
      <c r="K461" s="116">
        <v>195</v>
      </c>
      <c r="L461" s="111">
        <v>198</v>
      </c>
      <c r="M461" s="111">
        <v>199</v>
      </c>
      <c r="N461" s="111">
        <v>197</v>
      </c>
      <c r="O461" s="111">
        <v>196</v>
      </c>
      <c r="P461" s="111">
        <v>198</v>
      </c>
      <c r="Q461" s="110">
        <v>27.953520000000001</v>
      </c>
      <c r="R461" s="110">
        <v>-82.459028000000004</v>
      </c>
      <c r="S461" s="2" t="s">
        <v>1143</v>
      </c>
      <c r="T461" s="2" t="s">
        <v>1713</v>
      </c>
      <c r="U461" s="2" t="s">
        <v>3</v>
      </c>
      <c r="V461" s="2" t="s">
        <v>2</v>
      </c>
    </row>
    <row r="462" spans="1:22" ht="12.4" hidden="1" customHeight="1" thickBot="1" x14ac:dyDescent="0.35">
      <c r="A462" s="109">
        <v>2556</v>
      </c>
      <c r="B462" s="126" t="s">
        <v>28</v>
      </c>
      <c r="C462" s="2" t="str">
        <f t="shared" si="68"/>
        <v>Hillsborough|Elderly|Active</v>
      </c>
      <c r="D462" s="2">
        <v>1</v>
      </c>
      <c r="E462" s="110">
        <v>197</v>
      </c>
      <c r="F462" s="110">
        <f t="shared" si="64"/>
        <v>1182</v>
      </c>
      <c r="G462" s="113">
        <f t="shared" si="65"/>
        <v>1174</v>
      </c>
      <c r="H462" s="137"/>
      <c r="I462" s="124"/>
      <c r="J462" s="127"/>
      <c r="K462" s="116">
        <v>197</v>
      </c>
      <c r="L462" s="111">
        <v>197</v>
      </c>
      <c r="M462" s="111">
        <v>196</v>
      </c>
      <c r="N462" s="111">
        <v>194</v>
      </c>
      <c r="O462" s="111">
        <v>197</v>
      </c>
      <c r="P462" s="111">
        <v>193</v>
      </c>
      <c r="Q462" s="110">
        <v>27.981777777777801</v>
      </c>
      <c r="R462" s="110">
        <v>-82.475805555555596</v>
      </c>
      <c r="S462" s="2" t="s">
        <v>1217</v>
      </c>
      <c r="T462" s="2" t="s">
        <v>1368</v>
      </c>
      <c r="U462" s="2" t="s">
        <v>3</v>
      </c>
      <c r="V462" s="2" t="s">
        <v>2</v>
      </c>
    </row>
    <row r="463" spans="1:22" x14ac:dyDescent="0.25">
      <c r="A463" s="109"/>
      <c r="B463" s="126"/>
      <c r="C463" s="7" t="s">
        <v>1767</v>
      </c>
      <c r="D463" s="7">
        <f>SUM(D456:D462)</f>
        <v>7</v>
      </c>
      <c r="E463" s="135">
        <f t="shared" ref="E463:G463" si="75">SUM(E456:E462)</f>
        <v>1201</v>
      </c>
      <c r="F463" s="2">
        <f t="shared" si="75"/>
        <v>7206</v>
      </c>
      <c r="G463" s="2">
        <f t="shared" si="75"/>
        <v>7107</v>
      </c>
      <c r="H463" s="138">
        <f>G463/F463</f>
        <v>0.98626144879267275</v>
      </c>
      <c r="I463" s="150">
        <v>0.96799999999999997</v>
      </c>
      <c r="J463" s="130">
        <v>0.96679999999999999</v>
      </c>
      <c r="K463" s="116"/>
      <c r="L463" s="111"/>
      <c r="M463" s="111"/>
      <c r="N463" s="111"/>
      <c r="O463" s="111"/>
      <c r="P463" s="111"/>
      <c r="Q463" s="110"/>
      <c r="R463" s="110"/>
      <c r="S463" s="2"/>
      <c r="T463" s="2"/>
      <c r="U463" s="2"/>
      <c r="V463" s="2"/>
    </row>
    <row r="464" spans="1:22" hidden="1" x14ac:dyDescent="0.3">
      <c r="A464" s="109">
        <v>2574</v>
      </c>
      <c r="B464" s="126" t="s">
        <v>28</v>
      </c>
      <c r="C464" s="7" t="str">
        <f>CONCATENATE(B464&amp;"|"&amp;U464&amp;"|"&amp;V464)</f>
        <v>Hillsborough|Elderly|Pipeline</v>
      </c>
      <c r="D464" s="7">
        <v>1</v>
      </c>
      <c r="E464" s="88">
        <v>158</v>
      </c>
      <c r="F464" s="110">
        <f>COUNTA(K464:P464)*E464</f>
        <v>0</v>
      </c>
      <c r="G464" s="113">
        <f>SUM(K464:P464)</f>
        <v>0</v>
      </c>
      <c r="H464" s="138"/>
      <c r="I464" s="150"/>
      <c r="J464" s="130"/>
      <c r="Q464" s="110">
        <v>27.955972222222201</v>
      </c>
      <c r="R464" s="110">
        <v>-82.452722222222206</v>
      </c>
      <c r="S464" s="2" t="s">
        <v>1233</v>
      </c>
      <c r="T464" s="2" t="s">
        <v>1368</v>
      </c>
      <c r="U464" s="2" t="s">
        <v>3</v>
      </c>
      <c r="V464" s="2" t="s">
        <v>1333</v>
      </c>
    </row>
    <row r="465" spans="1:22" hidden="1" x14ac:dyDescent="0.3">
      <c r="A465" s="109">
        <v>2592</v>
      </c>
      <c r="B465" s="126" t="s">
        <v>28</v>
      </c>
      <c r="C465" s="7" t="str">
        <f>CONCATENATE(B465&amp;"|"&amp;U465&amp;"|"&amp;V465)</f>
        <v>Hillsborough|Elderly|Pipeline</v>
      </c>
      <c r="D465" s="7">
        <v>1</v>
      </c>
      <c r="E465" s="88">
        <v>80</v>
      </c>
      <c r="F465" s="110">
        <f>COUNTA(K465:P465)*E465</f>
        <v>0</v>
      </c>
      <c r="G465" s="113">
        <f>SUM(K465:P465)</f>
        <v>0</v>
      </c>
      <c r="H465" s="138"/>
      <c r="I465" s="150"/>
      <c r="J465" s="130"/>
      <c r="Q465" s="110">
        <v>27.955055999999999</v>
      </c>
      <c r="R465" s="110">
        <v>-82.459389000000002</v>
      </c>
      <c r="S465" s="2" t="s">
        <v>1250</v>
      </c>
      <c r="T465" s="2" t="s">
        <v>1368</v>
      </c>
      <c r="U465" s="2" t="s">
        <v>3</v>
      </c>
      <c r="V465" s="2" t="s">
        <v>1333</v>
      </c>
    </row>
    <row r="466" spans="1:22" hidden="1" x14ac:dyDescent="0.3">
      <c r="A466" s="109">
        <v>2691</v>
      </c>
      <c r="B466" s="126" t="s">
        <v>28</v>
      </c>
      <c r="C466" s="7" t="str">
        <f>CONCATENATE(B466&amp;"|"&amp;U466&amp;"|"&amp;V466)</f>
        <v>Hillsborough|Elderly|Pipeline</v>
      </c>
      <c r="D466" s="7">
        <v>1</v>
      </c>
      <c r="E466" s="88">
        <v>80</v>
      </c>
      <c r="F466" s="110">
        <f>COUNTA(K466:P466)*E466</f>
        <v>0</v>
      </c>
      <c r="G466" s="113">
        <f>SUM(K466:P466)</f>
        <v>0</v>
      </c>
      <c r="H466" s="138"/>
      <c r="I466" s="150"/>
      <c r="J466" s="130"/>
      <c r="Q466" s="110">
        <v>28.064889000000001</v>
      </c>
      <c r="R466" s="110">
        <v>-82.441610999999995</v>
      </c>
      <c r="S466" s="2" t="s">
        <v>1323</v>
      </c>
      <c r="T466" s="2" t="s">
        <v>1728</v>
      </c>
      <c r="U466" s="2" t="s">
        <v>3</v>
      </c>
      <c r="V466" s="2" t="s">
        <v>1333</v>
      </c>
    </row>
    <row r="467" spans="1:22" x14ac:dyDescent="0.25">
      <c r="A467" s="109"/>
      <c r="B467" s="126"/>
      <c r="C467" s="7" t="s">
        <v>1765</v>
      </c>
      <c r="D467" s="7">
        <f>SUM(D464:D466)</f>
        <v>3</v>
      </c>
      <c r="E467" s="135">
        <f>SUM(E464:E466)</f>
        <v>318</v>
      </c>
      <c r="F467" s="110"/>
      <c r="G467" s="113"/>
      <c r="H467" s="138"/>
      <c r="I467" s="150"/>
      <c r="J467" s="130"/>
      <c r="Q467" s="110"/>
      <c r="R467" s="110"/>
      <c r="S467" s="2"/>
      <c r="T467" s="2"/>
      <c r="U467" s="2"/>
      <c r="V467" s="2"/>
    </row>
    <row r="468" spans="1:22" hidden="1" x14ac:dyDescent="0.3">
      <c r="A468" s="109">
        <v>1322</v>
      </c>
      <c r="B468" s="126" t="s">
        <v>28</v>
      </c>
      <c r="C468" s="7" t="str">
        <f t="shared" si="68"/>
        <v>Hillsborough|Elderly|MR|Active</v>
      </c>
      <c r="D468" s="7">
        <v>1</v>
      </c>
      <c r="E468" s="88">
        <v>160</v>
      </c>
      <c r="F468" s="110">
        <f t="shared" si="64"/>
        <v>960</v>
      </c>
      <c r="G468" s="113">
        <f t="shared" si="65"/>
        <v>950</v>
      </c>
      <c r="H468" s="138"/>
      <c r="I468" s="150"/>
      <c r="J468" s="130"/>
      <c r="K468" s="116">
        <v>159</v>
      </c>
      <c r="L468" s="111">
        <v>157</v>
      </c>
      <c r="M468" s="111">
        <v>158</v>
      </c>
      <c r="N468" s="111">
        <v>159</v>
      </c>
      <c r="O468" s="111">
        <v>159</v>
      </c>
      <c r="P468" s="111">
        <v>158</v>
      </c>
      <c r="Q468" s="110">
        <v>27.970600000000001</v>
      </c>
      <c r="R468" s="110">
        <v>-82.4452</v>
      </c>
      <c r="S468" s="2" t="s">
        <v>819</v>
      </c>
      <c r="T468" s="2" t="s">
        <v>1360</v>
      </c>
      <c r="U468" s="2" t="s">
        <v>1739</v>
      </c>
      <c r="V468" s="2" t="s">
        <v>2</v>
      </c>
    </row>
    <row r="469" spans="1:22" hidden="1" x14ac:dyDescent="0.3">
      <c r="A469" s="109">
        <v>1960</v>
      </c>
      <c r="B469" s="126" t="s">
        <v>28</v>
      </c>
      <c r="C469" s="7" t="str">
        <f t="shared" si="68"/>
        <v>Hillsborough|Elderly|MR|Active</v>
      </c>
      <c r="D469" s="7">
        <v>1</v>
      </c>
      <c r="E469" s="88">
        <v>152</v>
      </c>
      <c r="F469" s="110">
        <f t="shared" si="64"/>
        <v>912</v>
      </c>
      <c r="G469" s="113">
        <f t="shared" si="65"/>
        <v>891</v>
      </c>
      <c r="H469" s="138"/>
      <c r="I469" s="150"/>
      <c r="J469" s="130"/>
      <c r="K469" s="116">
        <v>149</v>
      </c>
      <c r="L469" s="111">
        <v>148</v>
      </c>
      <c r="M469" s="111">
        <v>151</v>
      </c>
      <c r="N469" s="111">
        <v>149</v>
      </c>
      <c r="O469" s="111">
        <v>148</v>
      </c>
      <c r="P469" s="111">
        <v>146</v>
      </c>
      <c r="Q469" s="110">
        <v>27.907889000000001</v>
      </c>
      <c r="R469" s="110">
        <v>-82.358971999999994</v>
      </c>
      <c r="S469" s="2" t="s">
        <v>1043</v>
      </c>
      <c r="T469" s="2" t="s">
        <v>1634</v>
      </c>
      <c r="U469" s="2" t="s">
        <v>1739</v>
      </c>
      <c r="V469" s="2" t="s">
        <v>2</v>
      </c>
    </row>
    <row r="470" spans="1:22" x14ac:dyDescent="0.25">
      <c r="A470" s="109"/>
      <c r="B470" s="126"/>
      <c r="C470" s="7" t="s">
        <v>1772</v>
      </c>
      <c r="D470" s="7">
        <f>SUM(D468:D469)</f>
        <v>2</v>
      </c>
      <c r="E470" s="135">
        <f t="shared" ref="E470:G470" si="76">SUM(E468:E469)</f>
        <v>312</v>
      </c>
      <c r="F470" s="2">
        <f t="shared" si="76"/>
        <v>1872</v>
      </c>
      <c r="G470" s="2">
        <f t="shared" si="76"/>
        <v>1841</v>
      </c>
      <c r="H470" s="138">
        <f>G470/F470</f>
        <v>0.98344017094017089</v>
      </c>
      <c r="I470" s="150">
        <v>0.96789999999999998</v>
      </c>
      <c r="J470" s="130">
        <v>0.9879</v>
      </c>
      <c r="K470" s="116"/>
      <c r="L470" s="111"/>
      <c r="M470" s="111"/>
      <c r="N470" s="111"/>
      <c r="O470" s="111"/>
      <c r="P470" s="111"/>
      <c r="Q470" s="110"/>
      <c r="R470" s="110"/>
      <c r="S470" s="2"/>
      <c r="T470" s="2"/>
      <c r="U470" s="2"/>
      <c r="V470" s="2"/>
    </row>
    <row r="471" spans="1:22" hidden="1" x14ac:dyDescent="0.3">
      <c r="A471" s="109">
        <v>39</v>
      </c>
      <c r="B471" s="126" t="s">
        <v>28</v>
      </c>
      <c r="C471" s="7" t="str">
        <f t="shared" si="68"/>
        <v>Hillsborough|Family|Active</v>
      </c>
      <c r="D471" s="7">
        <v>1</v>
      </c>
      <c r="E471" s="88">
        <v>260</v>
      </c>
      <c r="F471" s="110">
        <f t="shared" si="64"/>
        <v>0</v>
      </c>
      <c r="G471" s="113">
        <f t="shared" si="65"/>
        <v>0</v>
      </c>
      <c r="H471" s="138"/>
      <c r="I471" s="150"/>
      <c r="J471" s="130"/>
      <c r="Q471" s="110">
        <v>28.010899999999999</v>
      </c>
      <c r="R471" s="110">
        <v>-82.4114</v>
      </c>
      <c r="S471" s="2" t="s">
        <v>36</v>
      </c>
      <c r="T471" s="2" t="s">
        <v>1424</v>
      </c>
      <c r="U471" s="2" t="s">
        <v>4</v>
      </c>
      <c r="V471" s="2" t="s">
        <v>2</v>
      </c>
    </row>
    <row r="472" spans="1:22" hidden="1" x14ac:dyDescent="0.3">
      <c r="A472" s="109">
        <v>40</v>
      </c>
      <c r="B472" s="126" t="s">
        <v>28</v>
      </c>
      <c r="C472" s="7" t="str">
        <f t="shared" si="68"/>
        <v>Hillsborough|Family|Active</v>
      </c>
      <c r="D472" s="7">
        <v>1</v>
      </c>
      <c r="E472" s="88">
        <v>32</v>
      </c>
      <c r="F472" s="110">
        <f t="shared" si="64"/>
        <v>192</v>
      </c>
      <c r="G472" s="113">
        <f t="shared" si="65"/>
        <v>82</v>
      </c>
      <c r="H472" s="138"/>
      <c r="I472" s="150"/>
      <c r="J472" s="130"/>
      <c r="K472" s="116">
        <v>14</v>
      </c>
      <c r="L472" s="111">
        <v>13</v>
      </c>
      <c r="M472" s="111">
        <v>14</v>
      </c>
      <c r="N472" s="111">
        <v>14</v>
      </c>
      <c r="O472" s="111">
        <v>14</v>
      </c>
      <c r="P472" s="111">
        <v>13</v>
      </c>
      <c r="Q472" s="110">
        <v>28.0655</v>
      </c>
      <c r="R472" s="110">
        <v>-82.437700000000007</v>
      </c>
      <c r="S472" s="2" t="s">
        <v>37</v>
      </c>
      <c r="T472" s="2" t="s">
        <v>1425</v>
      </c>
      <c r="U472" s="2" t="s">
        <v>4</v>
      </c>
      <c r="V472" s="2" t="s">
        <v>2</v>
      </c>
    </row>
    <row r="473" spans="1:22" hidden="1" x14ac:dyDescent="0.3">
      <c r="A473" s="109">
        <v>64</v>
      </c>
      <c r="B473" s="126" t="s">
        <v>28</v>
      </c>
      <c r="C473" s="7" t="str">
        <f t="shared" si="68"/>
        <v>Hillsborough|Family|Active</v>
      </c>
      <c r="D473" s="7">
        <v>1</v>
      </c>
      <c r="E473" s="88">
        <v>290</v>
      </c>
      <c r="F473" s="110">
        <f t="shared" si="64"/>
        <v>1740</v>
      </c>
      <c r="G473" s="113">
        <f t="shared" si="65"/>
        <v>1570</v>
      </c>
      <c r="H473" s="138"/>
      <c r="I473" s="150"/>
      <c r="J473" s="130"/>
      <c r="K473" s="116">
        <v>267</v>
      </c>
      <c r="L473" s="111">
        <v>266</v>
      </c>
      <c r="M473" s="111">
        <v>260</v>
      </c>
      <c r="N473" s="111">
        <v>262</v>
      </c>
      <c r="O473" s="111">
        <v>259</v>
      </c>
      <c r="P473" s="111">
        <v>256</v>
      </c>
      <c r="Q473" s="110">
        <v>27.888500000000001</v>
      </c>
      <c r="R473" s="110">
        <v>-82.33</v>
      </c>
      <c r="S473" s="2" t="s">
        <v>61</v>
      </c>
      <c r="T473" s="2" t="s">
        <v>1430</v>
      </c>
      <c r="U473" s="2" t="s">
        <v>4</v>
      </c>
      <c r="V473" s="2" t="s">
        <v>2</v>
      </c>
    </row>
    <row r="474" spans="1:22" hidden="1" x14ac:dyDescent="0.3">
      <c r="A474" s="109">
        <v>95</v>
      </c>
      <c r="B474" s="126" t="s">
        <v>28</v>
      </c>
      <c r="C474" s="7" t="str">
        <f t="shared" si="68"/>
        <v>Hillsborough|Family|Active</v>
      </c>
      <c r="D474" s="7">
        <v>1</v>
      </c>
      <c r="E474" s="88">
        <v>200</v>
      </c>
      <c r="F474" s="110">
        <f t="shared" si="64"/>
        <v>1200</v>
      </c>
      <c r="G474" s="113">
        <f t="shared" si="65"/>
        <v>1143</v>
      </c>
      <c r="H474" s="138"/>
      <c r="I474" s="150"/>
      <c r="J474" s="130"/>
      <c r="K474" s="116">
        <v>195</v>
      </c>
      <c r="L474" s="111">
        <v>192</v>
      </c>
      <c r="M474" s="111">
        <v>188</v>
      </c>
      <c r="N474" s="111">
        <v>187</v>
      </c>
      <c r="O474" s="111">
        <v>192</v>
      </c>
      <c r="P474" s="111">
        <v>189</v>
      </c>
      <c r="Q474" s="110">
        <v>27.9299</v>
      </c>
      <c r="R474" s="110">
        <v>-82.314499999999995</v>
      </c>
      <c r="S474" s="2" t="s">
        <v>78</v>
      </c>
      <c r="T474" s="2" t="s">
        <v>1382</v>
      </c>
      <c r="U474" s="2" t="s">
        <v>4</v>
      </c>
      <c r="V474" s="2" t="s">
        <v>2</v>
      </c>
    </row>
    <row r="475" spans="1:22" hidden="1" x14ac:dyDescent="0.3">
      <c r="A475" s="109">
        <v>134</v>
      </c>
      <c r="B475" s="126" t="s">
        <v>28</v>
      </c>
      <c r="C475" s="7" t="str">
        <f t="shared" si="68"/>
        <v>Hillsborough|Family|Active</v>
      </c>
      <c r="D475" s="7">
        <v>1</v>
      </c>
      <c r="E475" s="88">
        <v>172</v>
      </c>
      <c r="F475" s="110">
        <f t="shared" si="64"/>
        <v>860</v>
      </c>
      <c r="G475" s="113">
        <f t="shared" si="65"/>
        <v>790</v>
      </c>
      <c r="H475" s="138"/>
      <c r="I475" s="150"/>
      <c r="J475" s="130"/>
      <c r="K475" s="116">
        <v>163</v>
      </c>
      <c r="M475" s="111">
        <v>159</v>
      </c>
      <c r="N475" s="111">
        <v>154</v>
      </c>
      <c r="O475" s="111">
        <v>156</v>
      </c>
      <c r="P475" s="111">
        <v>158</v>
      </c>
      <c r="Q475" s="110">
        <v>28.059799999999999</v>
      </c>
      <c r="R475" s="110">
        <v>-82.440700000000007</v>
      </c>
      <c r="S475" s="2" t="s">
        <v>106</v>
      </c>
      <c r="T475" s="2" t="s">
        <v>1354</v>
      </c>
      <c r="U475" s="2" t="s">
        <v>4</v>
      </c>
      <c r="V475" s="2" t="s">
        <v>2</v>
      </c>
    </row>
    <row r="476" spans="1:22" hidden="1" x14ac:dyDescent="0.3">
      <c r="A476" s="109">
        <v>143</v>
      </c>
      <c r="B476" s="126" t="s">
        <v>28</v>
      </c>
      <c r="C476" s="7" t="str">
        <f t="shared" si="68"/>
        <v>Hillsborough|Family|Active</v>
      </c>
      <c r="D476" s="7">
        <v>1</v>
      </c>
      <c r="E476" s="88">
        <v>200</v>
      </c>
      <c r="F476" s="110">
        <f t="shared" si="64"/>
        <v>1200</v>
      </c>
      <c r="G476" s="113">
        <f t="shared" si="65"/>
        <v>1170</v>
      </c>
      <c r="H476" s="138"/>
      <c r="I476" s="150"/>
      <c r="J476" s="130"/>
      <c r="K476" s="116">
        <v>197</v>
      </c>
      <c r="L476" s="111">
        <v>196</v>
      </c>
      <c r="M476" s="111">
        <v>195</v>
      </c>
      <c r="N476" s="111">
        <v>200</v>
      </c>
      <c r="O476" s="111">
        <v>192</v>
      </c>
      <c r="P476" s="111">
        <v>190</v>
      </c>
      <c r="Q476" s="110">
        <v>28.063600000000001</v>
      </c>
      <c r="R476" s="110">
        <v>-82.560400000000001</v>
      </c>
      <c r="S476" s="2" t="s">
        <v>115</v>
      </c>
      <c r="T476" s="2" t="s">
        <v>1442</v>
      </c>
      <c r="U476" s="2" t="s">
        <v>4</v>
      </c>
      <c r="V476" s="2" t="s">
        <v>2</v>
      </c>
    </row>
    <row r="477" spans="1:22" hidden="1" x14ac:dyDescent="0.3">
      <c r="A477" s="109">
        <v>165</v>
      </c>
      <c r="B477" s="126" t="s">
        <v>28</v>
      </c>
      <c r="C477" s="7" t="str">
        <f t="shared" si="68"/>
        <v>Hillsborough|Family|Active</v>
      </c>
      <c r="D477" s="7">
        <v>1</v>
      </c>
      <c r="E477" s="88">
        <v>314</v>
      </c>
      <c r="F477" s="110">
        <f t="shared" si="64"/>
        <v>1884</v>
      </c>
      <c r="G477" s="113">
        <f t="shared" si="65"/>
        <v>1698</v>
      </c>
      <c r="H477" s="138"/>
      <c r="I477" s="150"/>
      <c r="J477" s="130"/>
      <c r="K477" s="116">
        <v>297</v>
      </c>
      <c r="L477" s="111">
        <v>287</v>
      </c>
      <c r="M477" s="111">
        <v>282</v>
      </c>
      <c r="N477" s="111">
        <v>274</v>
      </c>
      <c r="O477" s="111">
        <v>284</v>
      </c>
      <c r="P477" s="111">
        <v>274</v>
      </c>
      <c r="Q477" s="110">
        <v>28.060500000000001</v>
      </c>
      <c r="R477" s="110">
        <v>-82.442800000000005</v>
      </c>
      <c r="S477" s="2" t="s">
        <v>125</v>
      </c>
      <c r="T477" s="2" t="s">
        <v>1349</v>
      </c>
      <c r="U477" s="2" t="s">
        <v>4</v>
      </c>
      <c r="V477" s="2" t="s">
        <v>2</v>
      </c>
    </row>
    <row r="478" spans="1:22" hidden="1" x14ac:dyDescent="0.3">
      <c r="A478" s="109">
        <v>174</v>
      </c>
      <c r="B478" s="126" t="s">
        <v>28</v>
      </c>
      <c r="C478" s="7" t="str">
        <f t="shared" si="68"/>
        <v>Hillsborough|Family|Active</v>
      </c>
      <c r="D478" s="7">
        <v>1</v>
      </c>
      <c r="E478" s="88">
        <v>176</v>
      </c>
      <c r="F478" s="110">
        <f t="shared" si="64"/>
        <v>1056</v>
      </c>
      <c r="G478" s="113">
        <f t="shared" si="65"/>
        <v>1047</v>
      </c>
      <c r="H478" s="138"/>
      <c r="I478" s="150"/>
      <c r="J478" s="130"/>
      <c r="K478" s="116">
        <v>175</v>
      </c>
      <c r="L478" s="111">
        <v>175</v>
      </c>
      <c r="M478" s="111">
        <v>176</v>
      </c>
      <c r="N478" s="111">
        <v>174</v>
      </c>
      <c r="O478" s="111">
        <v>173</v>
      </c>
      <c r="P478" s="111">
        <v>174</v>
      </c>
      <c r="Q478" s="110">
        <v>27.868200000000002</v>
      </c>
      <c r="R478" s="110">
        <v>-82.513300000000001</v>
      </c>
      <c r="S478" s="2" t="s">
        <v>129</v>
      </c>
      <c r="T478" s="2" t="s">
        <v>1444</v>
      </c>
      <c r="U478" s="2" t="s">
        <v>4</v>
      </c>
      <c r="V478" s="2" t="s">
        <v>2</v>
      </c>
    </row>
    <row r="479" spans="1:22" hidden="1" x14ac:dyDescent="0.3">
      <c r="A479" s="109">
        <v>222</v>
      </c>
      <c r="B479" s="126" t="s">
        <v>28</v>
      </c>
      <c r="C479" s="7" t="str">
        <f t="shared" si="68"/>
        <v>Hillsborough|Family|Active</v>
      </c>
      <c r="D479" s="7">
        <v>1</v>
      </c>
      <c r="E479" s="88">
        <v>236</v>
      </c>
      <c r="F479" s="110">
        <f t="shared" si="64"/>
        <v>1416</v>
      </c>
      <c r="G479" s="113">
        <f t="shared" si="65"/>
        <v>1380</v>
      </c>
      <c r="H479" s="138"/>
      <c r="I479" s="150"/>
      <c r="J479" s="130"/>
      <c r="K479" s="116">
        <v>233</v>
      </c>
      <c r="L479" s="111">
        <v>229</v>
      </c>
      <c r="M479" s="111">
        <v>231</v>
      </c>
      <c r="N479" s="111">
        <v>231</v>
      </c>
      <c r="O479" s="111">
        <v>228</v>
      </c>
      <c r="P479" s="111">
        <v>228</v>
      </c>
      <c r="Q479" s="110">
        <v>28.025600000000001</v>
      </c>
      <c r="R479" s="110">
        <v>-82.521699999999996</v>
      </c>
      <c r="S479" s="2" t="s">
        <v>165</v>
      </c>
      <c r="T479" s="2" t="s">
        <v>1396</v>
      </c>
      <c r="U479" s="2" t="s">
        <v>4</v>
      </c>
      <c r="V479" s="2" t="s">
        <v>2</v>
      </c>
    </row>
    <row r="480" spans="1:22" hidden="1" x14ac:dyDescent="0.3">
      <c r="A480" s="109">
        <v>225</v>
      </c>
      <c r="B480" s="126" t="s">
        <v>28</v>
      </c>
      <c r="C480" s="7" t="str">
        <f t="shared" si="68"/>
        <v>Hillsborough|Family|Active</v>
      </c>
      <c r="D480" s="7">
        <v>1</v>
      </c>
      <c r="E480" s="88">
        <v>348</v>
      </c>
      <c r="F480" s="110">
        <f t="shared" si="64"/>
        <v>2088</v>
      </c>
      <c r="G480" s="113">
        <f t="shared" si="65"/>
        <v>1985</v>
      </c>
      <c r="H480" s="138"/>
      <c r="I480" s="150"/>
      <c r="J480" s="130"/>
      <c r="K480" s="116">
        <v>336</v>
      </c>
      <c r="L480" s="111">
        <v>331</v>
      </c>
      <c r="M480" s="111">
        <v>330</v>
      </c>
      <c r="N480" s="111">
        <v>327</v>
      </c>
      <c r="O480" s="111">
        <v>331</v>
      </c>
      <c r="P480" s="111">
        <v>330</v>
      </c>
      <c r="Q480" s="110">
        <v>27.900200000000002</v>
      </c>
      <c r="R480" s="110">
        <v>-82.295400000000001</v>
      </c>
      <c r="S480" s="2" t="s">
        <v>166</v>
      </c>
      <c r="T480" s="2" t="s">
        <v>1431</v>
      </c>
      <c r="U480" s="2" t="s">
        <v>4</v>
      </c>
      <c r="V480" s="2" t="s">
        <v>2</v>
      </c>
    </row>
    <row r="481" spans="1:22" hidden="1" x14ac:dyDescent="0.3">
      <c r="A481" s="109">
        <v>335</v>
      </c>
      <c r="B481" s="126" t="s">
        <v>28</v>
      </c>
      <c r="C481" s="7" t="str">
        <f t="shared" si="68"/>
        <v>Hillsborough|Family|Active</v>
      </c>
      <c r="D481" s="7">
        <v>1</v>
      </c>
      <c r="E481" s="88">
        <v>2</v>
      </c>
      <c r="F481" s="110">
        <f t="shared" si="64"/>
        <v>12</v>
      </c>
      <c r="G481" s="113">
        <f t="shared" si="65"/>
        <v>12</v>
      </c>
      <c r="H481" s="138"/>
      <c r="I481" s="150"/>
      <c r="J481" s="130"/>
      <c r="K481" s="116">
        <v>2</v>
      </c>
      <c r="L481" s="111">
        <v>2</v>
      </c>
      <c r="M481" s="111">
        <v>2</v>
      </c>
      <c r="N481" s="111">
        <v>2</v>
      </c>
      <c r="O481" s="111">
        <v>2</v>
      </c>
      <c r="P481" s="111">
        <v>2</v>
      </c>
      <c r="Q481" s="110">
        <v>28.071200000000001</v>
      </c>
      <c r="R481" s="110">
        <v>-82.4375</v>
      </c>
      <c r="S481" s="2" t="s">
        <v>236</v>
      </c>
      <c r="T481" s="2" t="s">
        <v>1348</v>
      </c>
      <c r="U481" s="2" t="s">
        <v>4</v>
      </c>
      <c r="V481" s="2" t="s">
        <v>2</v>
      </c>
    </row>
    <row r="482" spans="1:22" hidden="1" x14ac:dyDescent="0.3">
      <c r="A482" s="109">
        <v>336</v>
      </c>
      <c r="B482" s="126" t="s">
        <v>28</v>
      </c>
      <c r="C482" s="7" t="str">
        <f t="shared" si="68"/>
        <v>Hillsborough|Family|Active</v>
      </c>
      <c r="D482" s="7">
        <v>1</v>
      </c>
      <c r="E482" s="88">
        <v>2</v>
      </c>
      <c r="F482" s="110">
        <f t="shared" si="64"/>
        <v>12</v>
      </c>
      <c r="G482" s="113">
        <f t="shared" si="65"/>
        <v>6</v>
      </c>
      <c r="H482" s="138"/>
      <c r="I482" s="150"/>
      <c r="J482" s="130"/>
      <c r="K482" s="116">
        <v>1</v>
      </c>
      <c r="L482" s="111">
        <v>1</v>
      </c>
      <c r="M482" s="111">
        <v>1</v>
      </c>
      <c r="N482" s="111">
        <v>1</v>
      </c>
      <c r="O482" s="111">
        <v>1</v>
      </c>
      <c r="P482" s="111">
        <v>1</v>
      </c>
      <c r="Q482" s="110">
        <v>28.071200000000001</v>
      </c>
      <c r="R482" s="110">
        <v>-82.437399999999997</v>
      </c>
      <c r="S482" s="2" t="s">
        <v>237</v>
      </c>
      <c r="T482" s="2" t="s">
        <v>1348</v>
      </c>
      <c r="U482" s="2" t="s">
        <v>4</v>
      </c>
      <c r="V482" s="2" t="s">
        <v>2</v>
      </c>
    </row>
    <row r="483" spans="1:22" hidden="1" x14ac:dyDescent="0.3">
      <c r="A483" s="109">
        <v>337</v>
      </c>
      <c r="B483" s="126" t="s">
        <v>28</v>
      </c>
      <c r="C483" s="7" t="str">
        <f t="shared" si="68"/>
        <v>Hillsborough|Family|Active</v>
      </c>
      <c r="D483" s="7">
        <v>1</v>
      </c>
      <c r="E483" s="88">
        <v>2</v>
      </c>
      <c r="F483" s="110">
        <f t="shared" si="64"/>
        <v>0</v>
      </c>
      <c r="G483" s="113">
        <f t="shared" si="65"/>
        <v>0</v>
      </c>
      <c r="H483" s="138"/>
      <c r="I483" s="150"/>
      <c r="J483" s="130"/>
      <c r="Q483" s="110">
        <v>28.0412</v>
      </c>
      <c r="R483" s="110">
        <v>-82.444400000000002</v>
      </c>
      <c r="S483" s="2" t="s">
        <v>238</v>
      </c>
      <c r="T483" s="2" t="s">
        <v>1349</v>
      </c>
      <c r="U483" s="2" t="s">
        <v>4</v>
      </c>
      <c r="V483" s="2" t="s">
        <v>2</v>
      </c>
    </row>
    <row r="484" spans="1:22" hidden="1" x14ac:dyDescent="0.3">
      <c r="A484" s="109">
        <v>347</v>
      </c>
      <c r="B484" s="126" t="s">
        <v>28</v>
      </c>
      <c r="C484" s="7" t="str">
        <f t="shared" si="68"/>
        <v>Hillsborough|Family|Active</v>
      </c>
      <c r="D484" s="7">
        <v>1</v>
      </c>
      <c r="E484" s="88">
        <v>340</v>
      </c>
      <c r="F484" s="110">
        <f t="shared" si="64"/>
        <v>2040</v>
      </c>
      <c r="G484" s="113">
        <f t="shared" si="65"/>
        <v>1978</v>
      </c>
      <c r="H484" s="138"/>
      <c r="I484" s="150"/>
      <c r="J484" s="130"/>
      <c r="K484" s="116">
        <v>329</v>
      </c>
      <c r="L484" s="111">
        <v>331</v>
      </c>
      <c r="M484" s="111">
        <v>327</v>
      </c>
      <c r="N484" s="111">
        <v>329</v>
      </c>
      <c r="O484" s="111">
        <v>330</v>
      </c>
      <c r="P484" s="111">
        <v>332</v>
      </c>
      <c r="Q484" s="110">
        <v>28.146899999999999</v>
      </c>
      <c r="R484" s="110">
        <v>-82.307699999999997</v>
      </c>
      <c r="S484" s="2" t="s">
        <v>244</v>
      </c>
      <c r="T484" s="2" t="s">
        <v>1476</v>
      </c>
      <c r="U484" s="2" t="s">
        <v>4</v>
      </c>
      <c r="V484" s="2" t="s">
        <v>2</v>
      </c>
    </row>
    <row r="485" spans="1:22" hidden="1" x14ac:dyDescent="0.3">
      <c r="A485" s="109">
        <v>375</v>
      </c>
      <c r="B485" s="126" t="s">
        <v>28</v>
      </c>
      <c r="C485" s="7" t="str">
        <f t="shared" si="68"/>
        <v>Hillsborough|Family|Active</v>
      </c>
      <c r="D485" s="7">
        <v>1</v>
      </c>
      <c r="E485" s="88">
        <v>304</v>
      </c>
      <c r="F485" s="110">
        <f t="shared" si="64"/>
        <v>1824</v>
      </c>
      <c r="G485" s="113">
        <f t="shared" si="65"/>
        <v>1683</v>
      </c>
      <c r="H485" s="138"/>
      <c r="I485" s="150"/>
      <c r="J485" s="130"/>
      <c r="K485" s="116">
        <v>277</v>
      </c>
      <c r="L485" s="111">
        <v>270</v>
      </c>
      <c r="M485" s="111">
        <v>283</v>
      </c>
      <c r="N485" s="111">
        <v>282</v>
      </c>
      <c r="O485" s="111">
        <v>284</v>
      </c>
      <c r="P485" s="111">
        <v>287</v>
      </c>
      <c r="Q485" s="110">
        <v>27.995899999999999</v>
      </c>
      <c r="R485" s="110">
        <v>-82.498000000000005</v>
      </c>
      <c r="S485" s="2" t="s">
        <v>263</v>
      </c>
      <c r="T485" s="2" t="s">
        <v>1395</v>
      </c>
      <c r="U485" s="2" t="s">
        <v>4</v>
      </c>
      <c r="V485" s="2" t="s">
        <v>2</v>
      </c>
    </row>
    <row r="486" spans="1:22" hidden="1" x14ac:dyDescent="0.3">
      <c r="A486" s="109">
        <v>401</v>
      </c>
      <c r="B486" s="126" t="s">
        <v>28</v>
      </c>
      <c r="C486" s="7" t="str">
        <f t="shared" si="68"/>
        <v>Hillsborough|Family|Active</v>
      </c>
      <c r="D486" s="7">
        <v>1</v>
      </c>
      <c r="E486" s="88">
        <v>8</v>
      </c>
      <c r="F486" s="110">
        <f t="shared" si="64"/>
        <v>0</v>
      </c>
      <c r="G486" s="113">
        <f t="shared" si="65"/>
        <v>0</v>
      </c>
      <c r="H486" s="138"/>
      <c r="I486" s="150"/>
      <c r="J486" s="130"/>
      <c r="Q486" s="110">
        <v>28.067399999999999</v>
      </c>
      <c r="R486" s="110">
        <v>-82.433700000000002</v>
      </c>
      <c r="S486" s="2" t="s">
        <v>279</v>
      </c>
      <c r="T486" s="2" t="s">
        <v>1347</v>
      </c>
      <c r="U486" s="2" t="s">
        <v>4</v>
      </c>
      <c r="V486" s="2" t="s">
        <v>2</v>
      </c>
    </row>
    <row r="487" spans="1:22" hidden="1" x14ac:dyDescent="0.3">
      <c r="A487" s="109">
        <v>433</v>
      </c>
      <c r="B487" s="126" t="s">
        <v>28</v>
      </c>
      <c r="C487" s="7" t="str">
        <f t="shared" si="68"/>
        <v>Hillsborough|Family|Active</v>
      </c>
      <c r="D487" s="7">
        <v>1</v>
      </c>
      <c r="E487" s="88">
        <v>182</v>
      </c>
      <c r="F487" s="110">
        <f t="shared" si="64"/>
        <v>1092</v>
      </c>
      <c r="G487" s="113">
        <f t="shared" si="65"/>
        <v>1076</v>
      </c>
      <c r="H487" s="138"/>
      <c r="I487" s="150"/>
      <c r="J487" s="130"/>
      <c r="K487" s="116">
        <v>181</v>
      </c>
      <c r="L487" s="111">
        <v>180</v>
      </c>
      <c r="M487" s="111">
        <v>179</v>
      </c>
      <c r="N487" s="111">
        <v>178</v>
      </c>
      <c r="O487" s="111">
        <v>180</v>
      </c>
      <c r="P487" s="111">
        <v>178</v>
      </c>
      <c r="Q487" s="110">
        <v>28.014700000000001</v>
      </c>
      <c r="R487" s="110">
        <v>-82.517300000000006</v>
      </c>
      <c r="S487" s="2" t="s">
        <v>298</v>
      </c>
      <c r="T487" s="2" t="s">
        <v>1354</v>
      </c>
      <c r="U487" s="2" t="s">
        <v>4</v>
      </c>
      <c r="V487" s="2" t="s">
        <v>2</v>
      </c>
    </row>
    <row r="488" spans="1:22" hidden="1" x14ac:dyDescent="0.3">
      <c r="A488" s="109">
        <v>447</v>
      </c>
      <c r="B488" s="126" t="s">
        <v>28</v>
      </c>
      <c r="C488" s="7" t="str">
        <f t="shared" si="68"/>
        <v>Hillsborough|Family|Active</v>
      </c>
      <c r="D488" s="7">
        <v>1</v>
      </c>
      <c r="E488" s="88">
        <v>184</v>
      </c>
      <c r="F488" s="110">
        <f t="shared" si="64"/>
        <v>1104</v>
      </c>
      <c r="G488" s="113">
        <f t="shared" si="65"/>
        <v>1068</v>
      </c>
      <c r="H488" s="138"/>
      <c r="I488" s="150"/>
      <c r="J488" s="130"/>
      <c r="K488" s="116">
        <v>180</v>
      </c>
      <c r="L488" s="111">
        <v>179</v>
      </c>
      <c r="M488" s="111">
        <v>177</v>
      </c>
      <c r="N488" s="111">
        <v>178</v>
      </c>
      <c r="O488" s="111">
        <v>178</v>
      </c>
      <c r="P488" s="111">
        <v>176</v>
      </c>
      <c r="Q488" s="110">
        <v>27.939800000000002</v>
      </c>
      <c r="R488" s="110">
        <v>-82.311199999999999</v>
      </c>
      <c r="S488" s="2" t="s">
        <v>303</v>
      </c>
      <c r="T488" s="2" t="s">
        <v>1460</v>
      </c>
      <c r="U488" s="2" t="s">
        <v>4</v>
      </c>
      <c r="V488" s="2" t="s">
        <v>2</v>
      </c>
    </row>
    <row r="489" spans="1:22" hidden="1" x14ac:dyDescent="0.3">
      <c r="A489" s="109">
        <v>540</v>
      </c>
      <c r="B489" s="126" t="s">
        <v>28</v>
      </c>
      <c r="C489" s="7" t="str">
        <f t="shared" si="68"/>
        <v>Hillsborough|Family|Active</v>
      </c>
      <c r="D489" s="7">
        <v>1</v>
      </c>
      <c r="E489" s="88">
        <v>122</v>
      </c>
      <c r="F489" s="110">
        <f t="shared" ref="F489:F560" si="77">COUNTA(K489:P489)*E489</f>
        <v>732</v>
      </c>
      <c r="G489" s="113">
        <f t="shared" ref="G489:G560" si="78">SUM(K489:P489)</f>
        <v>728</v>
      </c>
      <c r="H489" s="138"/>
      <c r="I489" s="150"/>
      <c r="J489" s="130"/>
      <c r="K489" s="116">
        <v>121</v>
      </c>
      <c r="L489" s="111">
        <v>120</v>
      </c>
      <c r="M489" s="111">
        <v>122</v>
      </c>
      <c r="N489" s="111">
        <v>122</v>
      </c>
      <c r="O489" s="111">
        <v>122</v>
      </c>
      <c r="P489" s="111">
        <v>121</v>
      </c>
      <c r="Q489" s="110">
        <v>28.052900000000001</v>
      </c>
      <c r="R489" s="110">
        <v>-82.547600000000003</v>
      </c>
      <c r="S489" s="2" t="s">
        <v>369</v>
      </c>
      <c r="T489" s="2" t="s">
        <v>1505</v>
      </c>
      <c r="U489" s="2" t="s">
        <v>4</v>
      </c>
      <c r="V489" s="2" t="s">
        <v>2</v>
      </c>
    </row>
    <row r="490" spans="1:22" hidden="1" x14ac:dyDescent="0.3">
      <c r="A490" s="109">
        <v>581</v>
      </c>
      <c r="B490" s="126" t="s">
        <v>28</v>
      </c>
      <c r="C490" s="7" t="str">
        <f t="shared" si="68"/>
        <v>Hillsborough|Family|Active</v>
      </c>
      <c r="D490" s="7">
        <v>1</v>
      </c>
      <c r="E490" s="88">
        <v>43</v>
      </c>
      <c r="F490" s="110">
        <f t="shared" si="77"/>
        <v>258</v>
      </c>
      <c r="G490" s="113">
        <f t="shared" si="78"/>
        <v>238</v>
      </c>
      <c r="H490" s="138"/>
      <c r="I490" s="150"/>
      <c r="J490" s="130"/>
      <c r="K490" s="116">
        <v>42</v>
      </c>
      <c r="L490" s="111">
        <v>42</v>
      </c>
      <c r="M490" s="111">
        <v>40</v>
      </c>
      <c r="N490" s="111">
        <v>40</v>
      </c>
      <c r="O490" s="111">
        <v>36</v>
      </c>
      <c r="P490" s="111">
        <v>38</v>
      </c>
      <c r="Q490" s="110">
        <v>27.988800000000001</v>
      </c>
      <c r="R490" s="110">
        <v>-82.420900000000003</v>
      </c>
      <c r="S490" s="2" t="s">
        <v>396</v>
      </c>
      <c r="T490" s="2" t="s">
        <v>1356</v>
      </c>
      <c r="U490" s="2" t="s">
        <v>4</v>
      </c>
      <c r="V490" s="2" t="s">
        <v>2</v>
      </c>
    </row>
    <row r="491" spans="1:22" hidden="1" x14ac:dyDescent="0.3">
      <c r="A491" s="109">
        <v>612</v>
      </c>
      <c r="B491" s="126" t="s">
        <v>28</v>
      </c>
      <c r="C491" s="7" t="str">
        <f t="shared" si="68"/>
        <v>Hillsborough|Family|Active</v>
      </c>
      <c r="D491" s="7">
        <v>1</v>
      </c>
      <c r="E491" s="88">
        <v>200</v>
      </c>
      <c r="F491" s="110">
        <f t="shared" si="77"/>
        <v>1200</v>
      </c>
      <c r="G491" s="113">
        <f t="shared" si="78"/>
        <v>1124</v>
      </c>
      <c r="H491" s="138"/>
      <c r="I491" s="150"/>
      <c r="J491" s="130"/>
      <c r="K491" s="116">
        <v>191</v>
      </c>
      <c r="L491" s="111">
        <v>189</v>
      </c>
      <c r="M491" s="111">
        <v>184</v>
      </c>
      <c r="N491" s="111">
        <v>186</v>
      </c>
      <c r="O491" s="111">
        <v>186</v>
      </c>
      <c r="P491" s="111">
        <v>188</v>
      </c>
      <c r="Q491" s="110">
        <v>27.984000000000002</v>
      </c>
      <c r="R491" s="110">
        <v>-82.125200000000007</v>
      </c>
      <c r="S491" s="2" t="s">
        <v>413</v>
      </c>
      <c r="T491" s="2" t="s">
        <v>1514</v>
      </c>
      <c r="U491" s="2" t="s">
        <v>4</v>
      </c>
      <c r="V491" s="2" t="s">
        <v>2</v>
      </c>
    </row>
    <row r="492" spans="1:22" hidden="1" x14ac:dyDescent="0.3">
      <c r="A492" s="109">
        <v>780</v>
      </c>
      <c r="B492" s="126" t="s">
        <v>28</v>
      </c>
      <c r="C492" s="7" t="str">
        <f t="shared" si="68"/>
        <v>Hillsborough|Family|Active</v>
      </c>
      <c r="D492" s="7">
        <v>1</v>
      </c>
      <c r="E492" s="88">
        <v>112</v>
      </c>
      <c r="F492" s="110">
        <f t="shared" si="77"/>
        <v>672</v>
      </c>
      <c r="G492" s="113">
        <f t="shared" si="78"/>
        <v>629</v>
      </c>
      <c r="H492" s="138"/>
      <c r="I492" s="150"/>
      <c r="J492" s="130"/>
      <c r="K492" s="116">
        <v>109</v>
      </c>
      <c r="L492" s="111">
        <v>107</v>
      </c>
      <c r="M492" s="111">
        <v>106</v>
      </c>
      <c r="N492" s="111">
        <v>104</v>
      </c>
      <c r="O492" s="111">
        <v>100</v>
      </c>
      <c r="P492" s="111">
        <v>103</v>
      </c>
      <c r="Q492" s="110">
        <v>27.892600000000002</v>
      </c>
      <c r="R492" s="110">
        <v>-82.501999999999995</v>
      </c>
      <c r="S492" s="2" t="s">
        <v>514</v>
      </c>
      <c r="T492" s="2" t="s">
        <v>1400</v>
      </c>
      <c r="U492" s="2" t="s">
        <v>4</v>
      </c>
      <c r="V492" s="2" t="s">
        <v>2</v>
      </c>
    </row>
    <row r="493" spans="1:22" hidden="1" x14ac:dyDescent="0.3">
      <c r="A493" s="109">
        <v>910</v>
      </c>
      <c r="B493" s="126" t="s">
        <v>28</v>
      </c>
      <c r="C493" s="7" t="str">
        <f t="shared" si="68"/>
        <v>Hillsborough|Family|Active</v>
      </c>
      <c r="D493" s="7">
        <v>1</v>
      </c>
      <c r="E493" s="88">
        <v>4</v>
      </c>
      <c r="F493" s="110">
        <f t="shared" si="77"/>
        <v>0</v>
      </c>
      <c r="G493" s="113">
        <f t="shared" si="78"/>
        <v>0</v>
      </c>
      <c r="H493" s="138"/>
      <c r="I493" s="150"/>
      <c r="J493" s="130"/>
      <c r="Q493" s="110">
        <v>28.033899999999999</v>
      </c>
      <c r="R493" s="110">
        <v>-82.401700000000005</v>
      </c>
      <c r="S493" s="2" t="s">
        <v>585</v>
      </c>
      <c r="T493" s="2" t="s">
        <v>1413</v>
      </c>
      <c r="U493" s="2" t="s">
        <v>4</v>
      </c>
      <c r="V493" s="2" t="s">
        <v>2</v>
      </c>
    </row>
    <row r="494" spans="1:22" hidden="1" x14ac:dyDescent="0.3">
      <c r="A494" s="109">
        <v>911</v>
      </c>
      <c r="B494" s="126" t="s">
        <v>28</v>
      </c>
      <c r="C494" s="7" t="str">
        <f t="shared" si="68"/>
        <v>Hillsborough|Family|Active</v>
      </c>
      <c r="D494" s="7">
        <v>1</v>
      </c>
      <c r="E494" s="88">
        <v>4</v>
      </c>
      <c r="F494" s="110">
        <f t="shared" si="77"/>
        <v>0</v>
      </c>
      <c r="G494" s="113">
        <f t="shared" si="78"/>
        <v>0</v>
      </c>
      <c r="H494" s="138"/>
      <c r="I494" s="150"/>
      <c r="J494" s="130"/>
      <c r="Q494" s="110">
        <v>28.051500000000001</v>
      </c>
      <c r="R494" s="110">
        <v>-82.442899999999995</v>
      </c>
      <c r="S494" s="2" t="s">
        <v>586</v>
      </c>
      <c r="T494" s="2" t="s">
        <v>1413</v>
      </c>
      <c r="U494" s="2" t="s">
        <v>4</v>
      </c>
      <c r="V494" s="2" t="s">
        <v>2</v>
      </c>
    </row>
    <row r="495" spans="1:22" hidden="1" x14ac:dyDescent="0.3">
      <c r="A495" s="109">
        <v>912</v>
      </c>
      <c r="B495" s="126" t="s">
        <v>28</v>
      </c>
      <c r="C495" s="7" t="str">
        <f t="shared" si="68"/>
        <v>Hillsborough|Family|Active</v>
      </c>
      <c r="D495" s="7">
        <v>1</v>
      </c>
      <c r="E495" s="88">
        <v>4</v>
      </c>
      <c r="F495" s="110">
        <f t="shared" si="77"/>
        <v>0</v>
      </c>
      <c r="G495" s="113">
        <f t="shared" si="78"/>
        <v>0</v>
      </c>
      <c r="H495" s="138"/>
      <c r="I495" s="150"/>
      <c r="J495" s="130"/>
      <c r="Q495" s="110">
        <v>28.022300000000001</v>
      </c>
      <c r="R495" s="110">
        <v>-82.414599999999993</v>
      </c>
      <c r="S495" s="2" t="s">
        <v>587</v>
      </c>
      <c r="T495" s="2" t="s">
        <v>1413</v>
      </c>
      <c r="U495" s="2" t="s">
        <v>4</v>
      </c>
      <c r="V495" s="2" t="s">
        <v>2</v>
      </c>
    </row>
    <row r="496" spans="1:22" hidden="1" x14ac:dyDescent="0.3">
      <c r="A496" s="109">
        <v>923</v>
      </c>
      <c r="B496" s="126" t="s">
        <v>28</v>
      </c>
      <c r="C496" s="7" t="str">
        <f t="shared" si="68"/>
        <v>Hillsborough|Family|Active</v>
      </c>
      <c r="D496" s="7">
        <v>1</v>
      </c>
      <c r="E496" s="88">
        <v>450</v>
      </c>
      <c r="F496" s="110">
        <f t="shared" si="77"/>
        <v>2700</v>
      </c>
      <c r="G496" s="113">
        <f t="shared" si="78"/>
        <v>2692</v>
      </c>
      <c r="H496" s="138"/>
      <c r="I496" s="150"/>
      <c r="J496" s="130"/>
      <c r="K496" s="116">
        <v>449</v>
      </c>
      <c r="L496" s="111">
        <v>448</v>
      </c>
      <c r="M496" s="111">
        <v>447</v>
      </c>
      <c r="N496" s="111">
        <v>450</v>
      </c>
      <c r="O496" s="111">
        <v>448</v>
      </c>
      <c r="P496" s="111">
        <v>450</v>
      </c>
      <c r="Q496" s="110">
        <v>28.025600000000001</v>
      </c>
      <c r="R496" s="110">
        <v>-82.522599999999997</v>
      </c>
      <c r="S496" s="2" t="s">
        <v>594</v>
      </c>
      <c r="T496" s="2" t="s">
        <v>1350</v>
      </c>
      <c r="U496" s="2" t="s">
        <v>4</v>
      </c>
      <c r="V496" s="2" t="s">
        <v>2</v>
      </c>
    </row>
    <row r="497" spans="1:22" hidden="1" x14ac:dyDescent="0.3">
      <c r="A497" s="109">
        <v>946</v>
      </c>
      <c r="B497" s="126" t="s">
        <v>28</v>
      </c>
      <c r="C497" s="7" t="str">
        <f t="shared" si="68"/>
        <v>Hillsborough|Family|Active</v>
      </c>
      <c r="D497" s="7">
        <v>1</v>
      </c>
      <c r="E497" s="88">
        <v>376</v>
      </c>
      <c r="F497" s="110">
        <f t="shared" si="77"/>
        <v>2256</v>
      </c>
      <c r="G497" s="113">
        <f t="shared" si="78"/>
        <v>2200</v>
      </c>
      <c r="H497" s="138"/>
      <c r="I497" s="150"/>
      <c r="J497" s="130"/>
      <c r="K497" s="116">
        <v>372</v>
      </c>
      <c r="L497" s="111">
        <v>369</v>
      </c>
      <c r="M497" s="111">
        <v>361</v>
      </c>
      <c r="N497" s="111">
        <v>362</v>
      </c>
      <c r="O497" s="111">
        <v>367</v>
      </c>
      <c r="P497" s="111">
        <v>369</v>
      </c>
      <c r="Q497" s="110">
        <v>27.937999999999999</v>
      </c>
      <c r="R497" s="110">
        <v>-82.269800000000004</v>
      </c>
      <c r="S497" s="2" t="s">
        <v>608</v>
      </c>
      <c r="T497" s="2" t="s">
        <v>1505</v>
      </c>
      <c r="U497" s="2" t="s">
        <v>4</v>
      </c>
      <c r="V497" s="2" t="s">
        <v>2</v>
      </c>
    </row>
    <row r="498" spans="1:22" hidden="1" x14ac:dyDescent="0.3">
      <c r="A498" s="109">
        <v>979</v>
      </c>
      <c r="B498" s="126" t="s">
        <v>28</v>
      </c>
      <c r="C498" s="7" t="str">
        <f t="shared" ref="C498:C569" si="79">CONCATENATE(B498&amp;"|"&amp;U498&amp;"|"&amp;V498)</f>
        <v>Hillsborough|Family|Active</v>
      </c>
      <c r="D498" s="7">
        <v>1</v>
      </c>
      <c r="E498" s="88">
        <v>252</v>
      </c>
      <c r="F498" s="110">
        <f t="shared" si="77"/>
        <v>1260</v>
      </c>
      <c r="G498" s="113">
        <f t="shared" si="78"/>
        <v>1193</v>
      </c>
      <c r="H498" s="138"/>
      <c r="I498" s="150"/>
      <c r="J498" s="130"/>
      <c r="L498" s="111">
        <v>244</v>
      </c>
      <c r="M498" s="111">
        <v>237</v>
      </c>
      <c r="N498" s="111">
        <v>239</v>
      </c>
      <c r="O498" s="111">
        <v>235</v>
      </c>
      <c r="P498" s="111">
        <v>238</v>
      </c>
      <c r="Q498" s="110">
        <v>27.920141999999998</v>
      </c>
      <c r="R498" s="110">
        <v>-82.354031000000006</v>
      </c>
      <c r="S498" s="2" t="s">
        <v>631</v>
      </c>
      <c r="T498" s="2" t="s">
        <v>1356</v>
      </c>
      <c r="U498" s="2" t="s">
        <v>4</v>
      </c>
      <c r="V498" s="2" t="s">
        <v>2</v>
      </c>
    </row>
    <row r="499" spans="1:22" hidden="1" x14ac:dyDescent="0.3">
      <c r="A499" s="109">
        <v>993</v>
      </c>
      <c r="B499" s="126" t="s">
        <v>28</v>
      </c>
      <c r="C499" s="7" t="str">
        <f t="shared" si="79"/>
        <v>Hillsborough|Family|Active</v>
      </c>
      <c r="D499" s="7">
        <v>1</v>
      </c>
      <c r="E499" s="88">
        <v>348</v>
      </c>
      <c r="F499" s="110">
        <f t="shared" si="77"/>
        <v>2088</v>
      </c>
      <c r="G499" s="113">
        <f t="shared" si="78"/>
        <v>1965</v>
      </c>
      <c r="H499" s="138"/>
      <c r="I499" s="150"/>
      <c r="J499" s="130"/>
      <c r="K499" s="116">
        <v>326</v>
      </c>
      <c r="L499" s="111">
        <v>326</v>
      </c>
      <c r="M499" s="111">
        <v>323</v>
      </c>
      <c r="N499" s="111">
        <v>323</v>
      </c>
      <c r="O499" s="111">
        <v>330</v>
      </c>
      <c r="P499" s="111">
        <v>337</v>
      </c>
      <c r="Q499" s="110">
        <v>27.951499999999999</v>
      </c>
      <c r="R499" s="110">
        <v>-82.3249</v>
      </c>
      <c r="S499" s="2" t="s">
        <v>639</v>
      </c>
      <c r="T499" s="2" t="s">
        <v>1352</v>
      </c>
      <c r="U499" s="2" t="s">
        <v>4</v>
      </c>
      <c r="V499" s="2" t="s">
        <v>2</v>
      </c>
    </row>
    <row r="500" spans="1:22" hidden="1" x14ac:dyDescent="0.3">
      <c r="A500" s="109">
        <v>1121</v>
      </c>
      <c r="B500" s="126" t="s">
        <v>28</v>
      </c>
      <c r="C500" s="7" t="str">
        <f t="shared" si="79"/>
        <v>Hillsborough|Family|Active</v>
      </c>
      <c r="D500" s="7">
        <v>1</v>
      </c>
      <c r="E500" s="88">
        <v>192</v>
      </c>
      <c r="F500" s="110">
        <f t="shared" si="77"/>
        <v>1152</v>
      </c>
      <c r="G500" s="113">
        <f t="shared" si="78"/>
        <v>1138</v>
      </c>
      <c r="H500" s="138"/>
      <c r="I500" s="150"/>
      <c r="J500" s="130"/>
      <c r="K500" s="116">
        <v>191</v>
      </c>
      <c r="L500" s="111">
        <v>190</v>
      </c>
      <c r="M500" s="111">
        <v>190</v>
      </c>
      <c r="N500" s="111">
        <v>189</v>
      </c>
      <c r="O500" s="111">
        <v>187</v>
      </c>
      <c r="P500" s="111">
        <v>191</v>
      </c>
      <c r="Q500" s="110">
        <v>28.060500000000001</v>
      </c>
      <c r="R500" s="110">
        <v>-82.5501</v>
      </c>
      <c r="S500" s="2" t="s">
        <v>719</v>
      </c>
      <c r="T500" s="2" t="s">
        <v>1594</v>
      </c>
      <c r="U500" s="2" t="s">
        <v>4</v>
      </c>
      <c r="V500" s="2" t="s">
        <v>2</v>
      </c>
    </row>
    <row r="501" spans="1:22" ht="24" hidden="1" x14ac:dyDescent="0.3">
      <c r="A501" s="109">
        <v>1184</v>
      </c>
      <c r="B501" s="126" t="s">
        <v>28</v>
      </c>
      <c r="C501" s="7" t="str">
        <f t="shared" si="79"/>
        <v>Hillsborough|Family|Active</v>
      </c>
      <c r="D501" s="7">
        <v>1</v>
      </c>
      <c r="E501" s="88">
        <v>208</v>
      </c>
      <c r="F501" s="110">
        <f t="shared" si="77"/>
        <v>1248</v>
      </c>
      <c r="G501" s="113">
        <f t="shared" si="78"/>
        <v>1207</v>
      </c>
      <c r="H501" s="138"/>
      <c r="I501" s="150"/>
      <c r="J501" s="130"/>
      <c r="K501" s="116">
        <v>202</v>
      </c>
      <c r="L501" s="111">
        <v>200</v>
      </c>
      <c r="M501" s="111">
        <v>202</v>
      </c>
      <c r="N501" s="111">
        <v>201</v>
      </c>
      <c r="O501" s="111">
        <v>204</v>
      </c>
      <c r="P501" s="111">
        <v>198</v>
      </c>
      <c r="Q501" s="110">
        <v>27.9832</v>
      </c>
      <c r="R501" s="110">
        <v>-82.345600000000005</v>
      </c>
      <c r="S501" s="2" t="s">
        <v>764</v>
      </c>
      <c r="T501" s="2" t="s">
        <v>1610</v>
      </c>
      <c r="U501" s="2" t="s">
        <v>4</v>
      </c>
      <c r="V501" s="2" t="s">
        <v>2</v>
      </c>
    </row>
    <row r="502" spans="1:22" hidden="1" x14ac:dyDescent="0.3">
      <c r="A502" s="109">
        <v>1198</v>
      </c>
      <c r="B502" s="126" t="s">
        <v>28</v>
      </c>
      <c r="C502" s="7" t="str">
        <f t="shared" si="79"/>
        <v>Hillsborough|Family|Active</v>
      </c>
      <c r="D502" s="7">
        <v>1</v>
      </c>
      <c r="E502" s="88">
        <v>324</v>
      </c>
      <c r="F502" s="110">
        <f t="shared" si="77"/>
        <v>1944</v>
      </c>
      <c r="G502" s="113">
        <f t="shared" si="78"/>
        <v>1921</v>
      </c>
      <c r="H502" s="138"/>
      <c r="I502" s="150"/>
      <c r="J502" s="130"/>
      <c r="K502" s="116">
        <v>317</v>
      </c>
      <c r="L502" s="111">
        <v>320</v>
      </c>
      <c r="M502" s="111">
        <v>322</v>
      </c>
      <c r="N502" s="111">
        <v>323</v>
      </c>
      <c r="O502" s="111">
        <v>321</v>
      </c>
      <c r="P502" s="111">
        <v>318</v>
      </c>
      <c r="Q502" s="110">
        <v>27.999099999999999</v>
      </c>
      <c r="R502" s="110">
        <v>-82.368799999999993</v>
      </c>
      <c r="S502" s="2" t="s">
        <v>775</v>
      </c>
      <c r="T502" s="2" t="s">
        <v>1588</v>
      </c>
      <c r="U502" s="2" t="s">
        <v>4</v>
      </c>
      <c r="V502" s="2" t="s">
        <v>2</v>
      </c>
    </row>
    <row r="503" spans="1:22" ht="24" hidden="1" x14ac:dyDescent="0.3">
      <c r="A503" s="109">
        <v>1212</v>
      </c>
      <c r="B503" s="126" t="s">
        <v>28</v>
      </c>
      <c r="C503" s="7" t="str">
        <f t="shared" si="79"/>
        <v>Hillsborough|Family|Active</v>
      </c>
      <c r="D503" s="7">
        <v>1</v>
      </c>
      <c r="E503" s="88">
        <v>276</v>
      </c>
      <c r="F503" s="110">
        <f t="shared" si="77"/>
        <v>1656</v>
      </c>
      <c r="G503" s="113">
        <f t="shared" si="78"/>
        <v>1609</v>
      </c>
      <c r="H503" s="138"/>
      <c r="I503" s="150"/>
      <c r="J503" s="130"/>
      <c r="K503" s="116">
        <v>270</v>
      </c>
      <c r="L503" s="111">
        <v>271</v>
      </c>
      <c r="M503" s="111">
        <v>270</v>
      </c>
      <c r="N503" s="111">
        <v>269</v>
      </c>
      <c r="O503" s="111">
        <v>267</v>
      </c>
      <c r="P503" s="111">
        <v>262</v>
      </c>
      <c r="Q503" s="110">
        <v>27.8706</v>
      </c>
      <c r="R503" s="110">
        <v>-82.514499999999998</v>
      </c>
      <c r="S503" s="2" t="s">
        <v>782</v>
      </c>
      <c r="T503" s="2" t="s">
        <v>1614</v>
      </c>
      <c r="U503" s="2" t="s">
        <v>4</v>
      </c>
      <c r="V503" s="2" t="s">
        <v>2</v>
      </c>
    </row>
    <row r="504" spans="1:22" hidden="1" x14ac:dyDescent="0.3">
      <c r="A504" s="109">
        <v>1229</v>
      </c>
      <c r="B504" s="126" t="s">
        <v>28</v>
      </c>
      <c r="C504" s="7" t="str">
        <f t="shared" si="79"/>
        <v>Hillsborough|Family|Active</v>
      </c>
      <c r="D504" s="7">
        <v>1</v>
      </c>
      <c r="E504" s="88">
        <v>160</v>
      </c>
      <c r="F504" s="110">
        <f t="shared" si="77"/>
        <v>960</v>
      </c>
      <c r="G504" s="113">
        <f t="shared" si="78"/>
        <v>945</v>
      </c>
      <c r="H504" s="138"/>
      <c r="I504" s="150"/>
      <c r="J504" s="130"/>
      <c r="K504" s="116">
        <v>160</v>
      </c>
      <c r="L504" s="111">
        <v>159</v>
      </c>
      <c r="M504" s="111">
        <v>158</v>
      </c>
      <c r="N504" s="111">
        <v>156</v>
      </c>
      <c r="O504" s="111">
        <v>156</v>
      </c>
      <c r="P504" s="111">
        <v>156</v>
      </c>
      <c r="Q504" s="110">
        <v>27.734300000000001</v>
      </c>
      <c r="R504" s="110">
        <v>-82.415700000000001</v>
      </c>
      <c r="S504" s="2" t="s">
        <v>790</v>
      </c>
      <c r="T504" s="2" t="s">
        <v>1358</v>
      </c>
      <c r="U504" s="2" t="s">
        <v>4</v>
      </c>
      <c r="V504" s="2" t="s">
        <v>2</v>
      </c>
    </row>
    <row r="505" spans="1:22" hidden="1" x14ac:dyDescent="0.3">
      <c r="A505" s="109">
        <v>1236</v>
      </c>
      <c r="B505" s="126" t="s">
        <v>28</v>
      </c>
      <c r="C505" s="7" t="str">
        <f t="shared" si="79"/>
        <v>Hillsborough|Family|Active</v>
      </c>
      <c r="D505" s="7">
        <v>1</v>
      </c>
      <c r="E505" s="88">
        <v>78</v>
      </c>
      <c r="F505" s="110">
        <f t="shared" si="77"/>
        <v>468</v>
      </c>
      <c r="G505" s="113">
        <f t="shared" si="78"/>
        <v>455</v>
      </c>
      <c r="H505" s="138"/>
      <c r="I505" s="150"/>
      <c r="J505" s="130"/>
      <c r="K505" s="116">
        <v>74</v>
      </c>
      <c r="L505" s="111">
        <v>77</v>
      </c>
      <c r="M505" s="111">
        <v>76</v>
      </c>
      <c r="N505" s="111">
        <v>75</v>
      </c>
      <c r="O505" s="111">
        <v>76</v>
      </c>
      <c r="P505" s="111">
        <v>77</v>
      </c>
      <c r="Q505" s="110">
        <v>27.978300000000001</v>
      </c>
      <c r="R505" s="110">
        <v>-82.318799999999996</v>
      </c>
      <c r="S505" s="2" t="s">
        <v>796</v>
      </c>
      <c r="T505" s="2" t="s">
        <v>1358</v>
      </c>
      <c r="U505" s="2" t="s">
        <v>4</v>
      </c>
      <c r="V505" s="2" t="s">
        <v>2</v>
      </c>
    </row>
    <row r="506" spans="1:22" hidden="1" x14ac:dyDescent="0.3">
      <c r="A506" s="109">
        <v>1241</v>
      </c>
      <c r="B506" s="126" t="s">
        <v>28</v>
      </c>
      <c r="C506" s="7" t="str">
        <f t="shared" si="79"/>
        <v>Hillsborough|Family|Active</v>
      </c>
      <c r="D506" s="7">
        <v>1</v>
      </c>
      <c r="E506" s="88">
        <v>240</v>
      </c>
      <c r="F506" s="110">
        <f t="shared" si="77"/>
        <v>1440</v>
      </c>
      <c r="G506" s="113">
        <f t="shared" si="78"/>
        <v>1415</v>
      </c>
      <c r="H506" s="138"/>
      <c r="I506" s="150"/>
      <c r="J506" s="130"/>
      <c r="K506" s="116">
        <v>235</v>
      </c>
      <c r="L506" s="111">
        <v>238</v>
      </c>
      <c r="M506" s="111">
        <v>236</v>
      </c>
      <c r="N506" s="111">
        <v>234</v>
      </c>
      <c r="O506" s="111">
        <v>238</v>
      </c>
      <c r="P506" s="111">
        <v>234</v>
      </c>
      <c r="Q506" s="110">
        <v>28.069099999999999</v>
      </c>
      <c r="R506" s="110">
        <v>-82.446700000000007</v>
      </c>
      <c r="S506" s="2" t="s">
        <v>797</v>
      </c>
      <c r="T506" s="2" t="s">
        <v>1345</v>
      </c>
      <c r="U506" s="2" t="s">
        <v>4</v>
      </c>
      <c r="V506" s="2" t="s">
        <v>2</v>
      </c>
    </row>
    <row r="507" spans="1:22" hidden="1" x14ac:dyDescent="0.3">
      <c r="A507" s="109">
        <v>1306</v>
      </c>
      <c r="B507" s="126" t="s">
        <v>28</v>
      </c>
      <c r="C507" s="7" t="str">
        <f t="shared" si="79"/>
        <v>Hillsborough|Family|Active</v>
      </c>
      <c r="D507" s="7">
        <v>1</v>
      </c>
      <c r="E507" s="88">
        <v>216</v>
      </c>
      <c r="F507" s="110">
        <f t="shared" si="77"/>
        <v>1296</v>
      </c>
      <c r="G507" s="113">
        <f t="shared" si="78"/>
        <v>1290</v>
      </c>
      <c r="H507" s="138"/>
      <c r="I507" s="150"/>
      <c r="J507" s="130"/>
      <c r="K507" s="116">
        <v>213</v>
      </c>
      <c r="L507" s="111">
        <v>215</v>
      </c>
      <c r="M507" s="111">
        <v>216</v>
      </c>
      <c r="N507" s="111">
        <v>216</v>
      </c>
      <c r="O507" s="111">
        <v>215</v>
      </c>
      <c r="P507" s="111">
        <v>215</v>
      </c>
      <c r="Q507" s="110">
        <v>28.060500000000001</v>
      </c>
      <c r="R507" s="110">
        <v>-82.5501</v>
      </c>
      <c r="S507" s="2" t="s">
        <v>809</v>
      </c>
      <c r="T507" s="2" t="s">
        <v>1621</v>
      </c>
      <c r="U507" s="2" t="s">
        <v>4</v>
      </c>
      <c r="V507" s="2" t="s">
        <v>2</v>
      </c>
    </row>
    <row r="508" spans="1:22" hidden="1" x14ac:dyDescent="0.3">
      <c r="A508" s="109">
        <v>1330</v>
      </c>
      <c r="B508" s="126" t="s">
        <v>28</v>
      </c>
      <c r="C508" s="7" t="str">
        <f t="shared" si="79"/>
        <v>Hillsborough|Family|Active</v>
      </c>
      <c r="D508" s="7">
        <v>1</v>
      </c>
      <c r="E508" s="88">
        <v>266</v>
      </c>
      <c r="F508" s="110">
        <f t="shared" si="77"/>
        <v>1596</v>
      </c>
      <c r="G508" s="113">
        <f t="shared" si="78"/>
        <v>1534</v>
      </c>
      <c r="H508" s="138"/>
      <c r="I508" s="150"/>
      <c r="J508" s="130"/>
      <c r="K508" s="116">
        <v>253</v>
      </c>
      <c r="L508" s="111">
        <v>251</v>
      </c>
      <c r="M508" s="111">
        <v>254</v>
      </c>
      <c r="N508" s="111">
        <v>255</v>
      </c>
      <c r="O508" s="111">
        <v>261</v>
      </c>
      <c r="P508" s="111">
        <v>260</v>
      </c>
      <c r="Q508" s="110">
        <v>27.9785</v>
      </c>
      <c r="R508" s="110">
        <v>-82.432699999999997</v>
      </c>
      <c r="S508" s="2" t="s">
        <v>825</v>
      </c>
      <c r="T508" s="2" t="s">
        <v>1360</v>
      </c>
      <c r="U508" s="2" t="s">
        <v>4</v>
      </c>
      <c r="V508" s="2" t="s">
        <v>2</v>
      </c>
    </row>
    <row r="509" spans="1:22" hidden="1" x14ac:dyDescent="0.3">
      <c r="A509" s="109">
        <v>1345</v>
      </c>
      <c r="B509" s="126" t="s">
        <v>28</v>
      </c>
      <c r="C509" s="7" t="str">
        <f t="shared" si="79"/>
        <v>Hillsborough|Family|Active</v>
      </c>
      <c r="D509" s="7">
        <v>1</v>
      </c>
      <c r="E509" s="88">
        <v>250</v>
      </c>
      <c r="F509" s="110">
        <f t="shared" si="77"/>
        <v>1500</v>
      </c>
      <c r="G509" s="113">
        <f t="shared" si="78"/>
        <v>1474</v>
      </c>
      <c r="H509" s="138"/>
      <c r="I509" s="150"/>
      <c r="J509" s="130"/>
      <c r="K509" s="116">
        <v>241</v>
      </c>
      <c r="L509" s="111">
        <v>245</v>
      </c>
      <c r="M509" s="111">
        <v>247</v>
      </c>
      <c r="N509" s="111">
        <v>247</v>
      </c>
      <c r="O509" s="111">
        <v>247</v>
      </c>
      <c r="P509" s="111">
        <v>247</v>
      </c>
      <c r="Q509" s="110">
        <v>28.016200000000001</v>
      </c>
      <c r="R509" s="110">
        <v>-82.457400000000007</v>
      </c>
      <c r="S509" s="2" t="s">
        <v>834</v>
      </c>
      <c r="T509" s="2" t="s">
        <v>1628</v>
      </c>
      <c r="U509" s="2" t="s">
        <v>4</v>
      </c>
      <c r="V509" s="2" t="s">
        <v>2</v>
      </c>
    </row>
    <row r="510" spans="1:22" hidden="1" x14ac:dyDescent="0.3">
      <c r="A510" s="109">
        <v>1356</v>
      </c>
      <c r="B510" s="126" t="s">
        <v>28</v>
      </c>
      <c r="C510" s="7" t="str">
        <f t="shared" si="79"/>
        <v>Hillsborough|Family|Active</v>
      </c>
      <c r="D510" s="7">
        <v>1</v>
      </c>
      <c r="E510" s="88">
        <v>336</v>
      </c>
      <c r="F510" s="110">
        <f t="shared" si="77"/>
        <v>2016</v>
      </c>
      <c r="G510" s="113">
        <f t="shared" si="78"/>
        <v>1986</v>
      </c>
      <c r="H510" s="138"/>
      <c r="I510" s="150"/>
      <c r="J510" s="130"/>
      <c r="K510" s="116">
        <v>336</v>
      </c>
      <c r="L510" s="111">
        <v>334</v>
      </c>
      <c r="M510" s="111">
        <v>331</v>
      </c>
      <c r="N510" s="111">
        <v>333</v>
      </c>
      <c r="O510" s="111">
        <v>325</v>
      </c>
      <c r="P510" s="111">
        <v>327</v>
      </c>
      <c r="Q510" s="110">
        <v>28.121400000000001</v>
      </c>
      <c r="R510" s="110">
        <v>-82.372</v>
      </c>
      <c r="S510" s="2" t="s">
        <v>844</v>
      </c>
      <c r="T510" s="2" t="s">
        <v>1623</v>
      </c>
      <c r="U510" s="2" t="s">
        <v>4</v>
      </c>
      <c r="V510" s="2" t="s">
        <v>2</v>
      </c>
    </row>
    <row r="511" spans="1:22" hidden="1" x14ac:dyDescent="0.3">
      <c r="A511" s="109">
        <v>1451</v>
      </c>
      <c r="B511" s="126" t="s">
        <v>28</v>
      </c>
      <c r="C511" s="7" t="str">
        <f t="shared" si="79"/>
        <v>Hillsborough|Family|Active</v>
      </c>
      <c r="D511" s="7">
        <v>1</v>
      </c>
      <c r="E511" s="88">
        <v>168</v>
      </c>
      <c r="F511" s="110">
        <f t="shared" si="77"/>
        <v>1008</v>
      </c>
      <c r="G511" s="113">
        <f t="shared" si="78"/>
        <v>969</v>
      </c>
      <c r="H511" s="138"/>
      <c r="I511" s="150"/>
      <c r="J511" s="130"/>
      <c r="K511" s="116">
        <v>161</v>
      </c>
      <c r="L511" s="111">
        <v>163</v>
      </c>
      <c r="M511" s="111">
        <v>163</v>
      </c>
      <c r="N511" s="111">
        <v>162</v>
      </c>
      <c r="O511" s="111">
        <v>159</v>
      </c>
      <c r="P511" s="111">
        <v>161</v>
      </c>
      <c r="Q511" s="110">
        <v>28.003399999999999</v>
      </c>
      <c r="R511" s="110">
        <v>-82.430300000000003</v>
      </c>
      <c r="S511" s="2" t="s">
        <v>870</v>
      </c>
      <c r="T511" s="2" t="s">
        <v>1632</v>
      </c>
      <c r="U511" s="2" t="s">
        <v>4</v>
      </c>
      <c r="V511" s="2" t="s">
        <v>2</v>
      </c>
    </row>
    <row r="512" spans="1:22" ht="24" hidden="1" x14ac:dyDescent="0.3">
      <c r="A512" s="109">
        <v>1481</v>
      </c>
      <c r="B512" s="126" t="s">
        <v>28</v>
      </c>
      <c r="C512" s="7" t="str">
        <f t="shared" si="79"/>
        <v>Hillsborough|Family|Active</v>
      </c>
      <c r="D512" s="7">
        <v>1</v>
      </c>
      <c r="E512" s="88">
        <v>300</v>
      </c>
      <c r="F512" s="110">
        <f t="shared" si="77"/>
        <v>1800</v>
      </c>
      <c r="G512" s="113">
        <f t="shared" si="78"/>
        <v>1716</v>
      </c>
      <c r="H512" s="138"/>
      <c r="I512" s="150"/>
      <c r="J512" s="130"/>
      <c r="K512" s="116">
        <v>291</v>
      </c>
      <c r="L512" s="111">
        <v>286</v>
      </c>
      <c r="M512" s="111">
        <v>283</v>
      </c>
      <c r="N512" s="111">
        <v>284</v>
      </c>
      <c r="O512" s="111">
        <v>285</v>
      </c>
      <c r="P512" s="111">
        <v>287</v>
      </c>
      <c r="Q512" s="110">
        <v>27.9358</v>
      </c>
      <c r="R512" s="110">
        <v>-82.402000000000001</v>
      </c>
      <c r="S512" s="2" t="s">
        <v>885</v>
      </c>
      <c r="T512" s="2" t="s">
        <v>1640</v>
      </c>
      <c r="U512" s="2" t="s">
        <v>4</v>
      </c>
      <c r="V512" s="2" t="s">
        <v>2</v>
      </c>
    </row>
    <row r="513" spans="1:22" hidden="1" x14ac:dyDescent="0.3">
      <c r="A513" s="109">
        <v>1485</v>
      </c>
      <c r="B513" s="126" t="s">
        <v>28</v>
      </c>
      <c r="C513" s="7" t="str">
        <f t="shared" si="79"/>
        <v>Hillsborough|Family|Active</v>
      </c>
      <c r="D513" s="7">
        <v>1</v>
      </c>
      <c r="E513" s="88">
        <v>132</v>
      </c>
      <c r="F513" s="110">
        <f t="shared" si="77"/>
        <v>660</v>
      </c>
      <c r="G513" s="113">
        <f t="shared" si="78"/>
        <v>615</v>
      </c>
      <c r="H513" s="138"/>
      <c r="I513" s="150"/>
      <c r="J513" s="130"/>
      <c r="L513" s="111">
        <v>120</v>
      </c>
      <c r="M513" s="111">
        <v>125</v>
      </c>
      <c r="N513" s="111">
        <v>122</v>
      </c>
      <c r="O513" s="111">
        <v>124</v>
      </c>
      <c r="P513" s="111">
        <v>124</v>
      </c>
      <c r="Q513" s="110">
        <v>28.059899999999999</v>
      </c>
      <c r="R513" s="110">
        <v>-82.444999999999993</v>
      </c>
      <c r="S513" s="2" t="s">
        <v>888</v>
      </c>
      <c r="T513" s="2" t="s">
        <v>1361</v>
      </c>
      <c r="U513" s="2" t="s">
        <v>4</v>
      </c>
      <c r="V513" s="2" t="s">
        <v>2</v>
      </c>
    </row>
    <row r="514" spans="1:22" hidden="1" x14ac:dyDescent="0.3">
      <c r="A514" s="109">
        <v>1571</v>
      </c>
      <c r="B514" s="126" t="s">
        <v>28</v>
      </c>
      <c r="C514" s="7" t="str">
        <f t="shared" si="79"/>
        <v>Hillsborough|Family|Active</v>
      </c>
      <c r="D514" s="7">
        <v>1</v>
      </c>
      <c r="E514" s="88">
        <v>80</v>
      </c>
      <c r="F514" s="110">
        <f t="shared" si="77"/>
        <v>480</v>
      </c>
      <c r="G514" s="113">
        <f t="shared" si="78"/>
        <v>454</v>
      </c>
      <c r="H514" s="138"/>
      <c r="I514" s="150"/>
      <c r="J514" s="130"/>
      <c r="K514" s="116">
        <v>77</v>
      </c>
      <c r="L514" s="111">
        <v>79</v>
      </c>
      <c r="M514" s="111">
        <v>75</v>
      </c>
      <c r="N514" s="111">
        <v>73</v>
      </c>
      <c r="O514" s="111">
        <v>75</v>
      </c>
      <c r="P514" s="111">
        <v>75</v>
      </c>
      <c r="Q514" s="110">
        <v>28.066299999999998</v>
      </c>
      <c r="R514" s="110">
        <v>-82.436700000000002</v>
      </c>
      <c r="S514" s="2" t="s">
        <v>914</v>
      </c>
      <c r="T514" s="2" t="s">
        <v>1362</v>
      </c>
      <c r="U514" s="2" t="s">
        <v>4</v>
      </c>
      <c r="V514" s="2" t="s">
        <v>2</v>
      </c>
    </row>
    <row r="515" spans="1:22" hidden="1" x14ac:dyDescent="0.3">
      <c r="A515" s="109">
        <v>1587</v>
      </c>
      <c r="B515" s="126" t="s">
        <v>28</v>
      </c>
      <c r="C515" s="7" t="str">
        <f t="shared" si="79"/>
        <v>Hillsborough|Family|Active</v>
      </c>
      <c r="D515" s="7">
        <v>1</v>
      </c>
      <c r="E515" s="88">
        <v>120</v>
      </c>
      <c r="F515" s="110">
        <f t="shared" si="77"/>
        <v>720</v>
      </c>
      <c r="G515" s="113">
        <f t="shared" si="78"/>
        <v>699</v>
      </c>
      <c r="H515" s="138"/>
      <c r="I515" s="150"/>
      <c r="J515" s="130"/>
      <c r="K515" s="116">
        <v>116</v>
      </c>
      <c r="L515" s="111">
        <v>120</v>
      </c>
      <c r="M515" s="111">
        <v>118</v>
      </c>
      <c r="N515" s="111">
        <v>116</v>
      </c>
      <c r="O515" s="111">
        <v>114</v>
      </c>
      <c r="P515" s="111">
        <v>115</v>
      </c>
      <c r="Q515" s="110">
        <v>28.063199999999998</v>
      </c>
      <c r="R515" s="110">
        <v>-82.443100000000001</v>
      </c>
      <c r="S515" s="2" t="s">
        <v>924</v>
      </c>
      <c r="T515" s="2" t="s">
        <v>1651</v>
      </c>
      <c r="U515" s="2" t="s">
        <v>4</v>
      </c>
      <c r="V515" s="2" t="s">
        <v>2</v>
      </c>
    </row>
    <row r="516" spans="1:22" hidden="1" x14ac:dyDescent="0.3">
      <c r="A516" s="109">
        <v>1592</v>
      </c>
      <c r="B516" s="126" t="s">
        <v>28</v>
      </c>
      <c r="C516" s="7" t="str">
        <f t="shared" si="79"/>
        <v>Hillsborough|Family|Active</v>
      </c>
      <c r="D516" s="7">
        <v>1</v>
      </c>
      <c r="E516" s="88">
        <v>360</v>
      </c>
      <c r="F516" s="110">
        <f t="shared" si="77"/>
        <v>2160</v>
      </c>
      <c r="G516" s="113">
        <f t="shared" si="78"/>
        <v>2096</v>
      </c>
      <c r="H516" s="138"/>
      <c r="I516" s="150"/>
      <c r="J516" s="130"/>
      <c r="K516" s="116">
        <v>358</v>
      </c>
      <c r="L516" s="111">
        <v>359</v>
      </c>
      <c r="M516" s="111">
        <v>351</v>
      </c>
      <c r="N516" s="111">
        <v>340</v>
      </c>
      <c r="O516" s="111">
        <v>344</v>
      </c>
      <c r="P516" s="111">
        <v>344</v>
      </c>
      <c r="Q516" s="110">
        <v>27.946400000000001</v>
      </c>
      <c r="R516" s="110">
        <v>-82.321899999999999</v>
      </c>
      <c r="S516" s="2" t="s">
        <v>927</v>
      </c>
      <c r="T516" s="2" t="s">
        <v>1650</v>
      </c>
      <c r="U516" s="2" t="s">
        <v>4</v>
      </c>
      <c r="V516" s="2" t="s">
        <v>2</v>
      </c>
    </row>
    <row r="517" spans="1:22" hidden="1" x14ac:dyDescent="0.3">
      <c r="A517" s="109">
        <v>1593</v>
      </c>
      <c r="B517" s="126" t="s">
        <v>28</v>
      </c>
      <c r="C517" s="7" t="str">
        <f t="shared" si="79"/>
        <v>Hillsborough|Family|Active</v>
      </c>
      <c r="D517" s="7">
        <v>1</v>
      </c>
      <c r="E517" s="88">
        <v>360</v>
      </c>
      <c r="F517" s="110">
        <f t="shared" si="77"/>
        <v>2160</v>
      </c>
      <c r="G517" s="113">
        <f t="shared" si="78"/>
        <v>2077</v>
      </c>
      <c r="H517" s="138"/>
      <c r="I517" s="150"/>
      <c r="J517" s="130"/>
      <c r="K517" s="116">
        <v>351</v>
      </c>
      <c r="L517" s="111">
        <v>357</v>
      </c>
      <c r="M517" s="111">
        <v>352</v>
      </c>
      <c r="N517" s="111">
        <v>342</v>
      </c>
      <c r="O517" s="111">
        <v>338</v>
      </c>
      <c r="P517" s="111">
        <v>337</v>
      </c>
      <c r="Q517" s="110">
        <v>27.996200000000002</v>
      </c>
      <c r="R517" s="110">
        <v>-82.430899999999994</v>
      </c>
      <c r="S517" s="2" t="s">
        <v>928</v>
      </c>
      <c r="T517" s="2" t="s">
        <v>1650</v>
      </c>
      <c r="U517" s="2" t="s">
        <v>4</v>
      </c>
      <c r="V517" s="2" t="s">
        <v>2</v>
      </c>
    </row>
    <row r="518" spans="1:22" hidden="1" x14ac:dyDescent="0.3">
      <c r="A518" s="109">
        <v>1595</v>
      </c>
      <c r="B518" s="126" t="s">
        <v>28</v>
      </c>
      <c r="C518" s="7" t="str">
        <f t="shared" si="79"/>
        <v>Hillsborough|Family|Active</v>
      </c>
      <c r="D518" s="7">
        <v>1</v>
      </c>
      <c r="E518" s="88">
        <v>260</v>
      </c>
      <c r="F518" s="110">
        <f t="shared" si="77"/>
        <v>1560</v>
      </c>
      <c r="G518" s="113">
        <f t="shared" si="78"/>
        <v>1533</v>
      </c>
      <c r="H518" s="138"/>
      <c r="I518" s="150"/>
      <c r="J518" s="130"/>
      <c r="K518" s="116">
        <v>260</v>
      </c>
      <c r="L518" s="111">
        <v>260</v>
      </c>
      <c r="M518" s="111">
        <v>260</v>
      </c>
      <c r="N518" s="111">
        <v>253</v>
      </c>
      <c r="O518" s="111">
        <v>248</v>
      </c>
      <c r="P518" s="111">
        <v>252</v>
      </c>
      <c r="Q518" s="110">
        <v>27.988900000000001</v>
      </c>
      <c r="R518" s="110">
        <v>-82.318799999999996</v>
      </c>
      <c r="S518" s="2" t="s">
        <v>930</v>
      </c>
      <c r="T518" s="2" t="s">
        <v>1650</v>
      </c>
      <c r="U518" s="2" t="s">
        <v>4</v>
      </c>
      <c r="V518" s="2" t="s">
        <v>2</v>
      </c>
    </row>
    <row r="519" spans="1:22" hidden="1" x14ac:dyDescent="0.3">
      <c r="A519" s="109">
        <v>1597</v>
      </c>
      <c r="B519" s="126" t="s">
        <v>28</v>
      </c>
      <c r="C519" s="7" t="str">
        <f t="shared" si="79"/>
        <v>Hillsborough|Family|Active</v>
      </c>
      <c r="D519" s="7">
        <v>1</v>
      </c>
      <c r="E519" s="88">
        <v>40</v>
      </c>
      <c r="F519" s="110">
        <f t="shared" si="77"/>
        <v>240</v>
      </c>
      <c r="G519" s="113">
        <f t="shared" si="78"/>
        <v>223</v>
      </c>
      <c r="H519" s="138"/>
      <c r="I519" s="150"/>
      <c r="J519" s="130"/>
      <c r="K519" s="116">
        <v>38</v>
      </c>
      <c r="L519" s="111">
        <v>37</v>
      </c>
      <c r="M519" s="111">
        <v>36</v>
      </c>
      <c r="N519" s="111">
        <v>36</v>
      </c>
      <c r="O519" s="111">
        <v>38</v>
      </c>
      <c r="P519" s="111">
        <v>38</v>
      </c>
      <c r="Q519" s="110">
        <v>28.064800000000002</v>
      </c>
      <c r="R519" s="110">
        <v>-82.439099999999996</v>
      </c>
      <c r="S519" s="2" t="s">
        <v>932</v>
      </c>
      <c r="T519" s="2" t="s">
        <v>1362</v>
      </c>
      <c r="U519" s="2" t="s">
        <v>4</v>
      </c>
      <c r="V519" s="2" t="s">
        <v>2</v>
      </c>
    </row>
    <row r="520" spans="1:22" hidden="1" x14ac:dyDescent="0.3">
      <c r="A520" s="109">
        <v>1620</v>
      </c>
      <c r="B520" s="126" t="s">
        <v>28</v>
      </c>
      <c r="C520" s="7" t="str">
        <f t="shared" si="79"/>
        <v>Hillsborough|Family|Active</v>
      </c>
      <c r="D520" s="7">
        <v>1</v>
      </c>
      <c r="E520" s="88">
        <v>216</v>
      </c>
      <c r="F520" s="110">
        <f t="shared" si="77"/>
        <v>1080</v>
      </c>
      <c r="G520" s="113">
        <f t="shared" si="78"/>
        <v>1025</v>
      </c>
      <c r="H520" s="138"/>
      <c r="I520" s="150"/>
      <c r="J520" s="130"/>
      <c r="L520" s="111">
        <v>213</v>
      </c>
      <c r="M520" s="111">
        <v>206</v>
      </c>
      <c r="N520" s="111">
        <v>200</v>
      </c>
      <c r="O520" s="111">
        <v>207</v>
      </c>
      <c r="P520" s="111">
        <v>199</v>
      </c>
      <c r="Q520" s="110">
        <v>28.0594</v>
      </c>
      <c r="R520" s="110">
        <v>-82.401799999999994</v>
      </c>
      <c r="S520" s="2" t="s">
        <v>944</v>
      </c>
      <c r="T520" s="2" t="s">
        <v>1362</v>
      </c>
      <c r="U520" s="2" t="s">
        <v>4</v>
      </c>
      <c r="V520" s="2" t="s">
        <v>2</v>
      </c>
    </row>
    <row r="521" spans="1:22" hidden="1" x14ac:dyDescent="0.3">
      <c r="A521" s="109">
        <v>1809</v>
      </c>
      <c r="B521" s="126" t="s">
        <v>28</v>
      </c>
      <c r="C521" s="7" t="str">
        <f t="shared" si="79"/>
        <v>Hillsborough|Family|Active</v>
      </c>
      <c r="D521" s="7">
        <v>1</v>
      </c>
      <c r="E521" s="88">
        <v>144</v>
      </c>
      <c r="F521" s="110">
        <f t="shared" si="77"/>
        <v>864</v>
      </c>
      <c r="G521" s="113">
        <f t="shared" si="78"/>
        <v>852</v>
      </c>
      <c r="H521" s="138"/>
      <c r="I521" s="150"/>
      <c r="J521" s="130"/>
      <c r="K521" s="116">
        <v>144</v>
      </c>
      <c r="L521" s="111">
        <v>144</v>
      </c>
      <c r="M521" s="111">
        <v>144</v>
      </c>
      <c r="N521" s="111">
        <v>139</v>
      </c>
      <c r="O521" s="111">
        <v>139</v>
      </c>
      <c r="P521" s="111">
        <v>142</v>
      </c>
      <c r="Q521" s="110">
        <v>27.991800000000001</v>
      </c>
      <c r="R521" s="110">
        <v>-82.413899999999998</v>
      </c>
      <c r="S521" s="2" t="s">
        <v>993</v>
      </c>
      <c r="T521" s="2" t="s">
        <v>1669</v>
      </c>
      <c r="U521" s="2" t="s">
        <v>4</v>
      </c>
      <c r="V521" s="2" t="s">
        <v>2</v>
      </c>
    </row>
    <row r="522" spans="1:22" hidden="1" x14ac:dyDescent="0.3">
      <c r="A522" s="109">
        <v>1898</v>
      </c>
      <c r="B522" s="126" t="s">
        <v>28</v>
      </c>
      <c r="C522" s="7" t="str">
        <f t="shared" si="79"/>
        <v>Hillsborough|Family|Active</v>
      </c>
      <c r="D522" s="7">
        <v>1</v>
      </c>
      <c r="E522" s="88">
        <v>120</v>
      </c>
      <c r="F522" s="110">
        <f t="shared" si="77"/>
        <v>720</v>
      </c>
      <c r="G522" s="113">
        <f t="shared" si="78"/>
        <v>720</v>
      </c>
      <c r="H522" s="138"/>
      <c r="I522" s="150"/>
      <c r="J522" s="130"/>
      <c r="K522" s="116">
        <v>120</v>
      </c>
      <c r="L522" s="111">
        <v>120</v>
      </c>
      <c r="M522" s="111">
        <v>120</v>
      </c>
      <c r="N522" s="111">
        <v>120</v>
      </c>
      <c r="O522" s="111">
        <v>120</v>
      </c>
      <c r="P522" s="111">
        <v>120</v>
      </c>
      <c r="Q522" s="110">
        <v>28.044699999999999</v>
      </c>
      <c r="R522" s="110">
        <v>-82.356499999999997</v>
      </c>
      <c r="S522" s="2" t="s">
        <v>1026</v>
      </c>
      <c r="T522" s="2" t="s">
        <v>1675</v>
      </c>
      <c r="U522" s="2" t="s">
        <v>4</v>
      </c>
      <c r="V522" s="2" t="s">
        <v>2</v>
      </c>
    </row>
    <row r="523" spans="1:22" hidden="1" x14ac:dyDescent="0.3">
      <c r="A523" s="109">
        <v>1916</v>
      </c>
      <c r="B523" s="126" t="s">
        <v>28</v>
      </c>
      <c r="C523" s="7" t="str">
        <f t="shared" si="79"/>
        <v>Hillsborough|Family|Active</v>
      </c>
      <c r="D523" s="7">
        <v>1</v>
      </c>
      <c r="E523" s="88">
        <v>148</v>
      </c>
      <c r="F523" s="110">
        <f t="shared" si="77"/>
        <v>888</v>
      </c>
      <c r="G523" s="113">
        <f t="shared" si="78"/>
        <v>886</v>
      </c>
      <c r="H523" s="138"/>
      <c r="I523" s="150"/>
      <c r="J523" s="130"/>
      <c r="K523" s="116">
        <v>147</v>
      </c>
      <c r="L523" s="111">
        <v>148</v>
      </c>
      <c r="M523" s="111">
        <v>148</v>
      </c>
      <c r="N523" s="111">
        <v>147</v>
      </c>
      <c r="O523" s="111">
        <v>148</v>
      </c>
      <c r="P523" s="111">
        <v>148</v>
      </c>
      <c r="Q523" s="110">
        <v>28.078399999999998</v>
      </c>
      <c r="R523" s="110">
        <v>-82.442300000000003</v>
      </c>
      <c r="S523" s="2" t="s">
        <v>1031</v>
      </c>
      <c r="T523" s="2" t="s">
        <v>1364</v>
      </c>
      <c r="U523" s="2" t="s">
        <v>4</v>
      </c>
      <c r="V523" s="2" t="s">
        <v>2</v>
      </c>
    </row>
    <row r="524" spans="1:22" hidden="1" x14ac:dyDescent="0.3">
      <c r="A524" s="109">
        <v>1919</v>
      </c>
      <c r="B524" s="126" t="s">
        <v>28</v>
      </c>
      <c r="C524" s="7" t="str">
        <f t="shared" si="79"/>
        <v>Hillsborough|Family|Active</v>
      </c>
      <c r="D524" s="7">
        <v>1</v>
      </c>
      <c r="E524" s="88">
        <v>192</v>
      </c>
      <c r="F524" s="110">
        <f t="shared" si="77"/>
        <v>1152</v>
      </c>
      <c r="G524" s="113">
        <f t="shared" si="78"/>
        <v>1141</v>
      </c>
      <c r="H524" s="138"/>
      <c r="I524" s="150"/>
      <c r="J524" s="130"/>
      <c r="K524" s="116">
        <v>190</v>
      </c>
      <c r="L524" s="111">
        <v>191</v>
      </c>
      <c r="M524" s="111">
        <v>191</v>
      </c>
      <c r="N524" s="111">
        <v>192</v>
      </c>
      <c r="O524" s="111">
        <v>189</v>
      </c>
      <c r="P524" s="111">
        <v>188</v>
      </c>
      <c r="Q524" s="110">
        <v>28.012028000000001</v>
      </c>
      <c r="R524" s="110">
        <v>-82.362416999999994</v>
      </c>
      <c r="S524" s="2" t="s">
        <v>1033</v>
      </c>
      <c r="T524" s="2" t="s">
        <v>1366</v>
      </c>
      <c r="U524" s="2" t="s">
        <v>4</v>
      </c>
      <c r="V524" s="2" t="s">
        <v>2</v>
      </c>
    </row>
    <row r="525" spans="1:22" hidden="1" x14ac:dyDescent="0.3">
      <c r="A525" s="109">
        <v>1928</v>
      </c>
      <c r="B525" s="126" t="s">
        <v>28</v>
      </c>
      <c r="C525" s="7" t="str">
        <f t="shared" si="79"/>
        <v>Hillsborough|Family|Active</v>
      </c>
      <c r="D525" s="7">
        <v>1</v>
      </c>
      <c r="E525" s="88">
        <v>88</v>
      </c>
      <c r="F525" s="110">
        <f t="shared" si="77"/>
        <v>528</v>
      </c>
      <c r="G525" s="113">
        <f t="shared" si="78"/>
        <v>511</v>
      </c>
      <c r="H525" s="138"/>
      <c r="I525" s="150"/>
      <c r="J525" s="130"/>
      <c r="K525" s="116">
        <v>88</v>
      </c>
      <c r="L525" s="111">
        <v>86</v>
      </c>
      <c r="M525" s="111">
        <v>86</v>
      </c>
      <c r="N525" s="111">
        <v>82</v>
      </c>
      <c r="O525" s="111">
        <v>83</v>
      </c>
      <c r="P525" s="111">
        <v>86</v>
      </c>
      <c r="Q525" s="110">
        <v>27.978959</v>
      </c>
      <c r="R525" s="110">
        <v>-82.372472999999999</v>
      </c>
      <c r="S525" s="2" t="s">
        <v>1036</v>
      </c>
      <c r="T525" s="2" t="s">
        <v>1675</v>
      </c>
      <c r="U525" s="2" t="s">
        <v>4</v>
      </c>
      <c r="V525" s="2" t="s">
        <v>2</v>
      </c>
    </row>
    <row r="526" spans="1:22" hidden="1" x14ac:dyDescent="0.3">
      <c r="A526" s="109">
        <v>1985</v>
      </c>
      <c r="B526" s="126" t="s">
        <v>28</v>
      </c>
      <c r="C526" s="7" t="str">
        <f t="shared" si="79"/>
        <v>Hillsborough|Family|Active</v>
      </c>
      <c r="D526" s="7">
        <v>1</v>
      </c>
      <c r="E526" s="88">
        <v>96</v>
      </c>
      <c r="F526" s="110">
        <f t="shared" si="77"/>
        <v>576</v>
      </c>
      <c r="G526" s="113">
        <f t="shared" si="78"/>
        <v>570</v>
      </c>
      <c r="H526" s="138"/>
      <c r="I526" s="150"/>
      <c r="J526" s="130"/>
      <c r="K526" s="116">
        <v>96</v>
      </c>
      <c r="L526" s="111">
        <v>96</v>
      </c>
      <c r="M526" s="111">
        <v>96</v>
      </c>
      <c r="N526" s="111">
        <v>94</v>
      </c>
      <c r="O526" s="111">
        <v>93</v>
      </c>
      <c r="P526" s="111">
        <v>95</v>
      </c>
      <c r="Q526" s="110">
        <v>28.036300000000001</v>
      </c>
      <c r="R526" s="110">
        <v>-82.510900000000007</v>
      </c>
      <c r="S526" s="2" t="s">
        <v>1049</v>
      </c>
      <c r="T526" s="2" t="s">
        <v>1682</v>
      </c>
      <c r="U526" s="2" t="s">
        <v>4</v>
      </c>
      <c r="V526" s="2" t="s">
        <v>2</v>
      </c>
    </row>
    <row r="527" spans="1:22" hidden="1" x14ac:dyDescent="0.3">
      <c r="A527" s="109">
        <v>2024</v>
      </c>
      <c r="B527" s="126" t="s">
        <v>28</v>
      </c>
      <c r="C527" s="7" t="str">
        <f t="shared" si="79"/>
        <v>Hillsborough|Family|Active</v>
      </c>
      <c r="D527" s="7">
        <v>1</v>
      </c>
      <c r="E527" s="88">
        <v>108</v>
      </c>
      <c r="F527" s="110">
        <f t="shared" si="77"/>
        <v>648</v>
      </c>
      <c r="G527" s="113">
        <f t="shared" si="78"/>
        <v>644</v>
      </c>
      <c r="H527" s="138"/>
      <c r="I527" s="150"/>
      <c r="J527" s="130"/>
      <c r="K527" s="116">
        <v>108</v>
      </c>
      <c r="L527" s="111">
        <v>107</v>
      </c>
      <c r="M527" s="111">
        <v>108</v>
      </c>
      <c r="N527" s="111">
        <v>107</v>
      </c>
      <c r="O527" s="111">
        <v>107</v>
      </c>
      <c r="P527" s="111">
        <v>107</v>
      </c>
      <c r="Q527" s="110">
        <v>27.982306000000001</v>
      </c>
      <c r="R527" s="110">
        <v>-82.351167000000004</v>
      </c>
      <c r="S527" s="2" t="s">
        <v>1057</v>
      </c>
      <c r="T527" s="2" t="s">
        <v>1366</v>
      </c>
      <c r="U527" s="2" t="s">
        <v>4</v>
      </c>
      <c r="V527" s="2" t="s">
        <v>2</v>
      </c>
    </row>
    <row r="528" spans="1:22" hidden="1" x14ac:dyDescent="0.3">
      <c r="A528" s="109">
        <v>2038</v>
      </c>
      <c r="B528" s="126" t="s">
        <v>28</v>
      </c>
      <c r="C528" s="7" t="str">
        <f t="shared" si="79"/>
        <v>Hillsborough|Family|Active</v>
      </c>
      <c r="D528" s="7">
        <v>1</v>
      </c>
      <c r="E528" s="88">
        <v>126</v>
      </c>
      <c r="F528" s="110">
        <f t="shared" si="77"/>
        <v>756</v>
      </c>
      <c r="G528" s="113">
        <f t="shared" si="78"/>
        <v>662</v>
      </c>
      <c r="H528" s="138"/>
      <c r="I528" s="150"/>
      <c r="J528" s="130"/>
      <c r="K528" s="116">
        <v>108</v>
      </c>
      <c r="L528" s="111">
        <v>109</v>
      </c>
      <c r="M528" s="111">
        <v>110</v>
      </c>
      <c r="N528" s="111">
        <v>113</v>
      </c>
      <c r="O528" s="111">
        <v>111</v>
      </c>
      <c r="P528" s="111">
        <v>111</v>
      </c>
      <c r="Q528" s="110">
        <v>28.062100000000001</v>
      </c>
      <c r="R528" s="110">
        <v>-82.446600000000004</v>
      </c>
      <c r="S528" s="2" t="s">
        <v>1060</v>
      </c>
      <c r="T528" s="2" t="s">
        <v>1675</v>
      </c>
      <c r="U528" s="2" t="s">
        <v>4</v>
      </c>
      <c r="V528" s="2" t="s">
        <v>2</v>
      </c>
    </row>
    <row r="529" spans="1:22" hidden="1" x14ac:dyDescent="0.3">
      <c r="A529" s="109">
        <v>2103</v>
      </c>
      <c r="B529" s="126" t="s">
        <v>28</v>
      </c>
      <c r="C529" s="7" t="str">
        <f t="shared" si="79"/>
        <v>Hillsborough|Family|Active</v>
      </c>
      <c r="D529" s="7">
        <v>1</v>
      </c>
      <c r="E529" s="88">
        <v>66</v>
      </c>
      <c r="F529" s="110">
        <f t="shared" si="77"/>
        <v>396</v>
      </c>
      <c r="G529" s="113">
        <f t="shared" si="78"/>
        <v>383</v>
      </c>
      <c r="H529" s="138"/>
      <c r="I529" s="150"/>
      <c r="J529" s="130"/>
      <c r="K529" s="116">
        <v>65</v>
      </c>
      <c r="L529" s="111">
        <v>63</v>
      </c>
      <c r="M529" s="111">
        <v>63</v>
      </c>
      <c r="N529" s="111">
        <v>65</v>
      </c>
      <c r="O529" s="111">
        <v>64</v>
      </c>
      <c r="P529" s="111">
        <v>63</v>
      </c>
      <c r="Q529" s="110">
        <v>27.979091</v>
      </c>
      <c r="R529" s="110">
        <v>-82.371926000000002</v>
      </c>
      <c r="S529" s="2" t="s">
        <v>1070</v>
      </c>
      <c r="T529" s="2" t="s">
        <v>1692</v>
      </c>
      <c r="U529" s="2" t="s">
        <v>4</v>
      </c>
      <c r="V529" s="2" t="s">
        <v>2</v>
      </c>
    </row>
    <row r="530" spans="1:22" hidden="1" x14ac:dyDescent="0.3">
      <c r="A530" s="109">
        <v>2156</v>
      </c>
      <c r="B530" s="126" t="s">
        <v>28</v>
      </c>
      <c r="C530" s="7" t="str">
        <f t="shared" si="79"/>
        <v>Hillsborough|Family|Active</v>
      </c>
      <c r="D530" s="7">
        <v>1</v>
      </c>
      <c r="E530" s="88">
        <v>108</v>
      </c>
      <c r="F530" s="110">
        <f t="shared" si="77"/>
        <v>648</v>
      </c>
      <c r="G530" s="113">
        <f t="shared" si="78"/>
        <v>641</v>
      </c>
      <c r="H530" s="138"/>
      <c r="I530" s="150"/>
      <c r="J530" s="130"/>
      <c r="K530" s="116">
        <v>108</v>
      </c>
      <c r="L530" s="111">
        <v>108</v>
      </c>
      <c r="M530" s="111">
        <v>108</v>
      </c>
      <c r="N530" s="111">
        <v>101</v>
      </c>
      <c r="O530" s="111">
        <v>108</v>
      </c>
      <c r="P530" s="111">
        <v>108</v>
      </c>
      <c r="Q530" s="110">
        <v>27.856455</v>
      </c>
      <c r="R530" s="110">
        <v>-82.318034999999995</v>
      </c>
      <c r="S530" s="2" t="s">
        <v>1083</v>
      </c>
      <c r="T530" s="2" t="s">
        <v>1700</v>
      </c>
      <c r="U530" s="2" t="s">
        <v>4</v>
      </c>
      <c r="V530" s="2" t="s">
        <v>2</v>
      </c>
    </row>
    <row r="531" spans="1:22" hidden="1" x14ac:dyDescent="0.3">
      <c r="A531" s="109">
        <v>2262</v>
      </c>
      <c r="B531" s="126" t="s">
        <v>28</v>
      </c>
      <c r="C531" s="7" t="str">
        <f t="shared" si="79"/>
        <v>Hillsborough|Family|Active</v>
      </c>
      <c r="D531" s="7">
        <v>1</v>
      </c>
      <c r="E531" s="88">
        <v>180</v>
      </c>
      <c r="F531" s="110">
        <f t="shared" si="77"/>
        <v>1080</v>
      </c>
      <c r="G531" s="113">
        <f t="shared" si="78"/>
        <v>1078</v>
      </c>
      <c r="H531" s="138"/>
      <c r="I531" s="150"/>
      <c r="J531" s="130"/>
      <c r="K531" s="116">
        <v>180</v>
      </c>
      <c r="L531" s="111">
        <v>180</v>
      </c>
      <c r="M531" s="111">
        <v>180</v>
      </c>
      <c r="N531" s="111">
        <v>180</v>
      </c>
      <c r="O531" s="111">
        <v>178</v>
      </c>
      <c r="P531" s="111">
        <v>180</v>
      </c>
      <c r="Q531" s="110">
        <v>27.892056</v>
      </c>
      <c r="R531" s="110">
        <v>-82.342472000000001</v>
      </c>
      <c r="S531" s="2" t="s">
        <v>1107</v>
      </c>
      <c r="T531" s="2" t="s">
        <v>1366</v>
      </c>
      <c r="U531" s="2" t="s">
        <v>4</v>
      </c>
      <c r="V531" s="2" t="s">
        <v>2</v>
      </c>
    </row>
    <row r="532" spans="1:22" hidden="1" x14ac:dyDescent="0.3">
      <c r="A532" s="109">
        <v>2461</v>
      </c>
      <c r="B532" s="126" t="s">
        <v>28</v>
      </c>
      <c r="C532" s="7" t="str">
        <f t="shared" si="79"/>
        <v>Hillsborough|Family|Active</v>
      </c>
      <c r="D532" s="7">
        <v>1</v>
      </c>
      <c r="E532" s="88">
        <v>200</v>
      </c>
      <c r="F532" s="110">
        <f t="shared" si="77"/>
        <v>1200</v>
      </c>
      <c r="G532" s="113">
        <f t="shared" si="78"/>
        <v>1178</v>
      </c>
      <c r="H532" s="138"/>
      <c r="I532" s="150"/>
      <c r="J532" s="130"/>
      <c r="K532" s="116">
        <v>196</v>
      </c>
      <c r="L532" s="111">
        <v>199</v>
      </c>
      <c r="M532" s="111">
        <v>199</v>
      </c>
      <c r="N532" s="111">
        <v>198</v>
      </c>
      <c r="O532" s="111">
        <v>196</v>
      </c>
      <c r="P532" s="111">
        <v>190</v>
      </c>
      <c r="Q532" s="110">
        <v>27.998000000000001</v>
      </c>
      <c r="R532" s="110">
        <v>-82.41</v>
      </c>
      <c r="S532" s="2" t="s">
        <v>1148</v>
      </c>
      <c r="T532" s="2" t="s">
        <v>1644</v>
      </c>
      <c r="U532" s="2" t="s">
        <v>4</v>
      </c>
      <c r="V532" s="2" t="s">
        <v>2</v>
      </c>
    </row>
    <row r="533" spans="1:22" hidden="1" x14ac:dyDescent="0.3">
      <c r="A533" s="109">
        <v>2478</v>
      </c>
      <c r="B533" s="126" t="s">
        <v>28</v>
      </c>
      <c r="C533" s="7" t="str">
        <f t="shared" si="79"/>
        <v>Hillsborough|Family|Active</v>
      </c>
      <c r="D533" s="7">
        <v>1</v>
      </c>
      <c r="E533" s="88">
        <v>120</v>
      </c>
      <c r="F533" s="110">
        <f t="shared" si="77"/>
        <v>720</v>
      </c>
      <c r="G533" s="113">
        <f t="shared" si="78"/>
        <v>696</v>
      </c>
      <c r="H533" s="138"/>
      <c r="I533" s="150"/>
      <c r="J533" s="130"/>
      <c r="K533" s="116">
        <v>116</v>
      </c>
      <c r="L533" s="111">
        <v>116</v>
      </c>
      <c r="M533" s="111">
        <v>115</v>
      </c>
      <c r="N533" s="111">
        <v>115</v>
      </c>
      <c r="O533" s="111">
        <v>115</v>
      </c>
      <c r="P533" s="111">
        <v>119</v>
      </c>
      <c r="Q533" s="110">
        <v>27.954000000000001</v>
      </c>
      <c r="R533" s="110">
        <v>-82.457999999999998</v>
      </c>
      <c r="S533" s="2" t="s">
        <v>1164</v>
      </c>
      <c r="T533" s="2" t="s">
        <v>1644</v>
      </c>
      <c r="U533" s="2" t="s">
        <v>4</v>
      </c>
      <c r="V533" s="2" t="s">
        <v>2</v>
      </c>
    </row>
    <row r="534" spans="1:22" hidden="1" x14ac:dyDescent="0.3">
      <c r="A534" s="109">
        <v>2524</v>
      </c>
      <c r="B534" s="126" t="s">
        <v>28</v>
      </c>
      <c r="C534" s="7" t="str">
        <f t="shared" si="79"/>
        <v>Hillsborough|Family|Active</v>
      </c>
      <c r="D534" s="7">
        <v>1</v>
      </c>
      <c r="E534" s="88">
        <v>108</v>
      </c>
      <c r="F534" s="110">
        <f t="shared" si="77"/>
        <v>648</v>
      </c>
      <c r="G534" s="113">
        <f t="shared" si="78"/>
        <v>643</v>
      </c>
      <c r="H534" s="138"/>
      <c r="I534" s="150"/>
      <c r="J534" s="130"/>
      <c r="K534" s="116">
        <v>107</v>
      </c>
      <c r="L534" s="111">
        <v>108</v>
      </c>
      <c r="M534" s="111">
        <v>108</v>
      </c>
      <c r="N534" s="111">
        <v>108</v>
      </c>
      <c r="O534" s="111">
        <v>107</v>
      </c>
      <c r="P534" s="111">
        <v>105</v>
      </c>
      <c r="Q534" s="110">
        <v>27.981971000000001</v>
      </c>
      <c r="R534" s="110">
        <v>-82.349675000000005</v>
      </c>
      <c r="S534" s="2" t="s">
        <v>1192</v>
      </c>
      <c r="T534" s="2" t="s">
        <v>1700</v>
      </c>
      <c r="U534" s="2" t="s">
        <v>4</v>
      </c>
      <c r="V534" s="2" t="s">
        <v>2</v>
      </c>
    </row>
    <row r="535" spans="1:22" hidden="1" x14ac:dyDescent="0.3">
      <c r="A535" s="109">
        <v>2533</v>
      </c>
      <c r="B535" s="126" t="s">
        <v>28</v>
      </c>
      <c r="C535" s="7" t="str">
        <f t="shared" si="79"/>
        <v>Hillsborough|Family|Active</v>
      </c>
      <c r="D535" s="7">
        <v>1</v>
      </c>
      <c r="E535" s="88">
        <v>96</v>
      </c>
      <c r="F535" s="110">
        <f t="shared" si="77"/>
        <v>576</v>
      </c>
      <c r="G535" s="113">
        <f t="shared" si="78"/>
        <v>573</v>
      </c>
      <c r="H535" s="138"/>
      <c r="I535" s="150"/>
      <c r="J535" s="130"/>
      <c r="K535" s="116">
        <v>96</v>
      </c>
      <c r="L535" s="111">
        <v>95</v>
      </c>
      <c r="M535" s="111">
        <v>96</v>
      </c>
      <c r="N535" s="111">
        <v>96</v>
      </c>
      <c r="O535" s="111">
        <v>95</v>
      </c>
      <c r="P535" s="111">
        <v>95</v>
      </c>
      <c r="Q535" s="110">
        <v>27.893528</v>
      </c>
      <c r="R535" s="110">
        <v>-82.341691999999995</v>
      </c>
      <c r="S535" s="2" t="s">
        <v>1200</v>
      </c>
      <c r="T535" s="2" t="s">
        <v>1705</v>
      </c>
      <c r="U535" s="2" t="s">
        <v>4</v>
      </c>
      <c r="V535" s="2" t="s">
        <v>2</v>
      </c>
    </row>
    <row r="536" spans="1:22" x14ac:dyDescent="0.25">
      <c r="A536" s="109"/>
      <c r="B536" s="126"/>
      <c r="C536" s="7" t="s">
        <v>1762</v>
      </c>
      <c r="D536" s="7">
        <f>SUM(D471:D535)</f>
        <v>65</v>
      </c>
      <c r="E536" s="135">
        <f t="shared" ref="E536:G536" si="80">SUM(E471:E535)</f>
        <v>11649</v>
      </c>
      <c r="F536" s="2">
        <f t="shared" si="80"/>
        <v>67430</v>
      </c>
      <c r="G536" s="2">
        <f t="shared" si="80"/>
        <v>65016</v>
      </c>
      <c r="H536" s="138">
        <f>G536/F536</f>
        <v>0.9641999110188344</v>
      </c>
      <c r="I536" s="150">
        <v>0.95740000000000003</v>
      </c>
      <c r="J536" s="130">
        <v>0.91910000000000003</v>
      </c>
      <c r="K536" s="116"/>
      <c r="L536" s="111"/>
      <c r="M536" s="111"/>
      <c r="N536" s="111"/>
      <c r="O536" s="111"/>
      <c r="P536" s="111"/>
      <c r="Q536" s="110"/>
      <c r="R536" s="110"/>
      <c r="S536" s="2"/>
      <c r="T536" s="2"/>
      <c r="U536" s="2"/>
      <c r="V536" s="2"/>
    </row>
    <row r="537" spans="1:22" hidden="1" x14ac:dyDescent="0.3">
      <c r="A537" s="109">
        <v>2593</v>
      </c>
      <c r="B537" s="126" t="s">
        <v>28</v>
      </c>
      <c r="C537" s="7" t="str">
        <f>CONCATENATE(B537&amp;"|"&amp;U537&amp;"|"&amp;V537)</f>
        <v>Hillsborough|Family|Lease-Up</v>
      </c>
      <c r="D537" s="7">
        <v>1</v>
      </c>
      <c r="E537" s="88">
        <v>68</v>
      </c>
      <c r="F537" s="110">
        <f>COUNTA(K537:P537)*E537</f>
        <v>408</v>
      </c>
      <c r="G537" s="113">
        <f>SUM(K537:P537)</f>
        <v>403</v>
      </c>
      <c r="H537" s="138"/>
      <c r="I537" s="150"/>
      <c r="J537" s="130"/>
      <c r="K537" s="116">
        <v>68</v>
      </c>
      <c r="L537" s="111">
        <v>68</v>
      </c>
      <c r="M537" s="111">
        <v>68</v>
      </c>
      <c r="N537" s="111">
        <v>68</v>
      </c>
      <c r="O537" s="111">
        <v>67</v>
      </c>
      <c r="P537" s="111">
        <v>64</v>
      </c>
      <c r="Q537" s="110">
        <v>27.964556000000002</v>
      </c>
      <c r="R537" s="110">
        <v>-82.456249999999997</v>
      </c>
      <c r="S537" s="2" t="s">
        <v>1251</v>
      </c>
      <c r="T537" s="2" t="s">
        <v>1368</v>
      </c>
      <c r="U537" s="2" t="s">
        <v>4</v>
      </c>
      <c r="V537" s="2" t="s">
        <v>1332</v>
      </c>
    </row>
    <row r="538" spans="1:22" x14ac:dyDescent="0.25">
      <c r="A538" s="109"/>
      <c r="B538" s="126"/>
      <c r="C538" s="7" t="s">
        <v>1775</v>
      </c>
      <c r="D538" s="7">
        <v>1</v>
      </c>
      <c r="E538" s="88">
        <v>68</v>
      </c>
      <c r="F538" s="110">
        <v>408</v>
      </c>
      <c r="G538" s="113">
        <v>403</v>
      </c>
      <c r="H538" s="138">
        <f>G538/F538</f>
        <v>0.98774509803921573</v>
      </c>
      <c r="I538" s="150" t="s">
        <v>1763</v>
      </c>
      <c r="J538" s="130" t="s">
        <v>1763</v>
      </c>
      <c r="K538" s="116"/>
      <c r="L538" s="111"/>
      <c r="M538" s="111"/>
      <c r="N538" s="111"/>
      <c r="O538" s="111"/>
      <c r="P538" s="111"/>
      <c r="Q538" s="110"/>
      <c r="R538" s="110"/>
      <c r="S538" s="2"/>
      <c r="T538" s="2"/>
      <c r="U538" s="2"/>
      <c r="V538" s="2"/>
    </row>
    <row r="539" spans="1:22" hidden="1" x14ac:dyDescent="0.3">
      <c r="A539" s="109">
        <v>2693</v>
      </c>
      <c r="B539" s="126" t="s">
        <v>28</v>
      </c>
      <c r="C539" s="7" t="str">
        <f>CONCATENATE(B539&amp;"|"&amp;U539&amp;"|"&amp;V539)</f>
        <v>Hillsborough|Family|Pipeline</v>
      </c>
      <c r="D539" s="7">
        <v>1</v>
      </c>
      <c r="E539" s="88">
        <v>111</v>
      </c>
      <c r="F539" s="110">
        <f>COUNTA(K539:P539)*E539</f>
        <v>0</v>
      </c>
      <c r="G539" s="113">
        <f>SUM(K539:P539)</f>
        <v>0</v>
      </c>
      <c r="H539" s="138"/>
      <c r="I539" s="150"/>
      <c r="J539" s="130"/>
      <c r="Q539" s="110">
        <v>27.98</v>
      </c>
      <c r="R539" s="110">
        <v>-82.424055999999993</v>
      </c>
      <c r="S539" s="2" t="s">
        <v>1325</v>
      </c>
      <c r="T539" s="2" t="s">
        <v>1370</v>
      </c>
      <c r="U539" s="2" t="s">
        <v>4</v>
      </c>
      <c r="V539" s="2" t="s">
        <v>1333</v>
      </c>
    </row>
    <row r="540" spans="1:22" x14ac:dyDescent="0.25">
      <c r="A540" s="109"/>
      <c r="B540" s="126"/>
      <c r="C540" s="7" t="s">
        <v>1768</v>
      </c>
      <c r="D540" s="7">
        <v>1</v>
      </c>
      <c r="E540" s="88">
        <v>111</v>
      </c>
      <c r="F540" s="110"/>
      <c r="G540" s="113"/>
      <c r="H540" s="138"/>
      <c r="I540" s="150"/>
      <c r="J540" s="130"/>
      <c r="Q540" s="110"/>
      <c r="R540" s="110"/>
      <c r="S540" s="2"/>
      <c r="T540" s="2"/>
      <c r="U540" s="2"/>
      <c r="V540" s="2"/>
    </row>
    <row r="541" spans="1:22" hidden="1" x14ac:dyDescent="0.3">
      <c r="A541" s="109">
        <v>76</v>
      </c>
      <c r="B541" s="126" t="s">
        <v>28</v>
      </c>
      <c r="C541" s="7" t="str">
        <f t="shared" si="79"/>
        <v>Hillsborough|Family|MR|Active</v>
      </c>
      <c r="D541" s="7">
        <v>1</v>
      </c>
      <c r="E541" s="88">
        <v>201</v>
      </c>
      <c r="F541" s="110">
        <f t="shared" si="77"/>
        <v>1206</v>
      </c>
      <c r="G541" s="113">
        <f t="shared" si="78"/>
        <v>1150</v>
      </c>
      <c r="H541" s="138"/>
      <c r="I541" s="150"/>
      <c r="J541" s="130"/>
      <c r="K541" s="116">
        <v>186</v>
      </c>
      <c r="L541" s="111">
        <v>189</v>
      </c>
      <c r="M541" s="111">
        <v>191</v>
      </c>
      <c r="N541" s="111">
        <v>195</v>
      </c>
      <c r="O541" s="111">
        <v>194</v>
      </c>
      <c r="P541" s="111">
        <v>195</v>
      </c>
      <c r="Q541" s="110">
        <v>27.976299999999998</v>
      </c>
      <c r="R541" s="110">
        <v>-82.436499999999995</v>
      </c>
      <c r="S541" s="2" t="s">
        <v>69</v>
      </c>
      <c r="T541" s="2" t="s">
        <v>1343</v>
      </c>
      <c r="U541" s="2" t="s">
        <v>1738</v>
      </c>
      <c r="V541" s="2" t="s">
        <v>2</v>
      </c>
    </row>
    <row r="542" spans="1:22" hidden="1" x14ac:dyDescent="0.3">
      <c r="A542" s="109">
        <v>164</v>
      </c>
      <c r="B542" s="126" t="s">
        <v>28</v>
      </c>
      <c r="C542" s="7" t="str">
        <f t="shared" si="79"/>
        <v>Hillsborough|Family|MR|Active</v>
      </c>
      <c r="D542" s="7">
        <v>1</v>
      </c>
      <c r="E542" s="88">
        <v>400</v>
      </c>
      <c r="F542" s="110">
        <f t="shared" si="77"/>
        <v>2400</v>
      </c>
      <c r="G542" s="113">
        <f t="shared" si="78"/>
        <v>2101</v>
      </c>
      <c r="H542" s="138"/>
      <c r="I542" s="150"/>
      <c r="J542" s="130"/>
      <c r="K542" s="116">
        <v>331</v>
      </c>
      <c r="L542" s="111">
        <v>333</v>
      </c>
      <c r="M542" s="111">
        <v>330</v>
      </c>
      <c r="N542" s="111">
        <v>364</v>
      </c>
      <c r="O542" s="111">
        <v>371</v>
      </c>
      <c r="P542" s="111">
        <v>372</v>
      </c>
      <c r="Q542" s="110">
        <v>28.007300000000001</v>
      </c>
      <c r="R542" s="110">
        <v>-82.561099999999996</v>
      </c>
      <c r="S542" s="2" t="s">
        <v>124</v>
      </c>
      <c r="T542" s="2" t="s">
        <v>1401</v>
      </c>
      <c r="U542" s="2" t="s">
        <v>1738</v>
      </c>
      <c r="V542" s="2" t="s">
        <v>2</v>
      </c>
    </row>
    <row r="543" spans="1:22" hidden="1" x14ac:dyDescent="0.3">
      <c r="A543" s="109">
        <v>473</v>
      </c>
      <c r="B543" s="126" t="s">
        <v>28</v>
      </c>
      <c r="C543" s="7" t="str">
        <f t="shared" si="79"/>
        <v>Hillsborough|Family|MR|Active</v>
      </c>
      <c r="D543" s="7">
        <v>1</v>
      </c>
      <c r="E543" s="88">
        <v>320</v>
      </c>
      <c r="F543" s="110">
        <f t="shared" si="77"/>
        <v>1920</v>
      </c>
      <c r="G543" s="113">
        <f t="shared" si="78"/>
        <v>1889</v>
      </c>
      <c r="H543" s="138"/>
      <c r="I543" s="150"/>
      <c r="J543" s="130"/>
      <c r="K543" s="116">
        <v>314</v>
      </c>
      <c r="L543" s="111">
        <v>317</v>
      </c>
      <c r="M543" s="111">
        <v>318</v>
      </c>
      <c r="N543" s="111">
        <v>311</v>
      </c>
      <c r="O543" s="111">
        <v>315</v>
      </c>
      <c r="P543" s="111">
        <v>314</v>
      </c>
      <c r="Q543" s="110">
        <v>27.8919</v>
      </c>
      <c r="R543" s="110">
        <v>-82.506500000000003</v>
      </c>
      <c r="S543" s="2" t="s">
        <v>321</v>
      </c>
      <c r="T543" s="2" t="s">
        <v>1396</v>
      </c>
      <c r="U543" s="2" t="s">
        <v>1738</v>
      </c>
      <c r="V543" s="2" t="s">
        <v>2</v>
      </c>
    </row>
    <row r="544" spans="1:22" hidden="1" x14ac:dyDescent="0.3">
      <c r="A544" s="109">
        <v>521</v>
      </c>
      <c r="B544" s="126" t="s">
        <v>28</v>
      </c>
      <c r="C544" s="7" t="str">
        <f t="shared" si="79"/>
        <v>Hillsborough|Family|MR|Active</v>
      </c>
      <c r="D544" s="7">
        <v>1</v>
      </c>
      <c r="E544" s="88">
        <v>238</v>
      </c>
      <c r="F544" s="110">
        <f t="shared" si="77"/>
        <v>1428</v>
      </c>
      <c r="G544" s="113">
        <f t="shared" si="78"/>
        <v>1378</v>
      </c>
      <c r="H544" s="138"/>
      <c r="I544" s="150"/>
      <c r="J544" s="130"/>
      <c r="K544" s="116">
        <v>233</v>
      </c>
      <c r="L544" s="111">
        <v>233</v>
      </c>
      <c r="M544" s="111">
        <v>225</v>
      </c>
      <c r="N544" s="111">
        <v>229</v>
      </c>
      <c r="O544" s="111">
        <v>231</v>
      </c>
      <c r="P544" s="111">
        <v>227</v>
      </c>
      <c r="Q544" s="110">
        <v>27.9604</v>
      </c>
      <c r="R544" s="110">
        <v>-82.456599999999995</v>
      </c>
      <c r="S544" s="2" t="s">
        <v>355</v>
      </c>
      <c r="T544" s="2" t="s">
        <v>1343</v>
      </c>
      <c r="U544" s="2" t="s">
        <v>1738</v>
      </c>
      <c r="V544" s="2" t="s">
        <v>2</v>
      </c>
    </row>
    <row r="545" spans="1:22" hidden="1" x14ac:dyDescent="0.3">
      <c r="A545" s="109">
        <v>806</v>
      </c>
      <c r="B545" s="126" t="s">
        <v>28</v>
      </c>
      <c r="C545" s="7" t="str">
        <f t="shared" si="79"/>
        <v>Hillsborough|Family|MR|Active</v>
      </c>
      <c r="D545" s="7">
        <v>1</v>
      </c>
      <c r="E545" s="88">
        <v>248</v>
      </c>
      <c r="F545" s="110">
        <f t="shared" si="77"/>
        <v>1488</v>
      </c>
      <c r="G545" s="113">
        <f t="shared" si="78"/>
        <v>1407</v>
      </c>
      <c r="H545" s="138"/>
      <c r="I545" s="150"/>
      <c r="J545" s="130"/>
      <c r="K545" s="116">
        <v>238</v>
      </c>
      <c r="L545" s="111">
        <v>233</v>
      </c>
      <c r="M545" s="111">
        <v>235</v>
      </c>
      <c r="N545" s="111">
        <v>234</v>
      </c>
      <c r="O545" s="111">
        <v>236</v>
      </c>
      <c r="P545" s="111">
        <v>231</v>
      </c>
      <c r="Q545" s="110">
        <v>27.908000000000001</v>
      </c>
      <c r="R545" s="110">
        <v>-82.321299999999994</v>
      </c>
      <c r="S545" s="2" t="s">
        <v>526</v>
      </c>
      <c r="T545" s="2" t="s">
        <v>1541</v>
      </c>
      <c r="U545" s="2" t="s">
        <v>1738</v>
      </c>
      <c r="V545" s="2" t="s">
        <v>2</v>
      </c>
    </row>
    <row r="546" spans="1:22" hidden="1" x14ac:dyDescent="0.3">
      <c r="A546" s="109">
        <v>978</v>
      </c>
      <c r="B546" s="126" t="s">
        <v>28</v>
      </c>
      <c r="C546" s="7" t="str">
        <f t="shared" si="79"/>
        <v>Hillsborough|Family|MR|Active</v>
      </c>
      <c r="D546" s="7">
        <v>1</v>
      </c>
      <c r="E546" s="88">
        <v>352</v>
      </c>
      <c r="F546" s="110">
        <f t="shared" si="77"/>
        <v>2112</v>
      </c>
      <c r="G546" s="113">
        <f t="shared" si="78"/>
        <v>2045</v>
      </c>
      <c r="H546" s="138"/>
      <c r="I546" s="150"/>
      <c r="J546" s="130"/>
      <c r="K546" s="116">
        <v>347</v>
      </c>
      <c r="L546" s="111">
        <v>341</v>
      </c>
      <c r="M546" s="111">
        <v>331</v>
      </c>
      <c r="N546" s="111">
        <v>339</v>
      </c>
      <c r="O546" s="111">
        <v>346</v>
      </c>
      <c r="P546" s="111">
        <v>341</v>
      </c>
      <c r="Q546" s="110">
        <v>27.919899999999998</v>
      </c>
      <c r="R546" s="110">
        <v>-82.351900000000001</v>
      </c>
      <c r="S546" s="2" t="s">
        <v>630</v>
      </c>
      <c r="T546" s="2" t="s">
        <v>1355</v>
      </c>
      <c r="U546" s="2" t="s">
        <v>1738</v>
      </c>
      <c r="V546" s="2" t="s">
        <v>2</v>
      </c>
    </row>
    <row r="547" spans="1:22" hidden="1" x14ac:dyDescent="0.3">
      <c r="A547" s="109">
        <v>995</v>
      </c>
      <c r="B547" s="126" t="s">
        <v>28</v>
      </c>
      <c r="C547" s="7" t="str">
        <f t="shared" si="79"/>
        <v>Hillsborough|Family|MR|Active</v>
      </c>
      <c r="D547" s="7">
        <v>1</v>
      </c>
      <c r="E547" s="88">
        <v>236</v>
      </c>
      <c r="F547" s="110">
        <f t="shared" si="77"/>
        <v>1416</v>
      </c>
      <c r="G547" s="113">
        <f t="shared" si="78"/>
        <v>1402</v>
      </c>
      <c r="H547" s="138"/>
      <c r="I547" s="150"/>
      <c r="J547" s="130"/>
      <c r="K547" s="116">
        <v>236</v>
      </c>
      <c r="L547" s="111">
        <v>235</v>
      </c>
      <c r="M547" s="111">
        <v>235</v>
      </c>
      <c r="N547" s="111">
        <v>233</v>
      </c>
      <c r="O547" s="111">
        <v>230</v>
      </c>
      <c r="P547" s="111">
        <v>233</v>
      </c>
      <c r="Q547" s="110">
        <v>28.0031</v>
      </c>
      <c r="R547" s="110">
        <v>-82.141499999999994</v>
      </c>
      <c r="S547" s="2" t="s">
        <v>640</v>
      </c>
      <c r="T547" s="2" t="s">
        <v>1490</v>
      </c>
      <c r="U547" s="2" t="s">
        <v>1738</v>
      </c>
      <c r="V547" s="2" t="s">
        <v>2</v>
      </c>
    </row>
    <row r="548" spans="1:22" hidden="1" x14ac:dyDescent="0.3">
      <c r="A548" s="109">
        <v>1059</v>
      </c>
      <c r="B548" s="126" t="s">
        <v>28</v>
      </c>
      <c r="C548" s="7" t="str">
        <f t="shared" si="79"/>
        <v>Hillsborough|Family|MR|Active</v>
      </c>
      <c r="D548" s="7">
        <v>1</v>
      </c>
      <c r="E548" s="88">
        <v>358</v>
      </c>
      <c r="F548" s="110">
        <f t="shared" si="77"/>
        <v>2148</v>
      </c>
      <c r="G548" s="113">
        <f t="shared" si="78"/>
        <v>2092</v>
      </c>
      <c r="H548" s="138"/>
      <c r="I548" s="150"/>
      <c r="J548" s="130"/>
      <c r="K548" s="116">
        <v>344</v>
      </c>
      <c r="L548" s="111">
        <v>344</v>
      </c>
      <c r="M548" s="111">
        <v>348</v>
      </c>
      <c r="N548" s="111">
        <v>350</v>
      </c>
      <c r="O548" s="111">
        <v>350</v>
      </c>
      <c r="P548" s="111">
        <v>356</v>
      </c>
      <c r="Q548" s="110">
        <v>27.976299999999998</v>
      </c>
      <c r="R548" s="110">
        <v>-82.436499999999995</v>
      </c>
      <c r="S548" s="2" t="s">
        <v>682</v>
      </c>
      <c r="T548" s="2" t="s">
        <v>1358</v>
      </c>
      <c r="U548" s="2" t="s">
        <v>1738</v>
      </c>
      <c r="V548" s="2" t="s">
        <v>2</v>
      </c>
    </row>
    <row r="549" spans="1:22" hidden="1" x14ac:dyDescent="0.3">
      <c r="A549" s="109">
        <v>1890</v>
      </c>
      <c r="B549" s="126" t="s">
        <v>28</v>
      </c>
      <c r="C549" s="7" t="str">
        <f t="shared" si="79"/>
        <v>Hillsborough|Family|MR|Active</v>
      </c>
      <c r="D549" s="7">
        <v>1</v>
      </c>
      <c r="E549" s="88">
        <v>216</v>
      </c>
      <c r="F549" s="110">
        <f t="shared" si="77"/>
        <v>1296</v>
      </c>
      <c r="G549" s="113">
        <f t="shared" si="78"/>
        <v>1203</v>
      </c>
      <c r="H549" s="138"/>
      <c r="I549" s="150"/>
      <c r="J549" s="130"/>
      <c r="K549" s="116">
        <v>207</v>
      </c>
      <c r="L549" s="111">
        <v>202</v>
      </c>
      <c r="M549" s="111">
        <v>197</v>
      </c>
      <c r="N549" s="111">
        <v>196</v>
      </c>
      <c r="O549" s="111">
        <v>197</v>
      </c>
      <c r="P549" s="111">
        <v>204</v>
      </c>
      <c r="Q549" s="110">
        <v>27.8703</v>
      </c>
      <c r="R549" s="110">
        <v>-82.514399999999995</v>
      </c>
      <c r="S549" s="2" t="s">
        <v>1022</v>
      </c>
      <c r="T549" s="2" t="s">
        <v>1673</v>
      </c>
      <c r="U549" s="2" t="s">
        <v>1738</v>
      </c>
      <c r="V549" s="2" t="s">
        <v>2</v>
      </c>
    </row>
    <row r="550" spans="1:22" hidden="1" x14ac:dyDescent="0.3">
      <c r="A550" s="109">
        <v>2254</v>
      </c>
      <c r="B550" s="126" t="s">
        <v>28</v>
      </c>
      <c r="C550" s="7" t="str">
        <f t="shared" si="79"/>
        <v>Hillsborough|Family|MR|Active</v>
      </c>
      <c r="D550" s="7">
        <v>1</v>
      </c>
      <c r="E550" s="88">
        <v>144</v>
      </c>
      <c r="F550" s="110">
        <f t="shared" si="77"/>
        <v>864</v>
      </c>
      <c r="G550" s="113">
        <f t="shared" si="78"/>
        <v>845</v>
      </c>
      <c r="H550" s="138"/>
      <c r="I550" s="150"/>
      <c r="J550" s="130"/>
      <c r="K550" s="116">
        <v>141</v>
      </c>
      <c r="L550" s="111">
        <v>140</v>
      </c>
      <c r="M550" s="111">
        <v>141</v>
      </c>
      <c r="N550" s="111">
        <v>140</v>
      </c>
      <c r="O550" s="111">
        <v>141</v>
      </c>
      <c r="P550" s="111">
        <v>142</v>
      </c>
      <c r="Q550" s="110">
        <v>27.982638999999999</v>
      </c>
      <c r="R550" s="110">
        <v>-82.311389000000005</v>
      </c>
      <c r="S550" s="2" t="s">
        <v>1105</v>
      </c>
      <c r="T550" s="2" t="s">
        <v>1365</v>
      </c>
      <c r="U550" s="2" t="s">
        <v>1738</v>
      </c>
      <c r="V550" s="2" t="s">
        <v>2</v>
      </c>
    </row>
    <row r="551" spans="1:22" x14ac:dyDescent="0.25">
      <c r="A551" s="109"/>
      <c r="B551" s="126"/>
      <c r="C551" s="7" t="s">
        <v>1761</v>
      </c>
      <c r="D551" s="7">
        <f>SUM(D541:D550)</f>
        <v>10</v>
      </c>
      <c r="E551" s="135">
        <f t="shared" ref="E551:G551" si="81">SUM(E541:E550)</f>
        <v>2713</v>
      </c>
      <c r="F551" s="2">
        <f t="shared" si="81"/>
        <v>16278</v>
      </c>
      <c r="G551" s="2">
        <f t="shared" si="81"/>
        <v>15512</v>
      </c>
      <c r="H551" s="138">
        <f>G551/F551</f>
        <v>0.9529426219437277</v>
      </c>
      <c r="I551" s="150">
        <v>0.95250000000000001</v>
      </c>
      <c r="J551" s="130">
        <v>0.93069999999999997</v>
      </c>
      <c r="K551" s="116"/>
      <c r="L551" s="111"/>
      <c r="M551" s="111"/>
      <c r="N551" s="111"/>
      <c r="O551" s="111"/>
      <c r="P551" s="111"/>
      <c r="Q551" s="110"/>
      <c r="R551" s="110"/>
      <c r="S551" s="2"/>
      <c r="T551" s="2"/>
      <c r="U551" s="2"/>
      <c r="V551" s="2"/>
    </row>
    <row r="552" spans="1:22" hidden="1" x14ac:dyDescent="0.3">
      <c r="A552" s="109">
        <v>2601</v>
      </c>
      <c r="B552" s="126" t="s">
        <v>28</v>
      </c>
      <c r="C552" s="7" t="str">
        <f>CONCATENATE(B552&amp;"|"&amp;U552&amp;"|"&amp;V552)</f>
        <v>Hillsborough|Family|MR|Pipeline</v>
      </c>
      <c r="D552" s="7">
        <v>1</v>
      </c>
      <c r="E552" s="88">
        <v>141</v>
      </c>
      <c r="F552" s="110">
        <f>COUNTA(K552:P552)*E552</f>
        <v>0</v>
      </c>
      <c r="G552" s="113">
        <f>SUM(K552:P552)</f>
        <v>0</v>
      </c>
      <c r="H552" s="138"/>
      <c r="I552" s="150"/>
      <c r="J552" s="130"/>
      <c r="Q552" s="110">
        <v>27.946529000000002</v>
      </c>
      <c r="R552" s="110">
        <v>-82.459266999999997</v>
      </c>
      <c r="S552" s="2" t="s">
        <v>1255</v>
      </c>
      <c r="T552" s="2" t="s">
        <v>1705</v>
      </c>
      <c r="U552" s="2" t="s">
        <v>1738</v>
      </c>
      <c r="V552" s="2" t="s">
        <v>1333</v>
      </c>
    </row>
    <row r="553" spans="1:22" hidden="1" x14ac:dyDescent="0.3">
      <c r="A553" s="109">
        <v>2633</v>
      </c>
      <c r="B553" s="126" t="s">
        <v>28</v>
      </c>
      <c r="C553" s="7" t="str">
        <f>CONCATENATE(B553&amp;"|"&amp;U553&amp;"|"&amp;V553)</f>
        <v>Hillsborough|Family|MR|Pipeline</v>
      </c>
      <c r="D553" s="7">
        <v>1</v>
      </c>
      <c r="E553" s="88">
        <v>72</v>
      </c>
      <c r="F553" s="110">
        <f>COUNTA(K553:P553)*E553</f>
        <v>0</v>
      </c>
      <c r="G553" s="113">
        <f>SUM(K553:P553)</f>
        <v>0</v>
      </c>
      <c r="H553" s="138"/>
      <c r="I553" s="150"/>
      <c r="J553" s="130"/>
      <c r="Q553" s="110">
        <v>28.002167</v>
      </c>
      <c r="R553" s="110">
        <v>-82.503111000000004</v>
      </c>
      <c r="S553" s="2" t="s">
        <v>1284</v>
      </c>
      <c r="T553" s="2" t="s">
        <v>1369</v>
      </c>
      <c r="U553" s="2" t="s">
        <v>1738</v>
      </c>
      <c r="V553" s="2" t="s">
        <v>1333</v>
      </c>
    </row>
    <row r="554" spans="1:22" x14ac:dyDescent="0.25">
      <c r="A554" s="109"/>
      <c r="B554" s="126"/>
      <c r="C554" s="7" t="s">
        <v>1774</v>
      </c>
      <c r="D554" s="7">
        <f>SUM(D552:D553)</f>
        <v>2</v>
      </c>
      <c r="E554" s="135">
        <f>SUM(E552:E553)</f>
        <v>213</v>
      </c>
      <c r="F554" s="110"/>
      <c r="G554" s="113"/>
      <c r="H554" s="138"/>
      <c r="I554" s="150"/>
      <c r="J554" s="130"/>
      <c r="Q554" s="110"/>
      <c r="R554" s="110"/>
      <c r="S554" s="2"/>
      <c r="T554" s="2"/>
      <c r="U554" s="2"/>
      <c r="V554" s="2"/>
    </row>
    <row r="555" spans="1:22" hidden="1" x14ac:dyDescent="0.3">
      <c r="A555" s="109">
        <v>317</v>
      </c>
      <c r="B555" s="126" t="s">
        <v>28</v>
      </c>
      <c r="C555" s="7" t="str">
        <f t="shared" si="79"/>
        <v>Hillsborough|FW/FW|Active</v>
      </c>
      <c r="D555" s="7">
        <v>1</v>
      </c>
      <c r="E555" s="88">
        <v>80</v>
      </c>
      <c r="F555" s="110">
        <f t="shared" si="77"/>
        <v>480</v>
      </c>
      <c r="G555" s="113">
        <f t="shared" si="78"/>
        <v>478</v>
      </c>
      <c r="H555" s="138"/>
      <c r="I555" s="150"/>
      <c r="J555" s="130"/>
      <c r="K555" s="116">
        <v>80</v>
      </c>
      <c r="L555" s="111">
        <v>80</v>
      </c>
      <c r="M555" s="111">
        <v>80</v>
      </c>
      <c r="N555" s="111">
        <v>80</v>
      </c>
      <c r="O555" s="111">
        <v>80</v>
      </c>
      <c r="P555" s="111">
        <v>78</v>
      </c>
      <c r="Q555" s="110">
        <v>27.7196</v>
      </c>
      <c r="R555" s="110">
        <v>-82.415400000000005</v>
      </c>
      <c r="S555" s="2" t="s">
        <v>226</v>
      </c>
      <c r="T555" s="2" t="s">
        <v>1472</v>
      </c>
      <c r="U555" s="2" t="s">
        <v>5</v>
      </c>
      <c r="V555" s="2" t="s">
        <v>2</v>
      </c>
    </row>
    <row r="556" spans="1:22" hidden="1" x14ac:dyDescent="0.3">
      <c r="A556" s="109">
        <v>422</v>
      </c>
      <c r="B556" s="126" t="s">
        <v>28</v>
      </c>
      <c r="C556" s="7" t="str">
        <f t="shared" si="79"/>
        <v>Hillsborough|FW/FW|Active</v>
      </c>
      <c r="D556" s="7">
        <v>1</v>
      </c>
      <c r="E556" s="88">
        <v>84</v>
      </c>
      <c r="F556" s="110">
        <f t="shared" si="77"/>
        <v>504</v>
      </c>
      <c r="G556" s="113">
        <f t="shared" si="78"/>
        <v>491</v>
      </c>
      <c r="H556" s="138"/>
      <c r="I556" s="150"/>
      <c r="J556" s="130"/>
      <c r="K556" s="116">
        <v>83</v>
      </c>
      <c r="L556" s="111">
        <v>83</v>
      </c>
      <c r="M556" s="111">
        <v>83</v>
      </c>
      <c r="N556" s="111">
        <v>83</v>
      </c>
      <c r="O556" s="111">
        <v>79</v>
      </c>
      <c r="P556" s="111">
        <v>80</v>
      </c>
      <c r="Q556" s="110">
        <v>27.720800000000001</v>
      </c>
      <c r="R556" s="110">
        <v>-82.3172</v>
      </c>
      <c r="S556" s="2" t="s">
        <v>292</v>
      </c>
      <c r="T556" s="2" t="s">
        <v>1472</v>
      </c>
      <c r="U556" s="2" t="s">
        <v>5</v>
      </c>
      <c r="V556" s="2" t="s">
        <v>2</v>
      </c>
    </row>
    <row r="557" spans="1:22" hidden="1" x14ac:dyDescent="0.3">
      <c r="A557" s="109">
        <v>578</v>
      </c>
      <c r="B557" s="126" t="s">
        <v>28</v>
      </c>
      <c r="C557" s="7" t="str">
        <f t="shared" si="79"/>
        <v>Hillsborough|FW/FW|Active</v>
      </c>
      <c r="D557" s="7">
        <v>1</v>
      </c>
      <c r="E557" s="88">
        <v>84</v>
      </c>
      <c r="F557" s="110">
        <f t="shared" si="77"/>
        <v>420</v>
      </c>
      <c r="G557" s="113">
        <f t="shared" si="78"/>
        <v>402</v>
      </c>
      <c r="H557" s="138"/>
      <c r="I557" s="150"/>
      <c r="J557" s="130"/>
      <c r="K557" s="116">
        <v>80</v>
      </c>
      <c r="M557" s="111">
        <v>79</v>
      </c>
      <c r="N557" s="111">
        <v>81</v>
      </c>
      <c r="O557" s="111">
        <v>81</v>
      </c>
      <c r="P557" s="111">
        <v>81</v>
      </c>
      <c r="Q557" s="110">
        <v>27.718</v>
      </c>
      <c r="R557" s="110">
        <v>-82.413499999999999</v>
      </c>
      <c r="S557" s="2" t="s">
        <v>393</v>
      </c>
      <c r="T557" s="2" t="s">
        <v>1508</v>
      </c>
      <c r="U557" s="2" t="s">
        <v>5</v>
      </c>
      <c r="V557" s="2" t="s">
        <v>2</v>
      </c>
    </row>
    <row r="558" spans="1:22" hidden="1" x14ac:dyDescent="0.3">
      <c r="A558" s="109">
        <v>1078</v>
      </c>
      <c r="B558" s="126" t="s">
        <v>28</v>
      </c>
      <c r="C558" s="7" t="str">
        <f t="shared" si="79"/>
        <v>Hillsborough|FW/FW|Active</v>
      </c>
      <c r="D558" s="7">
        <v>1</v>
      </c>
      <c r="E558" s="88">
        <v>108</v>
      </c>
      <c r="F558" s="110">
        <f t="shared" si="77"/>
        <v>648</v>
      </c>
      <c r="G558" s="113">
        <f t="shared" si="78"/>
        <v>648</v>
      </c>
      <c r="H558" s="138"/>
      <c r="I558" s="150"/>
      <c r="J558" s="130"/>
      <c r="K558" s="116">
        <v>108</v>
      </c>
      <c r="L558" s="111">
        <v>108</v>
      </c>
      <c r="M558" s="111">
        <v>108</v>
      </c>
      <c r="N558" s="111">
        <v>108</v>
      </c>
      <c r="O558" s="111">
        <v>108</v>
      </c>
      <c r="P558" s="111">
        <v>108</v>
      </c>
      <c r="Q558" s="110">
        <v>27.718800000000002</v>
      </c>
      <c r="R558" s="110">
        <v>-82.314800000000005</v>
      </c>
      <c r="S558" s="2" t="s">
        <v>693</v>
      </c>
      <c r="T558" s="2" t="s">
        <v>1358</v>
      </c>
      <c r="U558" s="2" t="s">
        <v>5</v>
      </c>
      <c r="V558" s="2" t="s">
        <v>2</v>
      </c>
    </row>
    <row r="559" spans="1:22" x14ac:dyDescent="0.25">
      <c r="A559" s="109"/>
      <c r="B559" s="126"/>
      <c r="C559" s="7" t="s">
        <v>1780</v>
      </c>
      <c r="D559" s="7">
        <f>SUM(D555:D558)</f>
        <v>4</v>
      </c>
      <c r="E559" s="135">
        <f t="shared" ref="E559:G559" si="82">SUM(E555:E558)</f>
        <v>356</v>
      </c>
      <c r="F559" s="2">
        <f t="shared" si="82"/>
        <v>2052</v>
      </c>
      <c r="G559" s="2">
        <f t="shared" si="82"/>
        <v>2019</v>
      </c>
      <c r="H559" s="138">
        <f>G559/F559</f>
        <v>0.98391812865497075</v>
      </c>
      <c r="I559" s="150">
        <v>1</v>
      </c>
      <c r="J559" s="130">
        <v>0.99850000000000005</v>
      </c>
      <c r="K559" s="116"/>
      <c r="L559" s="111"/>
      <c r="M559" s="111"/>
      <c r="N559" s="111"/>
      <c r="O559" s="111"/>
      <c r="P559" s="111"/>
      <c r="Q559" s="110"/>
      <c r="R559" s="110"/>
      <c r="S559" s="2"/>
      <c r="T559" s="2"/>
      <c r="U559" s="2"/>
      <c r="V559" s="2"/>
    </row>
    <row r="560" spans="1:22" hidden="1" x14ac:dyDescent="0.3">
      <c r="A560" s="109">
        <v>2451</v>
      </c>
      <c r="B560" s="126" t="s">
        <v>28</v>
      </c>
      <c r="C560" s="7" t="str">
        <f t="shared" si="79"/>
        <v>Hillsborough|FW/FW|MR|Active</v>
      </c>
      <c r="D560" s="7">
        <v>1</v>
      </c>
      <c r="E560" s="88">
        <v>27</v>
      </c>
      <c r="F560" s="110">
        <f t="shared" si="77"/>
        <v>162</v>
      </c>
      <c r="G560" s="113">
        <f t="shared" si="78"/>
        <v>160</v>
      </c>
      <c r="H560" s="138"/>
      <c r="I560" s="150"/>
      <c r="J560" s="130"/>
      <c r="K560" s="116">
        <v>27</v>
      </c>
      <c r="L560" s="111">
        <v>26</v>
      </c>
      <c r="M560" s="111">
        <v>26</v>
      </c>
      <c r="N560" s="111">
        <v>27</v>
      </c>
      <c r="O560" s="111">
        <v>27</v>
      </c>
      <c r="P560" s="111">
        <v>27</v>
      </c>
      <c r="Q560" s="110">
        <v>27.708531000000001</v>
      </c>
      <c r="R560" s="110">
        <v>-82.422223000000002</v>
      </c>
      <c r="S560" s="2" t="s">
        <v>1145</v>
      </c>
      <c r="T560" s="2" t="s">
        <v>1387</v>
      </c>
      <c r="U560" s="2" t="s">
        <v>1740</v>
      </c>
      <c r="V560" s="2" t="s">
        <v>2</v>
      </c>
    </row>
    <row r="561" spans="1:22" x14ac:dyDescent="0.25">
      <c r="A561" s="109"/>
      <c r="B561" s="126"/>
      <c r="C561" s="7" t="s">
        <v>1800</v>
      </c>
      <c r="D561" s="7">
        <v>1</v>
      </c>
      <c r="E561" s="88">
        <v>27</v>
      </c>
      <c r="F561" s="110">
        <v>162</v>
      </c>
      <c r="G561" s="113">
        <v>160</v>
      </c>
      <c r="H561" s="138">
        <f>G561/F561</f>
        <v>0.98765432098765427</v>
      </c>
      <c r="I561" s="150">
        <v>0.96299999999999997</v>
      </c>
      <c r="J561" s="130">
        <v>0.99260000000000004</v>
      </c>
      <c r="K561" s="116"/>
      <c r="L561" s="111"/>
      <c r="M561" s="111"/>
      <c r="N561" s="111"/>
      <c r="O561" s="111"/>
      <c r="P561" s="111"/>
      <c r="Q561" s="110"/>
      <c r="R561" s="110"/>
      <c r="S561" s="2"/>
      <c r="T561" s="2"/>
      <c r="U561" s="2"/>
      <c r="V561" s="2"/>
    </row>
    <row r="562" spans="1:22" hidden="1" x14ac:dyDescent="0.3">
      <c r="A562" s="109">
        <v>2640</v>
      </c>
      <c r="B562" s="126" t="s">
        <v>28</v>
      </c>
      <c r="C562" s="7" t="str">
        <f t="shared" si="79"/>
        <v>Hillsborough|Homeless|Pipeline</v>
      </c>
      <c r="D562" s="7">
        <v>1</v>
      </c>
      <c r="E562" s="88">
        <v>15</v>
      </c>
      <c r="F562" s="110">
        <f t="shared" ref="F562:F630" si="83">COUNTA(K562:P562)*E562</f>
        <v>0</v>
      </c>
      <c r="G562" s="113">
        <f t="shared" ref="G562:G630" si="84">SUM(K562:P562)</f>
        <v>0</v>
      </c>
      <c r="H562" s="138"/>
      <c r="I562" s="150"/>
      <c r="J562" s="130"/>
      <c r="Q562" s="110">
        <v>27.982994999999999</v>
      </c>
      <c r="R562" s="110">
        <v>-82.415527999999995</v>
      </c>
      <c r="S562" s="2" t="s">
        <v>1289</v>
      </c>
      <c r="T562" s="2" t="s">
        <v>1374</v>
      </c>
      <c r="U562" s="2" t="s">
        <v>6</v>
      </c>
      <c r="V562" s="2" t="s">
        <v>1333</v>
      </c>
    </row>
    <row r="563" spans="1:22" ht="12.6" thickBot="1" x14ac:dyDescent="0.3">
      <c r="A563" s="109"/>
      <c r="B563" s="128"/>
      <c r="C563" s="44" t="s">
        <v>1773</v>
      </c>
      <c r="D563" s="44">
        <v>1</v>
      </c>
      <c r="E563" s="90">
        <v>15</v>
      </c>
      <c r="F563" s="145"/>
      <c r="G563" s="146"/>
      <c r="H563" s="139"/>
      <c r="I563" s="151"/>
      <c r="J563" s="131"/>
      <c r="Q563" s="110"/>
      <c r="R563" s="110"/>
      <c r="S563" s="2"/>
      <c r="T563" s="2"/>
      <c r="U563" s="2"/>
      <c r="V563" s="2"/>
    </row>
    <row r="564" spans="1:22" s="114" customFormat="1" x14ac:dyDescent="0.25">
      <c r="A564" s="119"/>
      <c r="B564" s="132" t="s">
        <v>269</v>
      </c>
      <c r="C564" s="156" t="s">
        <v>1793</v>
      </c>
      <c r="D564" s="156">
        <f>D567</f>
        <v>2</v>
      </c>
      <c r="E564" s="156">
        <f t="shared" ref="E564:G564" si="85">E567</f>
        <v>38</v>
      </c>
      <c r="F564" s="156">
        <f t="shared" si="85"/>
        <v>208</v>
      </c>
      <c r="G564" s="156">
        <f t="shared" si="85"/>
        <v>198</v>
      </c>
      <c r="H564" s="102">
        <f>G564/F564</f>
        <v>0.95192307692307687</v>
      </c>
      <c r="I564" s="156"/>
      <c r="J564" s="157"/>
      <c r="K564" s="142"/>
      <c r="L564" s="143"/>
      <c r="M564" s="143"/>
      <c r="N564" s="143"/>
      <c r="O564" s="143"/>
      <c r="P564" s="143"/>
      <c r="Q564" s="121"/>
      <c r="R564" s="121"/>
      <c r="S564" s="120"/>
      <c r="T564" s="120"/>
      <c r="U564" s="120"/>
      <c r="V564" s="120"/>
    </row>
    <row r="565" spans="1:22" hidden="1" x14ac:dyDescent="0.3">
      <c r="A565" s="109">
        <v>384</v>
      </c>
      <c r="B565" s="126" t="s">
        <v>269</v>
      </c>
      <c r="C565" s="2" t="str">
        <f t="shared" si="79"/>
        <v>Holmes|Family|Active</v>
      </c>
      <c r="D565" s="2">
        <v>1</v>
      </c>
      <c r="E565" s="110">
        <v>20</v>
      </c>
      <c r="F565" s="110">
        <f t="shared" si="83"/>
        <v>100</v>
      </c>
      <c r="G565" s="113">
        <f t="shared" si="84"/>
        <v>90</v>
      </c>
      <c r="H565" s="137"/>
      <c r="I565" s="124"/>
      <c r="J565" s="127"/>
      <c r="L565" s="111">
        <v>18</v>
      </c>
      <c r="M565" s="111">
        <v>18</v>
      </c>
      <c r="N565" s="111">
        <v>18</v>
      </c>
      <c r="O565" s="111">
        <v>18</v>
      </c>
      <c r="P565" s="111">
        <v>18</v>
      </c>
      <c r="Q565" s="110">
        <v>30.7973</v>
      </c>
      <c r="R565" s="110">
        <v>-85.682299999999998</v>
      </c>
      <c r="S565" s="2" t="s">
        <v>270</v>
      </c>
      <c r="T565" s="2" t="s">
        <v>1347</v>
      </c>
      <c r="U565" s="2" t="s">
        <v>4</v>
      </c>
      <c r="V565" s="2" t="s">
        <v>2</v>
      </c>
    </row>
    <row r="566" spans="1:22" hidden="1" x14ac:dyDescent="0.3">
      <c r="A566" s="109">
        <v>555</v>
      </c>
      <c r="B566" s="126" t="s">
        <v>269</v>
      </c>
      <c r="C566" s="2" t="str">
        <f t="shared" si="79"/>
        <v>Holmes|Family|Active</v>
      </c>
      <c r="D566" s="2">
        <v>1</v>
      </c>
      <c r="E566" s="110">
        <v>18</v>
      </c>
      <c r="F566" s="110">
        <f t="shared" si="83"/>
        <v>108</v>
      </c>
      <c r="G566" s="113">
        <f t="shared" si="84"/>
        <v>108</v>
      </c>
      <c r="H566" s="137"/>
      <c r="I566" s="124"/>
      <c r="J566" s="127"/>
      <c r="K566" s="116">
        <v>18</v>
      </c>
      <c r="L566" s="111">
        <v>18</v>
      </c>
      <c r="M566" s="111">
        <v>18</v>
      </c>
      <c r="N566" s="111">
        <v>18</v>
      </c>
      <c r="O566" s="111">
        <v>18</v>
      </c>
      <c r="P566" s="111">
        <v>18</v>
      </c>
      <c r="Q566" s="110">
        <v>30.783999999999999</v>
      </c>
      <c r="R566" s="110">
        <v>-85.683099999999996</v>
      </c>
      <c r="S566" s="2" t="s">
        <v>376</v>
      </c>
      <c r="T566" s="2" t="s">
        <v>1350</v>
      </c>
      <c r="U566" s="2" t="s">
        <v>4</v>
      </c>
      <c r="V566" s="2" t="s">
        <v>2</v>
      </c>
    </row>
    <row r="567" spans="1:22" ht="12.6" thickBot="1" x14ac:dyDescent="0.3">
      <c r="A567" s="109"/>
      <c r="B567" s="128"/>
      <c r="C567" s="44" t="s">
        <v>1762</v>
      </c>
      <c r="D567" s="44">
        <f>SUM(D565:D566)</f>
        <v>2</v>
      </c>
      <c r="E567" s="136">
        <f t="shared" ref="E567:G567" si="86">SUM(E565:E566)</f>
        <v>38</v>
      </c>
      <c r="F567" s="144">
        <f t="shared" si="86"/>
        <v>208</v>
      </c>
      <c r="G567" s="144">
        <f t="shared" si="86"/>
        <v>198</v>
      </c>
      <c r="H567" s="139">
        <f>G567/F567</f>
        <v>0.95192307692307687</v>
      </c>
      <c r="I567" s="151">
        <v>0.88690000000000002</v>
      </c>
      <c r="J567" s="131">
        <v>0.95609999999999995</v>
      </c>
      <c r="K567" s="116"/>
      <c r="L567" s="111"/>
      <c r="M567" s="111"/>
      <c r="N567" s="111"/>
      <c r="O567" s="111"/>
      <c r="P567" s="111"/>
      <c r="Q567" s="110"/>
      <c r="R567" s="110"/>
      <c r="S567" s="2"/>
      <c r="T567" s="2"/>
      <c r="U567" s="2"/>
      <c r="V567" s="2"/>
    </row>
    <row r="568" spans="1:22" s="114" customFormat="1" ht="24" customHeight="1" x14ac:dyDescent="0.25">
      <c r="A568" s="119"/>
      <c r="B568" s="132" t="s">
        <v>80</v>
      </c>
      <c r="C568" s="156" t="s">
        <v>1797</v>
      </c>
      <c r="D568" s="156">
        <f>D574+D584+D588</f>
        <v>17</v>
      </c>
      <c r="E568" s="156">
        <f t="shared" ref="E568:G568" si="87">E574+E584+E588</f>
        <v>2269</v>
      </c>
      <c r="F568" s="156">
        <f t="shared" si="87"/>
        <v>13614</v>
      </c>
      <c r="G568" s="156">
        <f t="shared" si="87"/>
        <v>12873</v>
      </c>
      <c r="H568" s="102">
        <f>G568/F568</f>
        <v>0.94557073600705155</v>
      </c>
      <c r="I568" s="156"/>
      <c r="J568" s="157"/>
      <c r="K568" s="122"/>
      <c r="L568" s="123"/>
      <c r="M568" s="123"/>
      <c r="N568" s="123"/>
      <c r="O568" s="123"/>
      <c r="P568" s="123"/>
      <c r="Q568" s="121"/>
      <c r="R568" s="121"/>
      <c r="S568" s="120"/>
      <c r="T568" s="120"/>
      <c r="U568" s="120"/>
      <c r="V568" s="120"/>
    </row>
    <row r="569" spans="1:22" hidden="1" x14ac:dyDescent="0.3">
      <c r="A569" s="109">
        <v>176</v>
      </c>
      <c r="B569" s="126" t="s">
        <v>80</v>
      </c>
      <c r="C569" s="2" t="str">
        <f t="shared" si="79"/>
        <v>Indian River|Elderly|Active</v>
      </c>
      <c r="D569" s="2">
        <v>1</v>
      </c>
      <c r="E569" s="110">
        <v>184</v>
      </c>
      <c r="F569" s="110">
        <f t="shared" si="83"/>
        <v>1104</v>
      </c>
      <c r="G569" s="113">
        <f t="shared" si="84"/>
        <v>1060</v>
      </c>
      <c r="H569" s="137"/>
      <c r="I569" s="124"/>
      <c r="J569" s="127"/>
      <c r="K569" s="116">
        <v>176</v>
      </c>
      <c r="L569" s="111">
        <v>177</v>
      </c>
      <c r="M569" s="111">
        <v>179</v>
      </c>
      <c r="N569" s="111">
        <v>177</v>
      </c>
      <c r="O569" s="111">
        <v>177</v>
      </c>
      <c r="P569" s="111">
        <v>174</v>
      </c>
      <c r="Q569" s="110">
        <v>27.638999999999999</v>
      </c>
      <c r="R569" s="110">
        <v>-80.468900000000005</v>
      </c>
      <c r="S569" s="2" t="s">
        <v>131</v>
      </c>
      <c r="T569" s="2" t="s">
        <v>1431</v>
      </c>
      <c r="U569" s="2" t="s">
        <v>3</v>
      </c>
      <c r="V569" s="2" t="s">
        <v>2</v>
      </c>
    </row>
    <row r="570" spans="1:22" hidden="1" x14ac:dyDescent="0.3">
      <c r="A570" s="109">
        <v>296</v>
      </c>
      <c r="B570" s="126" t="s">
        <v>80</v>
      </c>
      <c r="C570" s="2" t="str">
        <f t="shared" ref="C570:C648" si="88">CONCATENATE(B570&amp;"|"&amp;U570&amp;"|"&amp;V570)</f>
        <v>Indian River|Elderly|Active</v>
      </c>
      <c r="D570" s="2">
        <v>1</v>
      </c>
      <c r="E570" s="110">
        <v>70</v>
      </c>
      <c r="F570" s="110">
        <f t="shared" si="83"/>
        <v>420</v>
      </c>
      <c r="G570" s="113">
        <f t="shared" si="84"/>
        <v>413</v>
      </c>
      <c r="H570" s="137"/>
      <c r="I570" s="124"/>
      <c r="J570" s="127"/>
      <c r="K570" s="116">
        <v>70</v>
      </c>
      <c r="L570" s="111">
        <v>69</v>
      </c>
      <c r="M570" s="111">
        <v>70</v>
      </c>
      <c r="N570" s="111">
        <v>70</v>
      </c>
      <c r="O570" s="111">
        <v>67</v>
      </c>
      <c r="P570" s="111">
        <v>67</v>
      </c>
      <c r="Q570" s="110">
        <v>27.815999999999999</v>
      </c>
      <c r="R570" s="110">
        <v>-80.472499999999997</v>
      </c>
      <c r="S570" s="2" t="s">
        <v>210</v>
      </c>
      <c r="T570" s="2" t="s">
        <v>1446</v>
      </c>
      <c r="U570" s="2" t="s">
        <v>3</v>
      </c>
      <c r="V570" s="2" t="s">
        <v>2</v>
      </c>
    </row>
    <row r="571" spans="1:22" hidden="1" x14ac:dyDescent="0.3">
      <c r="A571" s="109">
        <v>696</v>
      </c>
      <c r="B571" s="126" t="s">
        <v>80</v>
      </c>
      <c r="C571" s="2" t="str">
        <f t="shared" si="88"/>
        <v>Indian River|Elderly|Active</v>
      </c>
      <c r="D571" s="2">
        <v>1</v>
      </c>
      <c r="E571" s="110">
        <v>144</v>
      </c>
      <c r="F571" s="110">
        <f t="shared" si="83"/>
        <v>864</v>
      </c>
      <c r="G571" s="113">
        <f t="shared" si="84"/>
        <v>864</v>
      </c>
      <c r="H571" s="137"/>
      <c r="I571" s="124"/>
      <c r="J571" s="127"/>
      <c r="K571" s="116">
        <v>144</v>
      </c>
      <c r="L571" s="111">
        <v>144</v>
      </c>
      <c r="M571" s="111">
        <v>144</v>
      </c>
      <c r="N571" s="111">
        <v>144</v>
      </c>
      <c r="O571" s="111">
        <v>144</v>
      </c>
      <c r="P571" s="111">
        <v>144</v>
      </c>
      <c r="Q571" s="110">
        <v>27.610800000000001</v>
      </c>
      <c r="R571" s="110">
        <v>-80.381299999999996</v>
      </c>
      <c r="S571" s="2" t="s">
        <v>462</v>
      </c>
      <c r="T571" s="2" t="s">
        <v>1450</v>
      </c>
      <c r="U571" s="2" t="s">
        <v>3</v>
      </c>
      <c r="V571" s="2" t="s">
        <v>2</v>
      </c>
    </row>
    <row r="572" spans="1:22" hidden="1" x14ac:dyDescent="0.3">
      <c r="A572" s="109">
        <v>834</v>
      </c>
      <c r="B572" s="126" t="s">
        <v>80</v>
      </c>
      <c r="C572" s="2" t="str">
        <f t="shared" si="88"/>
        <v>Indian River|Elderly|Active</v>
      </c>
      <c r="D572" s="2">
        <v>1</v>
      </c>
      <c r="E572" s="110">
        <v>36</v>
      </c>
      <c r="F572" s="110">
        <f t="shared" si="83"/>
        <v>216</v>
      </c>
      <c r="G572" s="113">
        <f t="shared" si="84"/>
        <v>215</v>
      </c>
      <c r="H572" s="137"/>
      <c r="I572" s="124"/>
      <c r="J572" s="127"/>
      <c r="K572" s="116">
        <v>35</v>
      </c>
      <c r="L572" s="111">
        <v>36</v>
      </c>
      <c r="M572" s="111">
        <v>36</v>
      </c>
      <c r="N572" s="111">
        <v>36</v>
      </c>
      <c r="O572" s="111">
        <v>36</v>
      </c>
      <c r="P572" s="111">
        <v>36</v>
      </c>
      <c r="Q572" s="110">
        <v>27.676300000000001</v>
      </c>
      <c r="R572" s="110">
        <v>-80.426100000000005</v>
      </c>
      <c r="S572" s="2" t="s">
        <v>543</v>
      </c>
      <c r="T572" s="2" t="s">
        <v>1546</v>
      </c>
      <c r="U572" s="2" t="s">
        <v>3</v>
      </c>
      <c r="V572" s="2" t="s">
        <v>2</v>
      </c>
    </row>
    <row r="573" spans="1:22" hidden="1" x14ac:dyDescent="0.3">
      <c r="A573" s="109">
        <v>1682</v>
      </c>
      <c r="B573" s="126" t="s">
        <v>80</v>
      </c>
      <c r="C573" s="2" t="str">
        <f t="shared" si="88"/>
        <v>Indian River|Elderly|Active</v>
      </c>
      <c r="D573" s="2">
        <v>1</v>
      </c>
      <c r="E573" s="110">
        <v>41</v>
      </c>
      <c r="F573" s="110">
        <f t="shared" si="83"/>
        <v>246</v>
      </c>
      <c r="G573" s="113">
        <f t="shared" si="84"/>
        <v>232</v>
      </c>
      <c r="H573" s="137"/>
      <c r="I573" s="124"/>
      <c r="J573" s="127"/>
      <c r="K573" s="116">
        <v>41</v>
      </c>
      <c r="L573" s="111">
        <v>39</v>
      </c>
      <c r="M573" s="111">
        <v>39</v>
      </c>
      <c r="N573" s="111">
        <v>38</v>
      </c>
      <c r="O573" s="111">
        <v>38</v>
      </c>
      <c r="P573" s="111">
        <v>37</v>
      </c>
      <c r="Q573" s="110">
        <v>27.798100000000002</v>
      </c>
      <c r="R573" s="110">
        <v>-80.501199999999997</v>
      </c>
      <c r="S573" s="2" t="s">
        <v>961</v>
      </c>
      <c r="T573" s="2" t="s">
        <v>1657</v>
      </c>
      <c r="U573" s="2" t="s">
        <v>3</v>
      </c>
      <c r="V573" s="2" t="s">
        <v>2</v>
      </c>
    </row>
    <row r="574" spans="1:22" x14ac:dyDescent="0.25">
      <c r="A574" s="109"/>
      <c r="B574" s="126"/>
      <c r="C574" s="7" t="s">
        <v>1767</v>
      </c>
      <c r="D574" s="7">
        <f>SUM(D569:D573)</f>
        <v>5</v>
      </c>
      <c r="E574" s="135">
        <f t="shared" ref="E574:G574" si="89">SUM(E569:E573)</f>
        <v>475</v>
      </c>
      <c r="F574" s="2">
        <f t="shared" si="89"/>
        <v>2850</v>
      </c>
      <c r="G574" s="2">
        <f t="shared" si="89"/>
        <v>2784</v>
      </c>
      <c r="H574" s="138">
        <f>G574/F574</f>
        <v>0.97684210526315784</v>
      </c>
      <c r="I574" s="150">
        <v>0.93389999999999995</v>
      </c>
      <c r="J574" s="130">
        <v>0.93910000000000005</v>
      </c>
      <c r="K574" s="116"/>
      <c r="L574" s="111"/>
      <c r="M574" s="111"/>
      <c r="N574" s="111"/>
      <c r="O574" s="111"/>
      <c r="P574" s="111"/>
      <c r="Q574" s="110"/>
      <c r="R574" s="110"/>
      <c r="S574" s="2"/>
      <c r="T574" s="2"/>
      <c r="U574" s="2"/>
      <c r="V574" s="2"/>
    </row>
    <row r="575" spans="1:22" hidden="1" x14ac:dyDescent="0.3">
      <c r="A575" s="109">
        <v>383</v>
      </c>
      <c r="B575" s="126" t="s">
        <v>80</v>
      </c>
      <c r="C575" s="7" t="str">
        <f t="shared" si="88"/>
        <v>Indian River|Family|Active</v>
      </c>
      <c r="D575" s="7">
        <v>1</v>
      </c>
      <c r="E575" s="88">
        <v>180</v>
      </c>
      <c r="F575" s="110">
        <f t="shared" si="83"/>
        <v>1080</v>
      </c>
      <c r="G575" s="113">
        <f t="shared" si="84"/>
        <v>1075</v>
      </c>
      <c r="H575" s="138"/>
      <c r="I575" s="150"/>
      <c r="J575" s="130"/>
      <c r="K575" s="116">
        <v>180</v>
      </c>
      <c r="L575" s="111">
        <v>180</v>
      </c>
      <c r="M575" s="111">
        <v>178</v>
      </c>
      <c r="N575" s="111">
        <v>178</v>
      </c>
      <c r="O575" s="111">
        <v>179</v>
      </c>
      <c r="P575" s="111">
        <v>180</v>
      </c>
      <c r="Q575" s="110">
        <v>27.625800000000002</v>
      </c>
      <c r="R575" s="110">
        <v>-80.380399999999995</v>
      </c>
      <c r="S575" s="2" t="s">
        <v>80</v>
      </c>
      <c r="T575" s="2" t="s">
        <v>1351</v>
      </c>
      <c r="U575" s="2" t="s">
        <v>4</v>
      </c>
      <c r="V575" s="2" t="s">
        <v>2</v>
      </c>
    </row>
    <row r="576" spans="1:22" hidden="1" x14ac:dyDescent="0.3">
      <c r="A576" s="109">
        <v>419</v>
      </c>
      <c r="B576" s="126" t="s">
        <v>80</v>
      </c>
      <c r="C576" s="7" t="str">
        <f t="shared" si="88"/>
        <v>Indian River|Family|Active</v>
      </c>
      <c r="D576" s="7">
        <v>1</v>
      </c>
      <c r="E576" s="88">
        <v>200</v>
      </c>
      <c r="F576" s="110">
        <f t="shared" si="83"/>
        <v>1200</v>
      </c>
      <c r="G576" s="113">
        <f t="shared" si="84"/>
        <v>1096</v>
      </c>
      <c r="H576" s="138"/>
      <c r="I576" s="150"/>
      <c r="J576" s="130"/>
      <c r="K576" s="116">
        <v>179</v>
      </c>
      <c r="L576" s="111">
        <v>190</v>
      </c>
      <c r="M576" s="111">
        <v>189</v>
      </c>
      <c r="N576" s="111">
        <v>180</v>
      </c>
      <c r="O576" s="111">
        <v>177</v>
      </c>
      <c r="P576" s="111">
        <v>181</v>
      </c>
      <c r="Q576" s="110">
        <v>27.616299999999999</v>
      </c>
      <c r="R576" s="110">
        <v>-80.382999999999996</v>
      </c>
      <c r="S576" s="2" t="s">
        <v>290</v>
      </c>
      <c r="T576" s="2" t="s">
        <v>1472</v>
      </c>
      <c r="U576" s="2" t="s">
        <v>4</v>
      </c>
      <c r="V576" s="2" t="s">
        <v>2</v>
      </c>
    </row>
    <row r="577" spans="1:22" hidden="1" x14ac:dyDescent="0.3">
      <c r="A577" s="109">
        <v>477</v>
      </c>
      <c r="B577" s="126" t="s">
        <v>80</v>
      </c>
      <c r="C577" s="7" t="str">
        <f t="shared" si="88"/>
        <v>Indian River|Family|Active</v>
      </c>
      <c r="D577" s="7">
        <v>1</v>
      </c>
      <c r="E577" s="88">
        <v>72</v>
      </c>
      <c r="F577" s="110">
        <f t="shared" si="83"/>
        <v>432</v>
      </c>
      <c r="G577" s="113">
        <f t="shared" si="84"/>
        <v>396</v>
      </c>
      <c r="H577" s="138"/>
      <c r="I577" s="150"/>
      <c r="J577" s="130"/>
      <c r="K577" s="116">
        <v>66</v>
      </c>
      <c r="L577" s="111">
        <v>63</v>
      </c>
      <c r="M577" s="111">
        <v>65</v>
      </c>
      <c r="N577" s="111">
        <v>67</v>
      </c>
      <c r="O577" s="111">
        <v>66</v>
      </c>
      <c r="P577" s="111">
        <v>69</v>
      </c>
      <c r="Q577" s="110">
        <v>27.680499999999999</v>
      </c>
      <c r="R577" s="110">
        <v>-80.422899999999998</v>
      </c>
      <c r="S577" s="2" t="s">
        <v>323</v>
      </c>
      <c r="T577" s="2" t="s">
        <v>1493</v>
      </c>
      <c r="U577" s="2" t="s">
        <v>4</v>
      </c>
      <c r="V577" s="2" t="s">
        <v>2</v>
      </c>
    </row>
    <row r="578" spans="1:22" hidden="1" x14ac:dyDescent="0.3">
      <c r="A578" s="109">
        <v>1003</v>
      </c>
      <c r="B578" s="126" t="s">
        <v>80</v>
      </c>
      <c r="C578" s="7" t="str">
        <f t="shared" si="88"/>
        <v>Indian River|Family|Active</v>
      </c>
      <c r="D578" s="7">
        <v>1</v>
      </c>
      <c r="E578" s="88">
        <v>176</v>
      </c>
      <c r="F578" s="110">
        <f t="shared" si="83"/>
        <v>1056</v>
      </c>
      <c r="G578" s="113">
        <f t="shared" si="84"/>
        <v>906</v>
      </c>
      <c r="H578" s="138"/>
      <c r="I578" s="150"/>
      <c r="J578" s="130"/>
      <c r="K578" s="116">
        <v>154</v>
      </c>
      <c r="L578" s="111">
        <v>151</v>
      </c>
      <c r="M578" s="111">
        <v>148</v>
      </c>
      <c r="N578" s="111">
        <v>145</v>
      </c>
      <c r="O578" s="111">
        <v>152</v>
      </c>
      <c r="P578" s="111">
        <v>156</v>
      </c>
      <c r="Q578" s="110">
        <v>27.586600000000001</v>
      </c>
      <c r="R578" s="110">
        <v>-80.409199999999998</v>
      </c>
      <c r="S578" s="2" t="s">
        <v>647</v>
      </c>
      <c r="T578" s="2" t="s">
        <v>1566</v>
      </c>
      <c r="U578" s="2" t="s">
        <v>4</v>
      </c>
      <c r="V578" s="2" t="s">
        <v>2</v>
      </c>
    </row>
    <row r="579" spans="1:22" hidden="1" x14ac:dyDescent="0.3">
      <c r="A579" s="109">
        <v>1024</v>
      </c>
      <c r="B579" s="126" t="s">
        <v>80</v>
      </c>
      <c r="C579" s="7" t="str">
        <f t="shared" si="88"/>
        <v>Indian River|Family|Active</v>
      </c>
      <c r="D579" s="7">
        <v>1</v>
      </c>
      <c r="E579" s="88">
        <v>259</v>
      </c>
      <c r="F579" s="110">
        <f t="shared" si="83"/>
        <v>1554</v>
      </c>
      <c r="G579" s="113">
        <f t="shared" si="84"/>
        <v>1512</v>
      </c>
      <c r="H579" s="138"/>
      <c r="I579" s="150"/>
      <c r="J579" s="130"/>
      <c r="K579" s="116">
        <v>256</v>
      </c>
      <c r="L579" s="111">
        <v>256</v>
      </c>
      <c r="M579" s="111">
        <v>254</v>
      </c>
      <c r="N579" s="111">
        <v>254</v>
      </c>
      <c r="O579" s="111">
        <v>247</v>
      </c>
      <c r="P579" s="111">
        <v>245</v>
      </c>
      <c r="Q579" s="110">
        <v>27.625299999999999</v>
      </c>
      <c r="R579" s="110">
        <v>-80.380799999999994</v>
      </c>
      <c r="S579" s="2" t="s">
        <v>662</v>
      </c>
      <c r="T579" s="2" t="s">
        <v>1525</v>
      </c>
      <c r="U579" s="2" t="s">
        <v>4</v>
      </c>
      <c r="V579" s="2" t="s">
        <v>2</v>
      </c>
    </row>
    <row r="580" spans="1:22" hidden="1" x14ac:dyDescent="0.3">
      <c r="A580" s="109">
        <v>1103</v>
      </c>
      <c r="B580" s="126" t="s">
        <v>80</v>
      </c>
      <c r="C580" s="7" t="str">
        <f t="shared" si="88"/>
        <v>Indian River|Family|Active</v>
      </c>
      <c r="D580" s="7">
        <v>1</v>
      </c>
      <c r="E580" s="88">
        <v>234</v>
      </c>
      <c r="F580" s="110">
        <f t="shared" si="83"/>
        <v>1404</v>
      </c>
      <c r="G580" s="113">
        <f t="shared" si="84"/>
        <v>1341</v>
      </c>
      <c r="H580" s="138"/>
      <c r="I580" s="150"/>
      <c r="J580" s="130"/>
      <c r="K580" s="116">
        <v>216</v>
      </c>
      <c r="L580" s="111">
        <v>225</v>
      </c>
      <c r="M580" s="111">
        <v>228</v>
      </c>
      <c r="N580" s="111">
        <v>227</v>
      </c>
      <c r="O580" s="111">
        <v>222</v>
      </c>
      <c r="P580" s="111">
        <v>223</v>
      </c>
      <c r="Q580" s="110">
        <v>27.673500000000001</v>
      </c>
      <c r="R580" s="110">
        <v>-80.402500000000003</v>
      </c>
      <c r="S580" s="2" t="s">
        <v>704</v>
      </c>
      <c r="T580" s="2" t="s">
        <v>1587</v>
      </c>
      <c r="U580" s="2" t="s">
        <v>4</v>
      </c>
      <c r="V580" s="2" t="s">
        <v>2</v>
      </c>
    </row>
    <row r="581" spans="1:22" hidden="1" x14ac:dyDescent="0.3">
      <c r="A581" s="109">
        <v>1315</v>
      </c>
      <c r="B581" s="126" t="s">
        <v>80</v>
      </c>
      <c r="C581" s="7" t="str">
        <f t="shared" si="88"/>
        <v>Indian River|Family|Active</v>
      </c>
      <c r="D581" s="7">
        <v>1</v>
      </c>
      <c r="E581" s="88">
        <v>150</v>
      </c>
      <c r="F581" s="110">
        <f t="shared" si="83"/>
        <v>900</v>
      </c>
      <c r="G581" s="113">
        <f t="shared" si="84"/>
        <v>877</v>
      </c>
      <c r="H581" s="138"/>
      <c r="I581" s="150"/>
      <c r="J581" s="130"/>
      <c r="K581" s="116">
        <v>144</v>
      </c>
      <c r="L581" s="111">
        <v>149</v>
      </c>
      <c r="M581" s="111">
        <v>144</v>
      </c>
      <c r="N581" s="111">
        <v>145</v>
      </c>
      <c r="O581" s="111">
        <v>147</v>
      </c>
      <c r="P581" s="111">
        <v>148</v>
      </c>
      <c r="Q581" s="110">
        <v>27.8124</v>
      </c>
      <c r="R581" s="110">
        <v>-80.469899999999996</v>
      </c>
      <c r="S581" s="2" t="s">
        <v>816</v>
      </c>
      <c r="T581" s="2" t="s">
        <v>1360</v>
      </c>
      <c r="U581" s="2" t="s">
        <v>4</v>
      </c>
      <c r="V581" s="2" t="s">
        <v>2</v>
      </c>
    </row>
    <row r="582" spans="1:22" hidden="1" x14ac:dyDescent="0.3">
      <c r="A582" s="109">
        <v>1392</v>
      </c>
      <c r="B582" s="126" t="s">
        <v>80</v>
      </c>
      <c r="C582" s="7" t="str">
        <f t="shared" si="88"/>
        <v>Indian River|Family|Active</v>
      </c>
      <c r="D582" s="7">
        <v>1</v>
      </c>
      <c r="E582" s="88">
        <v>96</v>
      </c>
      <c r="F582" s="110">
        <f t="shared" si="83"/>
        <v>576</v>
      </c>
      <c r="G582" s="113">
        <f t="shared" si="84"/>
        <v>543</v>
      </c>
      <c r="H582" s="138"/>
      <c r="I582" s="150"/>
      <c r="J582" s="130"/>
      <c r="K582" s="116">
        <v>87</v>
      </c>
      <c r="L582" s="111">
        <v>90</v>
      </c>
      <c r="M582" s="111">
        <v>93</v>
      </c>
      <c r="N582" s="111">
        <v>92</v>
      </c>
      <c r="O582" s="111">
        <v>88</v>
      </c>
      <c r="P582" s="111">
        <v>93</v>
      </c>
      <c r="Q582" s="110">
        <v>27.682200000000002</v>
      </c>
      <c r="R582" s="110">
        <v>-80.424099999999996</v>
      </c>
      <c r="S582" s="2" t="s">
        <v>848</v>
      </c>
      <c r="T582" s="2" t="s">
        <v>1354</v>
      </c>
      <c r="U582" s="2" t="s">
        <v>4</v>
      </c>
      <c r="V582" s="2" t="s">
        <v>2</v>
      </c>
    </row>
    <row r="583" spans="1:22" hidden="1" x14ac:dyDescent="0.3">
      <c r="A583" s="109">
        <v>1780</v>
      </c>
      <c r="B583" s="126" t="s">
        <v>80</v>
      </c>
      <c r="C583" s="7" t="str">
        <f t="shared" si="88"/>
        <v>Indian River|Family|Active</v>
      </c>
      <c r="D583" s="7">
        <v>1</v>
      </c>
      <c r="E583" s="88">
        <v>116</v>
      </c>
      <c r="F583" s="110">
        <f t="shared" si="83"/>
        <v>696</v>
      </c>
      <c r="G583" s="113">
        <f t="shared" si="84"/>
        <v>607</v>
      </c>
      <c r="H583" s="138"/>
      <c r="I583" s="150"/>
      <c r="J583" s="130"/>
      <c r="K583" s="116">
        <v>99</v>
      </c>
      <c r="L583" s="111">
        <v>101</v>
      </c>
      <c r="M583" s="111">
        <v>103</v>
      </c>
      <c r="N583" s="111">
        <v>103</v>
      </c>
      <c r="O583" s="111">
        <v>101</v>
      </c>
      <c r="P583" s="111">
        <v>100</v>
      </c>
      <c r="Q583" s="110">
        <v>27.674499999999998</v>
      </c>
      <c r="R583" s="110">
        <v>-80.427300000000002</v>
      </c>
      <c r="S583" s="2" t="s">
        <v>982</v>
      </c>
      <c r="T583" s="2" t="s">
        <v>1666</v>
      </c>
      <c r="U583" s="2" t="s">
        <v>4</v>
      </c>
      <c r="V583" s="2" t="s">
        <v>2</v>
      </c>
    </row>
    <row r="584" spans="1:22" x14ac:dyDescent="0.25">
      <c r="A584" s="109"/>
      <c r="B584" s="126"/>
      <c r="C584" s="7" t="s">
        <v>1762</v>
      </c>
      <c r="D584" s="7">
        <f>SUM(D575:D583)</f>
        <v>9</v>
      </c>
      <c r="E584" s="135">
        <f t="shared" ref="E584:G584" si="90">SUM(E575:E583)</f>
        <v>1483</v>
      </c>
      <c r="F584" s="2">
        <f t="shared" si="90"/>
        <v>8898</v>
      </c>
      <c r="G584" s="2">
        <f t="shared" si="90"/>
        <v>8353</v>
      </c>
      <c r="H584" s="138">
        <f>G584/F584</f>
        <v>0.93875028096201396</v>
      </c>
      <c r="I584" s="150">
        <v>0.90610000000000002</v>
      </c>
      <c r="J584" s="130">
        <v>0.86480000000000001</v>
      </c>
      <c r="K584" s="116"/>
      <c r="L584" s="111"/>
      <c r="M584" s="111"/>
      <c r="N584" s="111"/>
      <c r="O584" s="111"/>
      <c r="P584" s="111"/>
      <c r="Q584" s="110"/>
      <c r="R584" s="110"/>
      <c r="S584" s="2"/>
      <c r="T584" s="2"/>
      <c r="U584" s="2"/>
      <c r="V584" s="2"/>
    </row>
    <row r="585" spans="1:22" hidden="1" x14ac:dyDescent="0.3">
      <c r="A585" s="109">
        <v>1105</v>
      </c>
      <c r="B585" s="126" t="s">
        <v>80</v>
      </c>
      <c r="C585" s="7" t="str">
        <f t="shared" si="88"/>
        <v>Indian River|FW/FW|Active</v>
      </c>
      <c r="D585" s="7">
        <v>1</v>
      </c>
      <c r="E585" s="88">
        <v>71</v>
      </c>
      <c r="F585" s="110">
        <f t="shared" si="83"/>
        <v>426</v>
      </c>
      <c r="G585" s="113">
        <f t="shared" si="84"/>
        <v>390</v>
      </c>
      <c r="H585" s="138"/>
      <c r="I585" s="150"/>
      <c r="J585" s="130"/>
      <c r="K585" s="116">
        <v>66</v>
      </c>
      <c r="L585" s="111">
        <v>66</v>
      </c>
      <c r="M585" s="111">
        <v>65</v>
      </c>
      <c r="N585" s="111">
        <v>64</v>
      </c>
      <c r="O585" s="111">
        <v>65</v>
      </c>
      <c r="P585" s="111">
        <v>64</v>
      </c>
      <c r="Q585" s="110">
        <v>27.7744</v>
      </c>
      <c r="R585" s="110">
        <v>-80.592399999999998</v>
      </c>
      <c r="S585" s="2" t="s">
        <v>706</v>
      </c>
      <c r="T585" s="2" t="s">
        <v>1407</v>
      </c>
      <c r="U585" s="2" t="s">
        <v>5</v>
      </c>
      <c r="V585" s="2" t="s">
        <v>2</v>
      </c>
    </row>
    <row r="586" spans="1:22" hidden="1" x14ac:dyDescent="0.3">
      <c r="A586" s="109">
        <v>1194</v>
      </c>
      <c r="B586" s="126" t="s">
        <v>80</v>
      </c>
      <c r="C586" s="7" t="str">
        <f t="shared" si="88"/>
        <v>Indian River|FW/FW|Active</v>
      </c>
      <c r="D586" s="7">
        <v>1</v>
      </c>
      <c r="E586" s="88">
        <v>160</v>
      </c>
      <c r="F586" s="110">
        <f t="shared" si="83"/>
        <v>960</v>
      </c>
      <c r="G586" s="113">
        <f t="shared" si="84"/>
        <v>885</v>
      </c>
      <c r="H586" s="138"/>
      <c r="I586" s="150"/>
      <c r="J586" s="130"/>
      <c r="K586" s="116">
        <v>150</v>
      </c>
      <c r="L586" s="111">
        <v>152</v>
      </c>
      <c r="M586" s="111">
        <v>148</v>
      </c>
      <c r="N586" s="111">
        <v>149</v>
      </c>
      <c r="O586" s="111">
        <v>144</v>
      </c>
      <c r="P586" s="111">
        <v>142</v>
      </c>
      <c r="Q586" s="110">
        <v>27.770007</v>
      </c>
      <c r="R586" s="110">
        <v>-80.591196999999994</v>
      </c>
      <c r="S586" s="2" t="s">
        <v>772</v>
      </c>
      <c r="T586" s="2" t="s">
        <v>1592</v>
      </c>
      <c r="U586" s="2" t="s">
        <v>5</v>
      </c>
      <c r="V586" s="2" t="s">
        <v>2</v>
      </c>
    </row>
    <row r="587" spans="1:22" hidden="1" x14ac:dyDescent="0.3">
      <c r="A587" s="109">
        <v>1611</v>
      </c>
      <c r="B587" s="126" t="s">
        <v>80</v>
      </c>
      <c r="C587" s="7" t="str">
        <f t="shared" si="88"/>
        <v>Indian River|FW/FW|Active</v>
      </c>
      <c r="D587" s="7">
        <v>1</v>
      </c>
      <c r="E587" s="88">
        <v>80</v>
      </c>
      <c r="F587" s="110">
        <f t="shared" si="83"/>
        <v>480</v>
      </c>
      <c r="G587" s="113">
        <f t="shared" si="84"/>
        <v>461</v>
      </c>
      <c r="H587" s="138"/>
      <c r="I587" s="150"/>
      <c r="J587" s="130"/>
      <c r="K587" s="116">
        <v>77</v>
      </c>
      <c r="L587" s="111">
        <v>77</v>
      </c>
      <c r="M587" s="111">
        <v>78</v>
      </c>
      <c r="N587" s="111">
        <v>75</v>
      </c>
      <c r="O587" s="111">
        <v>76</v>
      </c>
      <c r="P587" s="111">
        <v>78</v>
      </c>
      <c r="Q587" s="110">
        <v>27.7712</v>
      </c>
      <c r="R587" s="110">
        <v>-80.593100000000007</v>
      </c>
      <c r="S587" s="2" t="s">
        <v>941</v>
      </c>
      <c r="T587" s="2" t="s">
        <v>1362</v>
      </c>
      <c r="U587" s="2" t="s">
        <v>5</v>
      </c>
      <c r="V587" s="2" t="s">
        <v>2</v>
      </c>
    </row>
    <row r="588" spans="1:22" ht="12.6" thickBot="1" x14ac:dyDescent="0.3">
      <c r="A588" s="109"/>
      <c r="B588" s="128"/>
      <c r="C588" s="44" t="s">
        <v>1780</v>
      </c>
      <c r="D588" s="44">
        <f>SUM(D585:D587)</f>
        <v>3</v>
      </c>
      <c r="E588" s="136">
        <f t="shared" ref="E588:G588" si="91">SUM(E585:E587)</f>
        <v>311</v>
      </c>
      <c r="F588" s="144">
        <f t="shared" si="91"/>
        <v>1866</v>
      </c>
      <c r="G588" s="144">
        <f t="shared" si="91"/>
        <v>1736</v>
      </c>
      <c r="H588" s="139">
        <f>G588/F588</f>
        <v>0.93033226152197213</v>
      </c>
      <c r="I588" s="151">
        <v>0.76039999999999996</v>
      </c>
      <c r="J588" s="131">
        <v>0.90310000000000001</v>
      </c>
      <c r="K588" s="116"/>
      <c r="L588" s="111"/>
      <c r="M588" s="111"/>
      <c r="N588" s="111"/>
      <c r="O588" s="111"/>
      <c r="P588" s="111"/>
      <c r="Q588" s="110"/>
      <c r="R588" s="110"/>
      <c r="S588" s="2"/>
      <c r="T588" s="2"/>
      <c r="U588" s="2"/>
      <c r="V588" s="2"/>
    </row>
    <row r="589" spans="1:22" s="114" customFormat="1" x14ac:dyDescent="0.25">
      <c r="A589" s="119"/>
      <c r="B589" s="132" t="s">
        <v>113</v>
      </c>
      <c r="C589" s="156" t="s">
        <v>1793</v>
      </c>
      <c r="D589" s="156">
        <f>D591+D600</f>
        <v>9</v>
      </c>
      <c r="E589" s="156">
        <f t="shared" ref="E589:G589" si="92">E591+E600</f>
        <v>479</v>
      </c>
      <c r="F589" s="156">
        <f t="shared" si="92"/>
        <v>2799</v>
      </c>
      <c r="G589" s="156">
        <f t="shared" si="92"/>
        <v>2694</v>
      </c>
      <c r="H589" s="102">
        <f>G589/F589</f>
        <v>0.962486602357985</v>
      </c>
      <c r="I589" s="156"/>
      <c r="J589" s="157"/>
      <c r="K589" s="122"/>
      <c r="L589" s="123"/>
      <c r="M589" s="123"/>
      <c r="N589" s="123"/>
      <c r="O589" s="123"/>
      <c r="P589" s="123"/>
      <c r="Q589" s="121"/>
      <c r="R589" s="121"/>
      <c r="S589" s="120"/>
      <c r="T589" s="120"/>
      <c r="U589" s="120"/>
      <c r="V589" s="120"/>
    </row>
    <row r="590" spans="1:22" hidden="1" x14ac:dyDescent="0.3">
      <c r="A590" s="109">
        <v>339</v>
      </c>
      <c r="B590" s="126" t="s">
        <v>113</v>
      </c>
      <c r="C590" s="2" t="str">
        <f t="shared" si="88"/>
        <v>Jackson|Elderly|MR|Active</v>
      </c>
      <c r="D590" s="2">
        <v>1</v>
      </c>
      <c r="E590" s="110">
        <v>76</v>
      </c>
      <c r="F590" s="110">
        <f t="shared" si="83"/>
        <v>456</v>
      </c>
      <c r="G590" s="113">
        <f t="shared" si="84"/>
        <v>433</v>
      </c>
      <c r="H590" s="137"/>
      <c r="I590" s="124"/>
      <c r="J590" s="127"/>
      <c r="K590" s="116">
        <v>72</v>
      </c>
      <c r="L590" s="111">
        <v>70</v>
      </c>
      <c r="M590" s="111">
        <v>72</v>
      </c>
      <c r="N590" s="111">
        <v>73</v>
      </c>
      <c r="O590" s="111">
        <v>73</v>
      </c>
      <c r="P590" s="111">
        <v>73</v>
      </c>
      <c r="Q590" s="110">
        <v>30.712508</v>
      </c>
      <c r="R590" s="110">
        <v>-84.920603999999997</v>
      </c>
      <c r="S590" s="2" t="s">
        <v>239</v>
      </c>
      <c r="T590" s="2" t="s">
        <v>1356</v>
      </c>
      <c r="U590" s="2" t="s">
        <v>1739</v>
      </c>
      <c r="V590" s="2" t="s">
        <v>2</v>
      </c>
    </row>
    <row r="591" spans="1:22" x14ac:dyDescent="0.25">
      <c r="A591" s="109"/>
      <c r="B591" s="126"/>
      <c r="C591" s="7" t="s">
        <v>1772</v>
      </c>
      <c r="D591" s="7">
        <v>1</v>
      </c>
      <c r="E591" s="88">
        <v>76</v>
      </c>
      <c r="F591" s="110">
        <v>456</v>
      </c>
      <c r="G591" s="113">
        <v>433</v>
      </c>
      <c r="H591" s="138">
        <f>G591/F591</f>
        <v>0.94956140350877194</v>
      </c>
      <c r="I591" s="150">
        <v>0.76970000000000005</v>
      </c>
      <c r="J591" s="130">
        <v>0.76970000000000005</v>
      </c>
      <c r="K591" s="116"/>
      <c r="L591" s="111"/>
      <c r="M591" s="111"/>
      <c r="N591" s="111"/>
      <c r="O591" s="111"/>
      <c r="P591" s="111"/>
      <c r="Q591" s="110"/>
      <c r="R591" s="110"/>
      <c r="S591" s="2"/>
      <c r="T591" s="2"/>
      <c r="U591" s="2"/>
      <c r="V591" s="2"/>
    </row>
    <row r="592" spans="1:22" hidden="1" x14ac:dyDescent="0.3">
      <c r="A592" s="109">
        <v>141</v>
      </c>
      <c r="B592" s="126" t="s">
        <v>113</v>
      </c>
      <c r="C592" s="7" t="str">
        <f t="shared" si="88"/>
        <v>Jackson|Family|Active</v>
      </c>
      <c r="D592" s="7">
        <v>1</v>
      </c>
      <c r="E592" s="88">
        <v>25</v>
      </c>
      <c r="F592" s="110">
        <f t="shared" si="83"/>
        <v>75</v>
      </c>
      <c r="G592" s="113">
        <f t="shared" si="84"/>
        <v>67</v>
      </c>
      <c r="H592" s="138"/>
      <c r="I592" s="150"/>
      <c r="J592" s="130"/>
      <c r="K592" s="116">
        <v>22</v>
      </c>
      <c r="L592" s="111">
        <v>22</v>
      </c>
      <c r="M592" s="111">
        <v>23</v>
      </c>
      <c r="Q592" s="110">
        <v>30.790099999999999</v>
      </c>
      <c r="R592" s="110">
        <v>-85.368300000000005</v>
      </c>
      <c r="S592" s="2" t="s">
        <v>114</v>
      </c>
      <c r="T592" s="2" t="s">
        <v>1350</v>
      </c>
      <c r="U592" s="2" t="s">
        <v>4</v>
      </c>
      <c r="V592" s="2" t="s">
        <v>2</v>
      </c>
    </row>
    <row r="593" spans="1:22" hidden="1" x14ac:dyDescent="0.3">
      <c r="A593" s="109">
        <v>297</v>
      </c>
      <c r="B593" s="126" t="s">
        <v>113</v>
      </c>
      <c r="C593" s="7" t="str">
        <f t="shared" si="88"/>
        <v>Jackson|Family|Active</v>
      </c>
      <c r="D593" s="7">
        <v>1</v>
      </c>
      <c r="E593" s="88">
        <v>31</v>
      </c>
      <c r="F593" s="110">
        <f t="shared" si="83"/>
        <v>186</v>
      </c>
      <c r="G593" s="113">
        <f t="shared" si="84"/>
        <v>185</v>
      </c>
      <c r="H593" s="138"/>
      <c r="I593" s="150"/>
      <c r="J593" s="130"/>
      <c r="K593" s="116">
        <v>31</v>
      </c>
      <c r="L593" s="111">
        <v>30</v>
      </c>
      <c r="M593" s="111">
        <v>31</v>
      </c>
      <c r="N593" s="111">
        <v>31</v>
      </c>
      <c r="O593" s="111">
        <v>31</v>
      </c>
      <c r="P593" s="111">
        <v>31</v>
      </c>
      <c r="Q593" s="110">
        <v>30.964528000000001</v>
      </c>
      <c r="R593" s="110">
        <v>-85.506420000000006</v>
      </c>
      <c r="S593" s="2" t="s">
        <v>211</v>
      </c>
      <c r="T593" s="2" t="s">
        <v>1349</v>
      </c>
      <c r="U593" s="2" t="s">
        <v>4</v>
      </c>
      <c r="V593" s="2" t="s">
        <v>2</v>
      </c>
    </row>
    <row r="594" spans="1:22" hidden="1" x14ac:dyDescent="0.3">
      <c r="A594" s="109">
        <v>579</v>
      </c>
      <c r="B594" s="126" t="s">
        <v>113</v>
      </c>
      <c r="C594" s="7" t="str">
        <f t="shared" si="88"/>
        <v>Jackson|Family|Active</v>
      </c>
      <c r="D594" s="7">
        <v>1</v>
      </c>
      <c r="E594" s="88">
        <v>48</v>
      </c>
      <c r="F594" s="110">
        <f t="shared" si="83"/>
        <v>288</v>
      </c>
      <c r="G594" s="113">
        <f t="shared" si="84"/>
        <v>268</v>
      </c>
      <c r="H594" s="138"/>
      <c r="I594" s="150"/>
      <c r="J594" s="130"/>
      <c r="K594" s="116">
        <v>45</v>
      </c>
      <c r="L594" s="111">
        <v>46</v>
      </c>
      <c r="M594" s="111">
        <v>45</v>
      </c>
      <c r="N594" s="111">
        <v>43</v>
      </c>
      <c r="O594" s="111">
        <v>44</v>
      </c>
      <c r="P594" s="111">
        <v>45</v>
      </c>
      <c r="Q594" s="110">
        <v>30.7605</v>
      </c>
      <c r="R594" s="110">
        <v>-85.229299999999995</v>
      </c>
      <c r="S594" s="2" t="s">
        <v>394</v>
      </c>
      <c r="T594" s="2" t="s">
        <v>1356</v>
      </c>
      <c r="U594" s="2" t="s">
        <v>4</v>
      </c>
      <c r="V594" s="2" t="s">
        <v>2</v>
      </c>
    </row>
    <row r="595" spans="1:22" hidden="1" x14ac:dyDescent="0.3">
      <c r="A595" s="109">
        <v>795</v>
      </c>
      <c r="B595" s="126" t="s">
        <v>113</v>
      </c>
      <c r="C595" s="7" t="str">
        <f t="shared" si="88"/>
        <v>Jackson|Family|Active</v>
      </c>
      <c r="D595" s="7">
        <v>1</v>
      </c>
      <c r="E595" s="88">
        <v>34</v>
      </c>
      <c r="F595" s="110">
        <f t="shared" si="83"/>
        <v>204</v>
      </c>
      <c r="G595" s="113">
        <f t="shared" si="84"/>
        <v>203</v>
      </c>
      <c r="H595" s="138"/>
      <c r="I595" s="150"/>
      <c r="J595" s="130"/>
      <c r="K595" s="116">
        <v>33</v>
      </c>
      <c r="L595" s="111">
        <v>34</v>
      </c>
      <c r="M595" s="111">
        <v>34</v>
      </c>
      <c r="N595" s="111">
        <v>34</v>
      </c>
      <c r="O595" s="111">
        <v>34</v>
      </c>
      <c r="P595" s="111">
        <v>34</v>
      </c>
      <c r="Q595" s="110">
        <v>30.762499999999999</v>
      </c>
      <c r="R595" s="110">
        <v>-85.232600000000005</v>
      </c>
      <c r="S595" s="2" t="s">
        <v>520</v>
      </c>
      <c r="T595" s="2" t="s">
        <v>1351</v>
      </c>
      <c r="U595" s="2" t="s">
        <v>4</v>
      </c>
      <c r="V595" s="2" t="s">
        <v>2</v>
      </c>
    </row>
    <row r="596" spans="1:22" hidden="1" x14ac:dyDescent="0.3">
      <c r="A596" s="109">
        <v>1081</v>
      </c>
      <c r="B596" s="126" t="s">
        <v>113</v>
      </c>
      <c r="C596" s="7" t="str">
        <f t="shared" si="88"/>
        <v>Jackson|Family|Active</v>
      </c>
      <c r="D596" s="7">
        <v>1</v>
      </c>
      <c r="E596" s="88">
        <v>53</v>
      </c>
      <c r="F596" s="110">
        <f t="shared" si="83"/>
        <v>318</v>
      </c>
      <c r="G596" s="113">
        <f t="shared" si="84"/>
        <v>309</v>
      </c>
      <c r="H596" s="138"/>
      <c r="I596" s="150"/>
      <c r="J596" s="130"/>
      <c r="K596" s="116">
        <v>53</v>
      </c>
      <c r="L596" s="111">
        <v>53</v>
      </c>
      <c r="M596" s="111">
        <v>51</v>
      </c>
      <c r="N596" s="111">
        <v>51</v>
      </c>
      <c r="O596" s="111">
        <v>50</v>
      </c>
      <c r="P596" s="111">
        <v>51</v>
      </c>
      <c r="Q596" s="110">
        <v>30.762799999999999</v>
      </c>
      <c r="R596" s="110">
        <v>-85.228800000000007</v>
      </c>
      <c r="S596" s="2" t="s">
        <v>695</v>
      </c>
      <c r="T596" s="2" t="s">
        <v>1523</v>
      </c>
      <c r="U596" s="2" t="s">
        <v>4</v>
      </c>
      <c r="V596" s="2" t="s">
        <v>2</v>
      </c>
    </row>
    <row r="597" spans="1:22" hidden="1" x14ac:dyDescent="0.3">
      <c r="A597" s="109">
        <v>1569</v>
      </c>
      <c r="B597" s="126" t="s">
        <v>113</v>
      </c>
      <c r="C597" s="7" t="str">
        <f t="shared" si="88"/>
        <v>Jackson|Family|Active</v>
      </c>
      <c r="D597" s="7">
        <v>1</v>
      </c>
      <c r="E597" s="88">
        <v>80</v>
      </c>
      <c r="F597" s="110">
        <f t="shared" si="83"/>
        <v>480</v>
      </c>
      <c r="G597" s="113">
        <f t="shared" si="84"/>
        <v>476</v>
      </c>
      <c r="H597" s="138"/>
      <c r="I597" s="150"/>
      <c r="J597" s="130"/>
      <c r="K597" s="116">
        <v>78</v>
      </c>
      <c r="L597" s="111">
        <v>80</v>
      </c>
      <c r="M597" s="111">
        <v>80</v>
      </c>
      <c r="N597" s="111">
        <v>79</v>
      </c>
      <c r="O597" s="111">
        <v>79</v>
      </c>
      <c r="P597" s="111">
        <v>80</v>
      </c>
      <c r="Q597" s="110">
        <v>30.7179</v>
      </c>
      <c r="R597" s="110">
        <v>-85.231700000000004</v>
      </c>
      <c r="S597" s="2" t="s">
        <v>912</v>
      </c>
      <c r="T597" s="2" t="s">
        <v>1362</v>
      </c>
      <c r="U597" s="2" t="s">
        <v>4</v>
      </c>
      <c r="V597" s="2" t="s">
        <v>2</v>
      </c>
    </row>
    <row r="598" spans="1:22" hidden="1" x14ac:dyDescent="0.3">
      <c r="A598" s="109">
        <v>2150</v>
      </c>
      <c r="B598" s="126" t="s">
        <v>113</v>
      </c>
      <c r="C598" s="7" t="str">
        <f t="shared" si="88"/>
        <v>Jackson|Family|Active</v>
      </c>
      <c r="D598" s="7">
        <v>1</v>
      </c>
      <c r="E598" s="88">
        <v>50</v>
      </c>
      <c r="F598" s="110">
        <f t="shared" si="83"/>
        <v>300</v>
      </c>
      <c r="G598" s="113">
        <f t="shared" si="84"/>
        <v>282</v>
      </c>
      <c r="H598" s="138"/>
      <c r="I598" s="150"/>
      <c r="J598" s="130"/>
      <c r="K598" s="116">
        <v>47</v>
      </c>
      <c r="L598" s="111">
        <v>48</v>
      </c>
      <c r="M598" s="111">
        <v>49</v>
      </c>
      <c r="N598" s="111">
        <v>48</v>
      </c>
      <c r="O598" s="111">
        <v>45</v>
      </c>
      <c r="P598" s="111">
        <v>45</v>
      </c>
      <c r="Q598" s="110">
        <v>30.958500000000001</v>
      </c>
      <c r="R598" s="110">
        <v>-85.515900000000002</v>
      </c>
      <c r="S598" s="2" t="s">
        <v>1082</v>
      </c>
      <c r="T598" s="2" t="s">
        <v>1420</v>
      </c>
      <c r="U598" s="2" t="s">
        <v>4</v>
      </c>
      <c r="V598" s="2" t="s">
        <v>2</v>
      </c>
    </row>
    <row r="599" spans="1:22" hidden="1" x14ac:dyDescent="0.3">
      <c r="A599" s="109">
        <v>2175</v>
      </c>
      <c r="B599" s="126" t="s">
        <v>113</v>
      </c>
      <c r="C599" s="7" t="str">
        <f t="shared" si="88"/>
        <v>Jackson|Family|Active</v>
      </c>
      <c r="D599" s="7">
        <v>1</v>
      </c>
      <c r="E599" s="88">
        <v>82</v>
      </c>
      <c r="F599" s="110">
        <f t="shared" si="83"/>
        <v>492</v>
      </c>
      <c r="G599" s="113">
        <f t="shared" si="84"/>
        <v>471</v>
      </c>
      <c r="H599" s="138"/>
      <c r="I599" s="150"/>
      <c r="J599" s="130"/>
      <c r="K599" s="116">
        <v>78</v>
      </c>
      <c r="L599" s="111">
        <v>77</v>
      </c>
      <c r="M599" s="111">
        <v>77</v>
      </c>
      <c r="N599" s="111">
        <v>80</v>
      </c>
      <c r="O599" s="111">
        <v>80</v>
      </c>
      <c r="P599" s="111">
        <v>79</v>
      </c>
      <c r="Q599" s="110">
        <v>30.7775</v>
      </c>
      <c r="R599" s="110">
        <v>-85.258300000000006</v>
      </c>
      <c r="S599" s="2" t="s">
        <v>1085</v>
      </c>
      <c r="T599" s="2" t="s">
        <v>1420</v>
      </c>
      <c r="U599" s="2" t="s">
        <v>4</v>
      </c>
      <c r="V599" s="2" t="s">
        <v>2</v>
      </c>
    </row>
    <row r="600" spans="1:22" x14ac:dyDescent="0.25">
      <c r="A600" s="109"/>
      <c r="B600" s="126"/>
      <c r="C600" s="7" t="s">
        <v>1762</v>
      </c>
      <c r="D600" s="7">
        <f>SUM(D592:D599)</f>
        <v>8</v>
      </c>
      <c r="E600" s="135">
        <f t="shared" ref="E600:G600" si="93">SUM(E592:E599)</f>
        <v>403</v>
      </c>
      <c r="F600" s="2">
        <f t="shared" si="93"/>
        <v>2343</v>
      </c>
      <c r="G600" s="2">
        <f t="shared" si="93"/>
        <v>2261</v>
      </c>
      <c r="H600" s="138">
        <f>G600/F600</f>
        <v>0.96500213401621848</v>
      </c>
      <c r="I600" s="150">
        <v>0.95050000000000001</v>
      </c>
      <c r="J600" s="130">
        <v>0.95950000000000002</v>
      </c>
      <c r="K600" s="116"/>
      <c r="L600" s="111"/>
      <c r="M600" s="111"/>
      <c r="N600" s="111"/>
      <c r="O600" s="111"/>
      <c r="P600" s="111"/>
      <c r="Q600" s="110"/>
      <c r="R600" s="110"/>
      <c r="S600" s="2"/>
      <c r="T600" s="2"/>
      <c r="U600" s="2"/>
      <c r="V600" s="2"/>
    </row>
    <row r="601" spans="1:22" hidden="1" x14ac:dyDescent="0.3">
      <c r="A601" s="109">
        <v>2684</v>
      </c>
      <c r="B601" s="126" t="s">
        <v>113</v>
      </c>
      <c r="C601" s="7" t="str">
        <f t="shared" si="88"/>
        <v>Jackson|Special Needs|Pipeline</v>
      </c>
      <c r="D601" s="7">
        <v>1</v>
      </c>
      <c r="E601" s="88">
        <v>100</v>
      </c>
      <c r="F601" s="110">
        <f t="shared" si="83"/>
        <v>0</v>
      </c>
      <c r="G601" s="113">
        <f t="shared" si="84"/>
        <v>0</v>
      </c>
      <c r="H601" s="138"/>
      <c r="I601" s="150"/>
      <c r="J601" s="130"/>
      <c r="Q601" s="110">
        <v>30.787777999999999</v>
      </c>
      <c r="R601" s="110">
        <v>-85.242500000000007</v>
      </c>
      <c r="S601" s="2" t="s">
        <v>1317</v>
      </c>
      <c r="T601" s="2" t="s">
        <v>1728</v>
      </c>
      <c r="U601" s="2" t="s">
        <v>8</v>
      </c>
      <c r="V601" s="2" t="s">
        <v>1333</v>
      </c>
    </row>
    <row r="602" spans="1:22" ht="12.6" thickBot="1" x14ac:dyDescent="0.3">
      <c r="A602" s="109"/>
      <c r="B602" s="128"/>
      <c r="C602" s="44" t="s">
        <v>1787</v>
      </c>
      <c r="D602" s="44">
        <v>1</v>
      </c>
      <c r="E602" s="90">
        <v>100</v>
      </c>
      <c r="F602" s="145">
        <f t="shared" si="83"/>
        <v>0</v>
      </c>
      <c r="G602" s="146"/>
      <c r="H602" s="139"/>
      <c r="I602" s="151"/>
      <c r="J602" s="131"/>
      <c r="Q602" s="110"/>
      <c r="R602" s="110"/>
      <c r="S602" s="2"/>
      <c r="T602" s="2"/>
      <c r="U602" s="2"/>
      <c r="V602" s="2"/>
    </row>
    <row r="603" spans="1:22" s="114" customFormat="1" x14ac:dyDescent="0.25">
      <c r="A603" s="119"/>
      <c r="B603" s="132" t="s">
        <v>242</v>
      </c>
      <c r="C603" s="156" t="s">
        <v>1793</v>
      </c>
      <c r="D603" s="156">
        <f>D605</f>
        <v>1</v>
      </c>
      <c r="E603" s="156">
        <f t="shared" ref="E603:G603" si="94">E605</f>
        <v>36</v>
      </c>
      <c r="F603" s="156">
        <f t="shared" si="94"/>
        <v>216</v>
      </c>
      <c r="G603" s="156">
        <f t="shared" si="94"/>
        <v>206</v>
      </c>
      <c r="H603" s="102">
        <f>G603/F603</f>
        <v>0.95370370370370372</v>
      </c>
      <c r="I603" s="156"/>
      <c r="J603" s="157"/>
      <c r="K603" s="142"/>
      <c r="L603" s="143"/>
      <c r="M603" s="143"/>
      <c r="N603" s="143"/>
      <c r="O603" s="143"/>
      <c r="P603" s="143"/>
      <c r="Q603" s="121"/>
      <c r="R603" s="121"/>
      <c r="S603" s="120"/>
      <c r="T603" s="120"/>
      <c r="U603" s="120"/>
      <c r="V603" s="120"/>
    </row>
    <row r="604" spans="1:22" hidden="1" x14ac:dyDescent="0.3">
      <c r="A604" s="109">
        <v>346</v>
      </c>
      <c r="B604" s="126" t="s">
        <v>242</v>
      </c>
      <c r="C604" s="2" t="str">
        <f t="shared" si="88"/>
        <v>Jefferson|Family|Active</v>
      </c>
      <c r="D604" s="2">
        <v>1</v>
      </c>
      <c r="E604" s="110">
        <v>36</v>
      </c>
      <c r="F604" s="110">
        <f t="shared" si="83"/>
        <v>216</v>
      </c>
      <c r="G604" s="113">
        <f t="shared" si="84"/>
        <v>206</v>
      </c>
      <c r="H604" s="137"/>
      <c r="I604" s="124"/>
      <c r="J604" s="127"/>
      <c r="K604" s="116">
        <v>33</v>
      </c>
      <c r="L604" s="111">
        <v>34</v>
      </c>
      <c r="M604" s="111">
        <v>32</v>
      </c>
      <c r="N604" s="111">
        <v>35</v>
      </c>
      <c r="O604" s="111">
        <v>36</v>
      </c>
      <c r="P604" s="111">
        <v>36</v>
      </c>
      <c r="Q604" s="110">
        <v>30.557300000000001</v>
      </c>
      <c r="R604" s="110">
        <v>-83.867599999999996</v>
      </c>
      <c r="S604" s="2" t="s">
        <v>243</v>
      </c>
      <c r="T604" s="2" t="s">
        <v>1349</v>
      </c>
      <c r="U604" s="2" t="s">
        <v>4</v>
      </c>
      <c r="V604" s="2" t="s">
        <v>2</v>
      </c>
    </row>
    <row r="605" spans="1:22" ht="12.6" thickBot="1" x14ac:dyDescent="0.3">
      <c r="A605" s="109"/>
      <c r="B605" s="128"/>
      <c r="C605" s="44" t="s">
        <v>1762</v>
      </c>
      <c r="D605" s="44">
        <v>1</v>
      </c>
      <c r="E605" s="90">
        <v>36</v>
      </c>
      <c r="F605" s="145">
        <v>216</v>
      </c>
      <c r="G605" s="146">
        <v>206</v>
      </c>
      <c r="H605" s="139">
        <f>G605/F605</f>
        <v>0.95370370370370372</v>
      </c>
      <c r="I605" s="151">
        <v>0.82869999999999999</v>
      </c>
      <c r="J605" s="131">
        <v>0.95</v>
      </c>
      <c r="K605" s="116"/>
      <c r="L605" s="111"/>
      <c r="M605" s="111"/>
      <c r="N605" s="111"/>
      <c r="O605" s="111"/>
      <c r="P605" s="111"/>
      <c r="Q605" s="110"/>
      <c r="R605" s="110"/>
      <c r="S605" s="2"/>
      <c r="T605" s="2"/>
      <c r="U605" s="2"/>
      <c r="V605" s="2"/>
    </row>
    <row r="606" spans="1:22" s="114" customFormat="1" x14ac:dyDescent="0.25">
      <c r="A606" s="119"/>
      <c r="B606" s="132" t="s">
        <v>18</v>
      </c>
      <c r="C606" s="156" t="s">
        <v>1795</v>
      </c>
      <c r="D606" s="156">
        <f>D611+D631+D636</f>
        <v>27</v>
      </c>
      <c r="E606" s="156">
        <f t="shared" ref="E606:G606" si="95">E611+E631+E636</f>
        <v>2878</v>
      </c>
      <c r="F606" s="156">
        <f t="shared" si="95"/>
        <v>16778</v>
      </c>
      <c r="G606" s="156">
        <f t="shared" si="95"/>
        <v>15640</v>
      </c>
      <c r="H606" s="102">
        <f>G606/F606</f>
        <v>0.93217308380021457</v>
      </c>
      <c r="I606" s="156"/>
      <c r="J606" s="157"/>
      <c r="K606" s="122"/>
      <c r="L606" s="123"/>
      <c r="M606" s="123"/>
      <c r="N606" s="123"/>
      <c r="O606" s="123"/>
      <c r="P606" s="123"/>
      <c r="Q606" s="121"/>
      <c r="R606" s="121"/>
      <c r="S606" s="120"/>
      <c r="T606" s="120"/>
      <c r="U606" s="120"/>
      <c r="V606" s="120"/>
    </row>
    <row r="607" spans="1:22" hidden="1" x14ac:dyDescent="0.3">
      <c r="A607" s="109">
        <v>1350</v>
      </c>
      <c r="B607" s="126" t="s">
        <v>18</v>
      </c>
      <c r="C607" s="2" t="str">
        <f t="shared" si="88"/>
        <v>Lake|Elderly|Active</v>
      </c>
      <c r="D607" s="2">
        <v>1</v>
      </c>
      <c r="E607" s="110">
        <v>138</v>
      </c>
      <c r="F607" s="110">
        <f t="shared" si="83"/>
        <v>690</v>
      </c>
      <c r="G607" s="113">
        <f t="shared" si="84"/>
        <v>616</v>
      </c>
      <c r="H607" s="137"/>
      <c r="I607" s="124"/>
      <c r="J607" s="127"/>
      <c r="L607" s="111">
        <v>117</v>
      </c>
      <c r="M607" s="111">
        <v>122</v>
      </c>
      <c r="N607" s="111">
        <v>124</v>
      </c>
      <c r="O607" s="111">
        <v>127</v>
      </c>
      <c r="P607" s="111">
        <v>126</v>
      </c>
      <c r="Q607" s="110">
        <v>28.833100000000002</v>
      </c>
      <c r="R607" s="110">
        <v>-81.893000000000001</v>
      </c>
      <c r="S607" s="2" t="s">
        <v>838</v>
      </c>
      <c r="T607" s="2" t="s">
        <v>1360</v>
      </c>
      <c r="U607" s="2" t="s">
        <v>3</v>
      </c>
      <c r="V607" s="2" t="s">
        <v>2</v>
      </c>
    </row>
    <row r="608" spans="1:22" hidden="1" x14ac:dyDescent="0.3">
      <c r="A608" s="109">
        <v>1436</v>
      </c>
      <c r="B608" s="126" t="s">
        <v>18</v>
      </c>
      <c r="C608" s="2" t="str">
        <f t="shared" si="88"/>
        <v>Lake|Elderly|Active</v>
      </c>
      <c r="D608" s="2">
        <v>1</v>
      </c>
      <c r="E608" s="110">
        <v>160</v>
      </c>
      <c r="F608" s="110">
        <f t="shared" si="83"/>
        <v>960</v>
      </c>
      <c r="G608" s="113">
        <f t="shared" si="84"/>
        <v>924</v>
      </c>
      <c r="H608" s="137"/>
      <c r="I608" s="124"/>
      <c r="J608" s="127"/>
      <c r="K608" s="116">
        <v>157</v>
      </c>
      <c r="L608" s="111">
        <v>158</v>
      </c>
      <c r="M608" s="111">
        <v>151</v>
      </c>
      <c r="N608" s="111">
        <v>154</v>
      </c>
      <c r="O608" s="111">
        <v>152</v>
      </c>
      <c r="P608" s="111">
        <v>152</v>
      </c>
      <c r="Q608" s="110">
        <v>28.816299999999998</v>
      </c>
      <c r="R608" s="110">
        <v>-81.708600000000004</v>
      </c>
      <c r="S608" s="2" t="s">
        <v>859</v>
      </c>
      <c r="T608" s="2" t="s">
        <v>1361</v>
      </c>
      <c r="U608" s="2" t="s">
        <v>3</v>
      </c>
      <c r="V608" s="2" t="s">
        <v>2</v>
      </c>
    </row>
    <row r="609" spans="1:22" hidden="1" x14ac:dyDescent="0.3">
      <c r="A609" s="109">
        <v>2020</v>
      </c>
      <c r="B609" s="126" t="s">
        <v>18</v>
      </c>
      <c r="C609" s="2" t="str">
        <f t="shared" si="88"/>
        <v>Lake|Elderly|Active</v>
      </c>
      <c r="D609" s="2">
        <v>1</v>
      </c>
      <c r="E609" s="110">
        <v>35</v>
      </c>
      <c r="F609" s="110">
        <f t="shared" si="83"/>
        <v>210</v>
      </c>
      <c r="G609" s="113">
        <f t="shared" si="84"/>
        <v>209</v>
      </c>
      <c r="H609" s="137"/>
      <c r="I609" s="124"/>
      <c r="J609" s="127"/>
      <c r="K609" s="116">
        <v>34</v>
      </c>
      <c r="L609" s="111">
        <v>35</v>
      </c>
      <c r="M609" s="111">
        <v>35</v>
      </c>
      <c r="N609" s="111">
        <v>35</v>
      </c>
      <c r="O609" s="111">
        <v>35</v>
      </c>
      <c r="P609" s="111">
        <v>35</v>
      </c>
      <c r="Q609" s="110">
        <v>28.905200000000001</v>
      </c>
      <c r="R609" s="110">
        <v>-81.936800000000005</v>
      </c>
      <c r="S609" s="2" t="s">
        <v>1056</v>
      </c>
      <c r="T609" s="2" t="s">
        <v>1677</v>
      </c>
      <c r="U609" s="2" t="s">
        <v>3</v>
      </c>
      <c r="V609" s="2" t="s">
        <v>2</v>
      </c>
    </row>
    <row r="610" spans="1:22" hidden="1" x14ac:dyDescent="0.3">
      <c r="A610" s="109">
        <v>2567</v>
      </c>
      <c r="B610" s="126" t="s">
        <v>18</v>
      </c>
      <c r="C610" s="2" t="str">
        <f t="shared" si="88"/>
        <v>Lake|Elderly|Active</v>
      </c>
      <c r="D610" s="2">
        <v>1</v>
      </c>
      <c r="E610" s="110">
        <v>34</v>
      </c>
      <c r="F610" s="110">
        <f t="shared" si="83"/>
        <v>204</v>
      </c>
      <c r="G610" s="113">
        <f t="shared" si="84"/>
        <v>193</v>
      </c>
      <c r="H610" s="137"/>
      <c r="I610" s="124"/>
      <c r="J610" s="127"/>
      <c r="K610" s="116">
        <v>33</v>
      </c>
      <c r="L610" s="111">
        <v>30</v>
      </c>
      <c r="M610" s="111">
        <v>32</v>
      </c>
      <c r="N610" s="111">
        <v>32</v>
      </c>
      <c r="O610" s="111">
        <v>33</v>
      </c>
      <c r="P610" s="111">
        <v>33</v>
      </c>
      <c r="Q610" s="110">
        <v>28.938277777777799</v>
      </c>
      <c r="R610" s="110">
        <v>-81.664833333333306</v>
      </c>
      <c r="S610" s="2" t="s">
        <v>1226</v>
      </c>
      <c r="T610" s="2" t="s">
        <v>1368</v>
      </c>
      <c r="U610" s="2" t="s">
        <v>3</v>
      </c>
      <c r="V610" s="2" t="s">
        <v>2</v>
      </c>
    </row>
    <row r="611" spans="1:22" x14ac:dyDescent="0.25">
      <c r="A611" s="109"/>
      <c r="B611" s="126"/>
      <c r="C611" s="7" t="s">
        <v>1767</v>
      </c>
      <c r="D611" s="7">
        <f>SUM(D607:D610)</f>
        <v>4</v>
      </c>
      <c r="E611" s="135">
        <f t="shared" ref="E611:G611" si="96">SUM(E607:E610)</f>
        <v>367</v>
      </c>
      <c r="F611" s="2">
        <f t="shared" si="96"/>
        <v>2064</v>
      </c>
      <c r="G611" s="2">
        <f t="shared" si="96"/>
        <v>1942</v>
      </c>
      <c r="H611" s="138">
        <f>G611/F611</f>
        <v>0.94089147286821706</v>
      </c>
      <c r="I611" s="150">
        <v>0.90390000000000004</v>
      </c>
      <c r="J611" s="130">
        <v>0.92449999999999999</v>
      </c>
      <c r="K611" s="116"/>
      <c r="L611" s="111"/>
      <c r="M611" s="111"/>
      <c r="N611" s="111"/>
      <c r="O611" s="111"/>
      <c r="P611" s="111"/>
      <c r="Q611" s="110"/>
      <c r="R611" s="110"/>
      <c r="S611" s="2"/>
      <c r="T611" s="2"/>
      <c r="U611" s="2"/>
      <c r="V611" s="2"/>
    </row>
    <row r="612" spans="1:22" hidden="1" x14ac:dyDescent="0.3">
      <c r="A612" s="109">
        <v>5</v>
      </c>
      <c r="B612" s="126" t="s">
        <v>18</v>
      </c>
      <c r="C612" s="7" t="str">
        <f t="shared" si="88"/>
        <v>Lake|Family|Active</v>
      </c>
      <c r="D612" s="7">
        <v>1</v>
      </c>
      <c r="E612" s="88">
        <v>68</v>
      </c>
      <c r="F612" s="110">
        <f t="shared" si="83"/>
        <v>408</v>
      </c>
      <c r="G612" s="113">
        <f t="shared" si="84"/>
        <v>394</v>
      </c>
      <c r="H612" s="138"/>
      <c r="I612" s="150"/>
      <c r="J612" s="130"/>
      <c r="K612" s="116">
        <v>67</v>
      </c>
      <c r="L612" s="111">
        <v>66</v>
      </c>
      <c r="M612" s="111">
        <v>66</v>
      </c>
      <c r="N612" s="111">
        <v>65</v>
      </c>
      <c r="O612" s="111">
        <v>64</v>
      </c>
      <c r="P612" s="111">
        <v>66</v>
      </c>
      <c r="Q612" s="110">
        <v>28.8401</v>
      </c>
      <c r="R612" s="110">
        <v>-81.688999999999993</v>
      </c>
      <c r="S612" s="2" t="s">
        <v>19</v>
      </c>
      <c r="T612" s="2" t="s">
        <v>1420</v>
      </c>
      <c r="U612" s="2" t="s">
        <v>4</v>
      </c>
      <c r="V612" s="2" t="s">
        <v>2</v>
      </c>
    </row>
    <row r="613" spans="1:22" hidden="1" x14ac:dyDescent="0.3">
      <c r="A613" s="109">
        <v>187</v>
      </c>
      <c r="B613" s="126" t="s">
        <v>18</v>
      </c>
      <c r="C613" s="7" t="str">
        <f t="shared" si="88"/>
        <v>Lake|Family|Active</v>
      </c>
      <c r="D613" s="7">
        <v>1</v>
      </c>
      <c r="E613" s="88">
        <v>18</v>
      </c>
      <c r="F613" s="110">
        <f t="shared" si="83"/>
        <v>108</v>
      </c>
      <c r="G613" s="113">
        <f t="shared" si="84"/>
        <v>99</v>
      </c>
      <c r="H613" s="138"/>
      <c r="I613" s="150"/>
      <c r="J613" s="130"/>
      <c r="K613" s="116">
        <v>15</v>
      </c>
      <c r="L613" s="111">
        <v>16</v>
      </c>
      <c r="M613" s="111">
        <v>16</v>
      </c>
      <c r="N613" s="111">
        <v>16</v>
      </c>
      <c r="O613" s="111">
        <v>18</v>
      </c>
      <c r="P613" s="111">
        <v>18</v>
      </c>
      <c r="Q613" s="110">
        <v>28.802399999999999</v>
      </c>
      <c r="R613" s="110">
        <v>-81.735100000000003</v>
      </c>
      <c r="S613" s="2" t="s">
        <v>138</v>
      </c>
      <c r="T613" s="2" t="s">
        <v>1350</v>
      </c>
      <c r="U613" s="2" t="s">
        <v>4</v>
      </c>
      <c r="V613" s="2" t="s">
        <v>2</v>
      </c>
    </row>
    <row r="614" spans="1:22" hidden="1" x14ac:dyDescent="0.3">
      <c r="A614" s="109">
        <v>278</v>
      </c>
      <c r="B614" s="126" t="s">
        <v>18</v>
      </c>
      <c r="C614" s="7" t="str">
        <f t="shared" si="88"/>
        <v>Lake|Family|Active</v>
      </c>
      <c r="D614" s="7">
        <v>1</v>
      </c>
      <c r="E614" s="88">
        <v>36</v>
      </c>
      <c r="F614" s="110">
        <f t="shared" si="83"/>
        <v>216</v>
      </c>
      <c r="G614" s="113">
        <f t="shared" si="84"/>
        <v>205</v>
      </c>
      <c r="H614" s="138"/>
      <c r="I614" s="150"/>
      <c r="J614" s="130"/>
      <c r="K614" s="116">
        <v>35</v>
      </c>
      <c r="L614" s="111">
        <v>36</v>
      </c>
      <c r="M614" s="111">
        <v>33</v>
      </c>
      <c r="N614" s="111">
        <v>34</v>
      </c>
      <c r="O614" s="111">
        <v>33</v>
      </c>
      <c r="P614" s="111">
        <v>34</v>
      </c>
      <c r="Q614" s="110">
        <v>28.8459</v>
      </c>
      <c r="R614" s="110">
        <v>-81.908100000000005</v>
      </c>
      <c r="S614" s="2" t="s">
        <v>202</v>
      </c>
      <c r="T614" s="2" t="s">
        <v>1350</v>
      </c>
      <c r="U614" s="2" t="s">
        <v>4</v>
      </c>
      <c r="V614" s="2" t="s">
        <v>2</v>
      </c>
    </row>
    <row r="615" spans="1:22" hidden="1" x14ac:dyDescent="0.3">
      <c r="A615" s="109">
        <v>314</v>
      </c>
      <c r="B615" s="126" t="s">
        <v>18</v>
      </c>
      <c r="C615" s="7" t="str">
        <f t="shared" si="88"/>
        <v>Lake|Family|Active</v>
      </c>
      <c r="D615" s="7">
        <v>1</v>
      </c>
      <c r="E615" s="88">
        <v>37</v>
      </c>
      <c r="F615" s="110">
        <f t="shared" si="83"/>
        <v>222</v>
      </c>
      <c r="G615" s="113">
        <f t="shared" si="84"/>
        <v>213</v>
      </c>
      <c r="H615" s="138"/>
      <c r="I615" s="150"/>
      <c r="J615" s="130"/>
      <c r="K615" s="116">
        <v>36</v>
      </c>
      <c r="L615" s="111">
        <v>36</v>
      </c>
      <c r="M615" s="111">
        <v>34</v>
      </c>
      <c r="N615" s="111">
        <v>35</v>
      </c>
      <c r="O615" s="111">
        <v>36</v>
      </c>
      <c r="P615" s="111">
        <v>36</v>
      </c>
      <c r="Q615" s="110">
        <v>28.568899999999999</v>
      </c>
      <c r="R615" s="110">
        <v>-81.856499999999997</v>
      </c>
      <c r="S615" s="2" t="s">
        <v>224</v>
      </c>
      <c r="T615" s="2" t="s">
        <v>1350</v>
      </c>
      <c r="U615" s="2" t="s">
        <v>4</v>
      </c>
      <c r="V615" s="2" t="s">
        <v>2</v>
      </c>
    </row>
    <row r="616" spans="1:22" hidden="1" x14ac:dyDescent="0.3">
      <c r="A616" s="109">
        <v>436</v>
      </c>
      <c r="B616" s="126" t="s">
        <v>18</v>
      </c>
      <c r="C616" s="7" t="str">
        <f t="shared" si="88"/>
        <v>Lake|Family|Active</v>
      </c>
      <c r="D616" s="7">
        <v>1</v>
      </c>
      <c r="E616" s="88">
        <v>36</v>
      </c>
      <c r="F616" s="110">
        <f t="shared" si="83"/>
        <v>216</v>
      </c>
      <c r="G616" s="113">
        <f t="shared" si="84"/>
        <v>209</v>
      </c>
      <c r="H616" s="138"/>
      <c r="I616" s="150"/>
      <c r="J616" s="130"/>
      <c r="K616" s="116">
        <v>33</v>
      </c>
      <c r="L616" s="111">
        <v>35</v>
      </c>
      <c r="M616" s="111">
        <v>35</v>
      </c>
      <c r="N616" s="111">
        <v>36</v>
      </c>
      <c r="O616" s="111">
        <v>35</v>
      </c>
      <c r="P616" s="111">
        <v>35</v>
      </c>
      <c r="Q616" s="110">
        <v>28.816365999999999</v>
      </c>
      <c r="R616" s="110">
        <v>-81.706575000000001</v>
      </c>
      <c r="S616" s="2" t="s">
        <v>300</v>
      </c>
      <c r="T616" s="2" t="s">
        <v>1350</v>
      </c>
      <c r="U616" s="2" t="s">
        <v>4</v>
      </c>
      <c r="V616" s="2" t="s">
        <v>2</v>
      </c>
    </row>
    <row r="617" spans="1:22" hidden="1" x14ac:dyDescent="0.3">
      <c r="A617" s="109">
        <v>450</v>
      </c>
      <c r="B617" s="126" t="s">
        <v>18</v>
      </c>
      <c r="C617" s="7" t="str">
        <f t="shared" si="88"/>
        <v>Lake|Family|Active</v>
      </c>
      <c r="D617" s="7">
        <v>1</v>
      </c>
      <c r="E617" s="88">
        <v>36</v>
      </c>
      <c r="F617" s="110">
        <f t="shared" si="83"/>
        <v>216</v>
      </c>
      <c r="G617" s="113">
        <f t="shared" si="84"/>
        <v>210</v>
      </c>
      <c r="H617" s="138"/>
      <c r="I617" s="150"/>
      <c r="J617" s="130"/>
      <c r="K617" s="116">
        <v>34</v>
      </c>
      <c r="L617" s="111">
        <v>34</v>
      </c>
      <c r="M617" s="111">
        <v>35</v>
      </c>
      <c r="N617" s="111">
        <v>35</v>
      </c>
      <c r="O617" s="111">
        <v>36</v>
      </c>
      <c r="P617" s="111">
        <v>36</v>
      </c>
      <c r="Q617" s="110">
        <v>28.9101</v>
      </c>
      <c r="R617" s="110">
        <v>-81.919700000000006</v>
      </c>
      <c r="S617" s="2" t="s">
        <v>305</v>
      </c>
      <c r="T617" s="2" t="s">
        <v>1351</v>
      </c>
      <c r="U617" s="2" t="s">
        <v>4</v>
      </c>
      <c r="V617" s="2" t="s">
        <v>2</v>
      </c>
    </row>
    <row r="618" spans="1:22" hidden="1" x14ac:dyDescent="0.3">
      <c r="A618" s="109">
        <v>582</v>
      </c>
      <c r="B618" s="126" t="s">
        <v>18</v>
      </c>
      <c r="C618" s="7" t="str">
        <f t="shared" si="88"/>
        <v>Lake|Family|Active</v>
      </c>
      <c r="D618" s="7">
        <v>1</v>
      </c>
      <c r="E618" s="88">
        <v>176</v>
      </c>
      <c r="F618" s="110">
        <f t="shared" si="83"/>
        <v>1056</v>
      </c>
      <c r="G618" s="113">
        <f t="shared" si="84"/>
        <v>1027</v>
      </c>
      <c r="H618" s="138"/>
      <c r="I618" s="150"/>
      <c r="J618" s="130"/>
      <c r="K618" s="116">
        <v>171</v>
      </c>
      <c r="L618" s="111">
        <v>171</v>
      </c>
      <c r="M618" s="111">
        <v>174</v>
      </c>
      <c r="N618" s="111">
        <v>171</v>
      </c>
      <c r="O618" s="111">
        <v>170</v>
      </c>
      <c r="P618" s="111">
        <v>170</v>
      </c>
      <c r="Q618" s="110">
        <v>28.5627</v>
      </c>
      <c r="R618" s="110">
        <v>-81.753900000000002</v>
      </c>
      <c r="S618" s="2" t="s">
        <v>397</v>
      </c>
      <c r="T618" s="2" t="s">
        <v>1509</v>
      </c>
      <c r="U618" s="2" t="s">
        <v>4</v>
      </c>
      <c r="V618" s="2" t="s">
        <v>2</v>
      </c>
    </row>
    <row r="619" spans="1:22" hidden="1" x14ac:dyDescent="0.3">
      <c r="A619" s="109">
        <v>664</v>
      </c>
      <c r="B619" s="126" t="s">
        <v>18</v>
      </c>
      <c r="C619" s="7" t="str">
        <f t="shared" si="88"/>
        <v>Lake|Family|Active</v>
      </c>
      <c r="D619" s="7">
        <v>1</v>
      </c>
      <c r="E619" s="88">
        <v>313</v>
      </c>
      <c r="F619" s="110">
        <f t="shared" si="83"/>
        <v>1878</v>
      </c>
      <c r="G619" s="113">
        <f t="shared" si="84"/>
        <v>1769</v>
      </c>
      <c r="H619" s="138"/>
      <c r="I619" s="150"/>
      <c r="J619" s="130"/>
      <c r="K619" s="116">
        <v>302</v>
      </c>
      <c r="L619" s="111">
        <v>304</v>
      </c>
      <c r="M619" s="111">
        <v>292</v>
      </c>
      <c r="N619" s="111">
        <v>288</v>
      </c>
      <c r="O619" s="111">
        <v>294</v>
      </c>
      <c r="P619" s="111">
        <v>289</v>
      </c>
      <c r="Q619" s="110">
        <v>28.367000000000001</v>
      </c>
      <c r="R619" s="110">
        <v>-81.678799999999995</v>
      </c>
      <c r="S619" s="2" t="s">
        <v>443</v>
      </c>
      <c r="T619" s="2" t="s">
        <v>1426</v>
      </c>
      <c r="U619" s="2" t="s">
        <v>4</v>
      </c>
      <c r="V619" s="2" t="s">
        <v>2</v>
      </c>
    </row>
    <row r="620" spans="1:22" hidden="1" x14ac:dyDescent="0.3">
      <c r="A620" s="109">
        <v>716</v>
      </c>
      <c r="B620" s="126" t="s">
        <v>18</v>
      </c>
      <c r="C620" s="7" t="str">
        <f t="shared" si="88"/>
        <v>Lake|Family|Active</v>
      </c>
      <c r="D620" s="7">
        <v>1</v>
      </c>
      <c r="E620" s="88">
        <v>37</v>
      </c>
      <c r="F620" s="110">
        <f t="shared" si="83"/>
        <v>222</v>
      </c>
      <c r="G620" s="113">
        <f t="shared" si="84"/>
        <v>183</v>
      </c>
      <c r="H620" s="138"/>
      <c r="I620" s="150"/>
      <c r="J620" s="130"/>
      <c r="K620" s="116">
        <v>28</v>
      </c>
      <c r="L620" s="111">
        <v>26</v>
      </c>
      <c r="M620" s="111">
        <v>33</v>
      </c>
      <c r="N620" s="111">
        <v>32</v>
      </c>
      <c r="O620" s="111">
        <v>32</v>
      </c>
      <c r="P620" s="111">
        <v>32</v>
      </c>
      <c r="Q620" s="110">
        <v>28.872800000000002</v>
      </c>
      <c r="R620" s="110">
        <v>-81.691699999999997</v>
      </c>
      <c r="S620" s="2" t="s">
        <v>475</v>
      </c>
      <c r="T620" s="2" t="s">
        <v>1351</v>
      </c>
      <c r="U620" s="2" t="s">
        <v>4</v>
      </c>
      <c r="V620" s="2" t="s">
        <v>2</v>
      </c>
    </row>
    <row r="621" spans="1:22" hidden="1" x14ac:dyDescent="0.3">
      <c r="A621" s="109">
        <v>797</v>
      </c>
      <c r="B621" s="126" t="s">
        <v>18</v>
      </c>
      <c r="C621" s="7" t="str">
        <f t="shared" si="88"/>
        <v>Lake|Family|Active</v>
      </c>
      <c r="D621" s="7">
        <v>1</v>
      </c>
      <c r="E621" s="88">
        <v>248</v>
      </c>
      <c r="F621" s="110">
        <f t="shared" si="83"/>
        <v>1488</v>
      </c>
      <c r="G621" s="113">
        <f t="shared" si="84"/>
        <v>1448</v>
      </c>
      <c r="H621" s="138"/>
      <c r="I621" s="150"/>
      <c r="J621" s="130"/>
      <c r="K621" s="116">
        <v>241</v>
      </c>
      <c r="L621" s="111">
        <v>238</v>
      </c>
      <c r="M621" s="111">
        <v>243</v>
      </c>
      <c r="N621" s="111">
        <v>239</v>
      </c>
      <c r="O621" s="111">
        <v>244</v>
      </c>
      <c r="P621" s="111">
        <v>243</v>
      </c>
      <c r="Q621" s="110">
        <v>28.816175999999999</v>
      </c>
      <c r="R621" s="110">
        <v>-81.670474999999996</v>
      </c>
      <c r="S621" s="2" t="s">
        <v>521</v>
      </c>
      <c r="T621" s="2" t="s">
        <v>1540</v>
      </c>
      <c r="U621" s="2" t="s">
        <v>4</v>
      </c>
      <c r="V621" s="2" t="s">
        <v>2</v>
      </c>
    </row>
    <row r="622" spans="1:22" hidden="1" x14ac:dyDescent="0.3">
      <c r="A622" s="109">
        <v>1132</v>
      </c>
      <c r="B622" s="126" t="s">
        <v>18</v>
      </c>
      <c r="C622" s="7" t="str">
        <f t="shared" si="88"/>
        <v>Lake|Family|Active</v>
      </c>
      <c r="D622" s="7">
        <v>1</v>
      </c>
      <c r="E622" s="88">
        <v>140</v>
      </c>
      <c r="F622" s="110">
        <f t="shared" si="83"/>
        <v>840</v>
      </c>
      <c r="G622" s="113">
        <f t="shared" si="84"/>
        <v>594</v>
      </c>
      <c r="H622" s="138"/>
      <c r="I622" s="150"/>
      <c r="J622" s="130"/>
      <c r="K622" s="116">
        <v>118</v>
      </c>
      <c r="L622" s="111">
        <v>116</v>
      </c>
      <c r="M622" s="111">
        <v>100</v>
      </c>
      <c r="N622" s="111">
        <v>91</v>
      </c>
      <c r="O622" s="111">
        <v>88</v>
      </c>
      <c r="P622" s="111">
        <v>81</v>
      </c>
      <c r="Q622" s="110">
        <v>28.815200000000001</v>
      </c>
      <c r="R622" s="110">
        <v>-81.8964</v>
      </c>
      <c r="S622" s="2" t="s">
        <v>726</v>
      </c>
      <c r="T622" s="2" t="s">
        <v>1359</v>
      </c>
      <c r="U622" s="2" t="s">
        <v>4</v>
      </c>
      <c r="V622" s="2" t="s">
        <v>2</v>
      </c>
    </row>
    <row r="623" spans="1:22" hidden="1" x14ac:dyDescent="0.3">
      <c r="A623" s="109">
        <v>1159</v>
      </c>
      <c r="B623" s="126" t="s">
        <v>18</v>
      </c>
      <c r="C623" s="7" t="str">
        <f t="shared" si="88"/>
        <v>Lake|Family|Active</v>
      </c>
      <c r="D623" s="7">
        <v>1</v>
      </c>
      <c r="E623" s="88">
        <v>168</v>
      </c>
      <c r="F623" s="110">
        <f t="shared" si="83"/>
        <v>1008</v>
      </c>
      <c r="G623" s="113">
        <f t="shared" si="84"/>
        <v>878</v>
      </c>
      <c r="H623" s="138"/>
      <c r="I623" s="150"/>
      <c r="J623" s="130"/>
      <c r="K623" s="116">
        <v>141</v>
      </c>
      <c r="L623" s="111">
        <v>143</v>
      </c>
      <c r="M623" s="111">
        <v>142</v>
      </c>
      <c r="N623" s="111">
        <v>144</v>
      </c>
      <c r="O623" s="111">
        <v>155</v>
      </c>
      <c r="P623" s="111">
        <v>153</v>
      </c>
      <c r="Q623" s="110">
        <v>28.840199999999999</v>
      </c>
      <c r="R623" s="110">
        <v>-81.901499999999999</v>
      </c>
      <c r="S623" s="2" t="s">
        <v>745</v>
      </c>
      <c r="T623" s="2" t="s">
        <v>1359</v>
      </c>
      <c r="U623" s="2" t="s">
        <v>4</v>
      </c>
      <c r="V623" s="2" t="s">
        <v>2</v>
      </c>
    </row>
    <row r="624" spans="1:22" hidden="1" x14ac:dyDescent="0.3">
      <c r="A624" s="109">
        <v>1438</v>
      </c>
      <c r="B624" s="126" t="s">
        <v>18</v>
      </c>
      <c r="C624" s="7" t="str">
        <f t="shared" si="88"/>
        <v>Lake|Family|Active</v>
      </c>
      <c r="D624" s="7">
        <v>1</v>
      </c>
      <c r="E624" s="88">
        <v>128</v>
      </c>
      <c r="F624" s="110">
        <f t="shared" si="83"/>
        <v>768</v>
      </c>
      <c r="G624" s="113">
        <f t="shared" si="84"/>
        <v>712</v>
      </c>
      <c r="H624" s="138"/>
      <c r="I624" s="150"/>
      <c r="J624" s="130"/>
      <c r="K624" s="116">
        <v>127</v>
      </c>
      <c r="L624" s="111">
        <v>125</v>
      </c>
      <c r="M624" s="111">
        <v>121</v>
      </c>
      <c r="N624" s="111">
        <v>114</v>
      </c>
      <c r="O624" s="111">
        <v>112</v>
      </c>
      <c r="P624" s="111">
        <v>113</v>
      </c>
      <c r="Q624" s="110">
        <v>28.7911</v>
      </c>
      <c r="R624" s="110">
        <v>-81.888199999999998</v>
      </c>
      <c r="S624" s="2" t="s">
        <v>861</v>
      </c>
      <c r="T624" s="2" t="s">
        <v>1632</v>
      </c>
      <c r="U624" s="2" t="s">
        <v>4</v>
      </c>
      <c r="V624" s="2" t="s">
        <v>2</v>
      </c>
    </row>
    <row r="625" spans="1:22" hidden="1" x14ac:dyDescent="0.3">
      <c r="A625" s="109">
        <v>1447</v>
      </c>
      <c r="B625" s="126" t="s">
        <v>18</v>
      </c>
      <c r="C625" s="7" t="str">
        <f t="shared" si="88"/>
        <v>Lake|Family|Active</v>
      </c>
      <c r="D625" s="7">
        <v>1</v>
      </c>
      <c r="E625" s="88">
        <v>176</v>
      </c>
      <c r="F625" s="110">
        <f t="shared" si="83"/>
        <v>1056</v>
      </c>
      <c r="G625" s="113">
        <f t="shared" si="84"/>
        <v>1017</v>
      </c>
      <c r="H625" s="138"/>
      <c r="I625" s="150"/>
      <c r="J625" s="130"/>
      <c r="K625" s="116">
        <v>175</v>
      </c>
      <c r="L625" s="111">
        <v>170</v>
      </c>
      <c r="M625" s="111">
        <v>168</v>
      </c>
      <c r="N625" s="111">
        <v>170</v>
      </c>
      <c r="O625" s="111">
        <v>171</v>
      </c>
      <c r="P625" s="111">
        <v>163</v>
      </c>
      <c r="Q625" s="110">
        <v>28.90035</v>
      </c>
      <c r="R625" s="110">
        <v>-81.909105999999994</v>
      </c>
      <c r="S625" s="2" t="s">
        <v>866</v>
      </c>
      <c r="T625" s="2" t="s">
        <v>1632</v>
      </c>
      <c r="U625" s="2" t="s">
        <v>4</v>
      </c>
      <c r="V625" s="2" t="s">
        <v>2</v>
      </c>
    </row>
    <row r="626" spans="1:22" hidden="1" x14ac:dyDescent="0.3">
      <c r="A626" s="109">
        <v>1585</v>
      </c>
      <c r="B626" s="126" t="s">
        <v>18</v>
      </c>
      <c r="C626" s="7" t="str">
        <f t="shared" si="88"/>
        <v>Lake|Family|Active</v>
      </c>
      <c r="D626" s="7">
        <v>1</v>
      </c>
      <c r="E626" s="88">
        <v>34</v>
      </c>
      <c r="F626" s="110">
        <f t="shared" si="83"/>
        <v>204</v>
      </c>
      <c r="G626" s="113">
        <f t="shared" si="84"/>
        <v>196</v>
      </c>
      <c r="H626" s="138"/>
      <c r="I626" s="150"/>
      <c r="J626" s="130"/>
      <c r="K626" s="116">
        <v>33</v>
      </c>
      <c r="L626" s="111">
        <v>31</v>
      </c>
      <c r="M626" s="111">
        <v>32</v>
      </c>
      <c r="N626" s="111">
        <v>32</v>
      </c>
      <c r="O626" s="111">
        <v>34</v>
      </c>
      <c r="P626" s="111">
        <v>34</v>
      </c>
      <c r="Q626" s="110">
        <v>28.557700000000001</v>
      </c>
      <c r="R626" s="110">
        <v>-81.744799999999998</v>
      </c>
      <c r="S626" s="2" t="s">
        <v>922</v>
      </c>
      <c r="T626" s="2" t="s">
        <v>1362</v>
      </c>
      <c r="U626" s="2" t="s">
        <v>4</v>
      </c>
      <c r="V626" s="2" t="s">
        <v>2</v>
      </c>
    </row>
    <row r="627" spans="1:22" hidden="1" x14ac:dyDescent="0.3">
      <c r="A627" s="109">
        <v>2018</v>
      </c>
      <c r="B627" s="126" t="s">
        <v>18</v>
      </c>
      <c r="C627" s="7" t="str">
        <f t="shared" si="88"/>
        <v>Lake|Family|Active</v>
      </c>
      <c r="D627" s="7">
        <v>1</v>
      </c>
      <c r="E627" s="88">
        <v>104</v>
      </c>
      <c r="F627" s="110">
        <f t="shared" si="83"/>
        <v>624</v>
      </c>
      <c r="G627" s="113">
        <f t="shared" si="84"/>
        <v>623</v>
      </c>
      <c r="H627" s="138"/>
      <c r="I627" s="150"/>
      <c r="J627" s="130"/>
      <c r="K627" s="116">
        <v>104</v>
      </c>
      <c r="L627" s="111">
        <v>104</v>
      </c>
      <c r="M627" s="111">
        <v>104</v>
      </c>
      <c r="N627" s="111">
        <v>104</v>
      </c>
      <c r="O627" s="111">
        <v>104</v>
      </c>
      <c r="P627" s="111">
        <v>103</v>
      </c>
      <c r="Q627" s="110">
        <v>28.914832000000001</v>
      </c>
      <c r="R627" s="110">
        <v>-81.939104</v>
      </c>
      <c r="S627" s="2" t="s">
        <v>1055</v>
      </c>
      <c r="T627" s="2" t="s">
        <v>1685</v>
      </c>
      <c r="U627" s="2" t="s">
        <v>4</v>
      </c>
      <c r="V627" s="2" t="s">
        <v>2</v>
      </c>
    </row>
    <row r="628" spans="1:22" hidden="1" x14ac:dyDescent="0.3">
      <c r="A628" s="109">
        <v>2080</v>
      </c>
      <c r="B628" s="126" t="s">
        <v>18</v>
      </c>
      <c r="C628" s="7" t="str">
        <f t="shared" si="88"/>
        <v>Lake|Family|Active</v>
      </c>
      <c r="D628" s="7">
        <v>1</v>
      </c>
      <c r="E628" s="88">
        <v>144</v>
      </c>
      <c r="F628" s="110">
        <f t="shared" si="83"/>
        <v>864</v>
      </c>
      <c r="G628" s="113">
        <f t="shared" si="84"/>
        <v>812</v>
      </c>
      <c r="H628" s="138"/>
      <c r="I628" s="150"/>
      <c r="J628" s="130"/>
      <c r="K628" s="116">
        <v>141</v>
      </c>
      <c r="L628" s="111">
        <v>139</v>
      </c>
      <c r="M628" s="111">
        <v>141</v>
      </c>
      <c r="N628" s="111">
        <v>133</v>
      </c>
      <c r="O628" s="111">
        <v>131</v>
      </c>
      <c r="P628" s="111">
        <v>127</v>
      </c>
      <c r="Q628" s="110">
        <v>28.807099999999998</v>
      </c>
      <c r="R628" s="110">
        <v>-81.846400000000003</v>
      </c>
      <c r="S628" s="2" t="s">
        <v>1066</v>
      </c>
      <c r="T628" s="2" t="s">
        <v>1685</v>
      </c>
      <c r="U628" s="2" t="s">
        <v>4</v>
      </c>
      <c r="V628" s="2" t="s">
        <v>2</v>
      </c>
    </row>
    <row r="629" spans="1:22" hidden="1" x14ac:dyDescent="0.3">
      <c r="A629" s="109">
        <v>2124</v>
      </c>
      <c r="B629" s="126" t="s">
        <v>18</v>
      </c>
      <c r="C629" s="7" t="str">
        <f t="shared" si="88"/>
        <v>Lake|Family|Active</v>
      </c>
      <c r="D629" s="7">
        <v>1</v>
      </c>
      <c r="E629" s="88">
        <v>48</v>
      </c>
      <c r="F629" s="110">
        <f t="shared" si="83"/>
        <v>240</v>
      </c>
      <c r="G629" s="113">
        <f t="shared" si="84"/>
        <v>236</v>
      </c>
      <c r="H629" s="138"/>
      <c r="I629" s="150"/>
      <c r="J629" s="130"/>
      <c r="K629" s="116">
        <v>47</v>
      </c>
      <c r="L629" s="111">
        <v>48</v>
      </c>
      <c r="M629" s="111">
        <v>47</v>
      </c>
      <c r="N629" s="111">
        <v>46</v>
      </c>
      <c r="P629" s="111">
        <v>48</v>
      </c>
      <c r="Q629" s="110">
        <v>28.874310000000001</v>
      </c>
      <c r="R629" s="110">
        <v>-81.911016000000004</v>
      </c>
      <c r="S629" s="2" t="s">
        <v>1018</v>
      </c>
      <c r="T629" s="2" t="s">
        <v>1696</v>
      </c>
      <c r="U629" s="2" t="s">
        <v>4</v>
      </c>
      <c r="V629" s="2" t="s">
        <v>2</v>
      </c>
    </row>
    <row r="630" spans="1:22" hidden="1" x14ac:dyDescent="0.3">
      <c r="A630" s="109">
        <v>2129</v>
      </c>
      <c r="B630" s="126" t="s">
        <v>18</v>
      </c>
      <c r="C630" s="7" t="str">
        <f t="shared" si="88"/>
        <v>Lake|Family|Active</v>
      </c>
      <c r="D630" s="7">
        <v>1</v>
      </c>
      <c r="E630" s="88">
        <v>108</v>
      </c>
      <c r="F630" s="110">
        <f t="shared" si="83"/>
        <v>648</v>
      </c>
      <c r="G630" s="113">
        <f t="shared" si="84"/>
        <v>596</v>
      </c>
      <c r="H630" s="138"/>
      <c r="I630" s="150"/>
      <c r="J630" s="130"/>
      <c r="K630" s="116">
        <v>105</v>
      </c>
      <c r="L630" s="111">
        <v>105</v>
      </c>
      <c r="M630" s="111">
        <v>102</v>
      </c>
      <c r="N630" s="111">
        <v>98</v>
      </c>
      <c r="O630" s="111">
        <v>92</v>
      </c>
      <c r="P630" s="111">
        <v>94</v>
      </c>
      <c r="Q630" s="110">
        <v>28.807099999999998</v>
      </c>
      <c r="R630" s="110">
        <v>-81.846400000000003</v>
      </c>
      <c r="S630" s="2" t="s">
        <v>1078</v>
      </c>
      <c r="T630" s="2" t="s">
        <v>1672</v>
      </c>
      <c r="U630" s="2" t="s">
        <v>4</v>
      </c>
      <c r="V630" s="2" t="s">
        <v>2</v>
      </c>
    </row>
    <row r="631" spans="1:22" x14ac:dyDescent="0.25">
      <c r="A631" s="109"/>
      <c r="B631" s="126"/>
      <c r="C631" s="7" t="s">
        <v>1762</v>
      </c>
      <c r="D631" s="7">
        <f>SUM(D612:D630)</f>
        <v>19</v>
      </c>
      <c r="E631" s="135">
        <f t="shared" ref="E631:G631" si="97">SUM(E612:E630)</f>
        <v>2055</v>
      </c>
      <c r="F631" s="2">
        <f t="shared" si="97"/>
        <v>12282</v>
      </c>
      <c r="G631" s="2">
        <f t="shared" si="97"/>
        <v>11421</v>
      </c>
      <c r="H631" s="138">
        <f>G631/F631</f>
        <v>0.92989741084513922</v>
      </c>
      <c r="I631" s="150">
        <v>0.90110000000000001</v>
      </c>
      <c r="J631" s="130">
        <v>0.86319999999999997</v>
      </c>
      <c r="K631" s="116"/>
      <c r="L631" s="111"/>
      <c r="M631" s="111"/>
      <c r="N631" s="111"/>
      <c r="O631" s="111"/>
      <c r="P631" s="111"/>
      <c r="Q631" s="110"/>
      <c r="R631" s="110"/>
      <c r="S631" s="2"/>
      <c r="T631" s="2"/>
      <c r="U631" s="2"/>
      <c r="V631" s="2"/>
    </row>
    <row r="632" spans="1:22" hidden="1" x14ac:dyDescent="0.3">
      <c r="A632" s="109">
        <v>1578</v>
      </c>
      <c r="B632" s="126" t="s">
        <v>18</v>
      </c>
      <c r="C632" s="7" t="str">
        <f t="shared" si="88"/>
        <v>Lake|Family|MR|Active</v>
      </c>
      <c r="D632" s="7">
        <v>1</v>
      </c>
      <c r="E632" s="88">
        <v>152</v>
      </c>
      <c r="F632" s="110">
        <f t="shared" ref="F632:F710" si="98">COUNTA(K632:P632)*E632</f>
        <v>912</v>
      </c>
      <c r="G632" s="113">
        <f t="shared" ref="G632:G710" si="99">SUM(K632:P632)</f>
        <v>820</v>
      </c>
      <c r="H632" s="138"/>
      <c r="I632" s="150"/>
      <c r="J632" s="130"/>
      <c r="K632" s="116">
        <v>144</v>
      </c>
      <c r="L632" s="111">
        <v>142</v>
      </c>
      <c r="M632" s="111">
        <v>132</v>
      </c>
      <c r="N632" s="111">
        <v>130</v>
      </c>
      <c r="O632" s="111">
        <v>136</v>
      </c>
      <c r="P632" s="111">
        <v>136</v>
      </c>
      <c r="Q632" s="110">
        <v>28.8461</v>
      </c>
      <c r="R632" s="110">
        <v>-81.788799999999995</v>
      </c>
      <c r="S632" s="2" t="s">
        <v>918</v>
      </c>
      <c r="T632" s="2" t="s">
        <v>1648</v>
      </c>
      <c r="U632" s="2" t="s">
        <v>1738</v>
      </c>
      <c r="V632" s="2" t="s">
        <v>2</v>
      </c>
    </row>
    <row r="633" spans="1:22" hidden="1" x14ac:dyDescent="0.3">
      <c r="A633" s="109">
        <v>1801</v>
      </c>
      <c r="B633" s="126" t="s">
        <v>18</v>
      </c>
      <c r="C633" s="7" t="str">
        <f t="shared" si="88"/>
        <v>Lake|Family|MR|Active</v>
      </c>
      <c r="D633" s="7">
        <v>1</v>
      </c>
      <c r="E633" s="88">
        <v>96</v>
      </c>
      <c r="F633" s="110">
        <f t="shared" si="98"/>
        <v>480</v>
      </c>
      <c r="G633" s="113">
        <f t="shared" si="99"/>
        <v>455</v>
      </c>
      <c r="H633" s="138"/>
      <c r="I633" s="150"/>
      <c r="J633" s="130"/>
      <c r="L633" s="111">
        <v>94</v>
      </c>
      <c r="M633" s="111">
        <v>94</v>
      </c>
      <c r="N633" s="111">
        <v>87</v>
      </c>
      <c r="O633" s="111">
        <v>87</v>
      </c>
      <c r="P633" s="111">
        <v>93</v>
      </c>
      <c r="Q633" s="110">
        <v>28.827300000000001</v>
      </c>
      <c r="R633" s="110">
        <v>-81.700199999999995</v>
      </c>
      <c r="S633" s="2" t="s">
        <v>990</v>
      </c>
      <c r="T633" s="2" t="s">
        <v>1668</v>
      </c>
      <c r="U633" s="2" t="s">
        <v>1738</v>
      </c>
      <c r="V633" s="2" t="s">
        <v>2</v>
      </c>
    </row>
    <row r="634" spans="1:22" hidden="1" x14ac:dyDescent="0.3">
      <c r="A634" s="109">
        <v>2034</v>
      </c>
      <c r="B634" s="126" t="s">
        <v>18</v>
      </c>
      <c r="C634" s="7" t="str">
        <f t="shared" si="88"/>
        <v>Lake|Family|MR|Active</v>
      </c>
      <c r="D634" s="7">
        <v>1</v>
      </c>
      <c r="E634" s="88">
        <v>112</v>
      </c>
      <c r="F634" s="110">
        <f t="shared" si="98"/>
        <v>560</v>
      </c>
      <c r="G634" s="113">
        <f t="shared" si="99"/>
        <v>543</v>
      </c>
      <c r="H634" s="138"/>
      <c r="I634" s="150"/>
      <c r="J634" s="130"/>
      <c r="L634" s="111">
        <v>105</v>
      </c>
      <c r="M634" s="111">
        <v>109</v>
      </c>
      <c r="N634" s="111">
        <v>109</v>
      </c>
      <c r="O634" s="111">
        <v>111</v>
      </c>
      <c r="P634" s="111">
        <v>109</v>
      </c>
      <c r="Q634" s="110">
        <v>28.832211999999998</v>
      </c>
      <c r="R634" s="110">
        <v>-81.830806999999993</v>
      </c>
      <c r="S634" s="2" t="s">
        <v>992</v>
      </c>
      <c r="T634" s="2" t="s">
        <v>1677</v>
      </c>
      <c r="U634" s="2" t="s">
        <v>1738</v>
      </c>
      <c r="V634" s="2" t="s">
        <v>2</v>
      </c>
    </row>
    <row r="635" spans="1:22" hidden="1" x14ac:dyDescent="0.3">
      <c r="A635" s="109">
        <v>2035</v>
      </c>
      <c r="B635" s="126" t="s">
        <v>18</v>
      </c>
      <c r="C635" s="7" t="str">
        <f t="shared" si="88"/>
        <v>Lake|Family|MR|Active</v>
      </c>
      <c r="D635" s="7">
        <v>1</v>
      </c>
      <c r="E635" s="88">
        <v>96</v>
      </c>
      <c r="F635" s="110">
        <f t="shared" si="98"/>
        <v>480</v>
      </c>
      <c r="G635" s="113">
        <f t="shared" si="99"/>
        <v>459</v>
      </c>
      <c r="H635" s="138"/>
      <c r="I635" s="150"/>
      <c r="J635" s="130"/>
      <c r="K635" s="116">
        <v>94</v>
      </c>
      <c r="L635" s="111">
        <v>87</v>
      </c>
      <c r="M635" s="111">
        <v>96</v>
      </c>
      <c r="N635" s="111">
        <v>92</v>
      </c>
      <c r="P635" s="111">
        <v>90</v>
      </c>
      <c r="Q635" s="110">
        <v>28.875043000000002</v>
      </c>
      <c r="R635" s="110">
        <v>-81.909105999999994</v>
      </c>
      <c r="S635" s="2" t="s">
        <v>1017</v>
      </c>
      <c r="T635" s="2" t="s">
        <v>1687</v>
      </c>
      <c r="U635" s="2" t="s">
        <v>1738</v>
      </c>
      <c r="V635" s="2" t="s">
        <v>2</v>
      </c>
    </row>
    <row r="636" spans="1:22" ht="12.6" thickBot="1" x14ac:dyDescent="0.3">
      <c r="A636" s="109"/>
      <c r="B636" s="128"/>
      <c r="C636" s="44" t="s">
        <v>1761</v>
      </c>
      <c r="D636" s="44">
        <f>SUM(D632:D635)</f>
        <v>4</v>
      </c>
      <c r="E636" s="136">
        <f t="shared" ref="E636:G636" si="100">SUM(E632:E635)</f>
        <v>456</v>
      </c>
      <c r="F636" s="144">
        <f t="shared" si="100"/>
        <v>2432</v>
      </c>
      <c r="G636" s="144">
        <f t="shared" si="100"/>
        <v>2277</v>
      </c>
      <c r="H636" s="139">
        <f>G636/F636</f>
        <v>0.93626644736842102</v>
      </c>
      <c r="I636" s="151">
        <v>0.90900000000000003</v>
      </c>
      <c r="J636" s="131">
        <v>0.86</v>
      </c>
      <c r="K636" s="116"/>
      <c r="L636" s="111"/>
      <c r="M636" s="111"/>
      <c r="N636" s="111"/>
      <c r="P636" s="111"/>
      <c r="Q636" s="110"/>
      <c r="R636" s="110"/>
      <c r="S636" s="2"/>
      <c r="T636" s="2"/>
      <c r="U636" s="2"/>
      <c r="V636" s="2"/>
    </row>
    <row r="637" spans="1:22" s="114" customFormat="1" x14ac:dyDescent="0.25">
      <c r="A637" s="119"/>
      <c r="B637" s="132" t="s">
        <v>34</v>
      </c>
      <c r="C637" s="156" t="s">
        <v>1795</v>
      </c>
      <c r="D637" s="156">
        <f>D643+D659+D664+D666</f>
        <v>22</v>
      </c>
      <c r="E637" s="156">
        <f t="shared" ref="E637:G637" si="101">E643+E659+E664+E666</f>
        <v>3646</v>
      </c>
      <c r="F637" s="156">
        <f t="shared" si="101"/>
        <v>21418</v>
      </c>
      <c r="G637" s="156">
        <f t="shared" si="101"/>
        <v>20077</v>
      </c>
      <c r="H637" s="102">
        <f>G637/F637</f>
        <v>0.93738911196190122</v>
      </c>
      <c r="I637" s="156"/>
      <c r="J637" s="157"/>
      <c r="K637" s="122"/>
      <c r="L637" s="123"/>
      <c r="M637" s="123"/>
      <c r="N637" s="123"/>
      <c r="O637" s="143"/>
      <c r="P637" s="123"/>
      <c r="Q637" s="121"/>
      <c r="R637" s="121"/>
      <c r="S637" s="120"/>
      <c r="T637" s="120"/>
      <c r="U637" s="120"/>
      <c r="V637" s="120"/>
    </row>
    <row r="638" spans="1:22" hidden="1" x14ac:dyDescent="0.3">
      <c r="A638" s="109">
        <v>192</v>
      </c>
      <c r="B638" s="126" t="s">
        <v>34</v>
      </c>
      <c r="C638" s="2" t="str">
        <f t="shared" si="88"/>
        <v>Lee|Elderly|Active</v>
      </c>
      <c r="D638" s="2">
        <v>1</v>
      </c>
      <c r="E638" s="110">
        <v>64</v>
      </c>
      <c r="F638" s="110">
        <f t="shared" si="98"/>
        <v>384</v>
      </c>
      <c r="G638" s="113">
        <f t="shared" si="99"/>
        <v>380</v>
      </c>
      <c r="H638" s="137"/>
      <c r="I638" s="124"/>
      <c r="J638" s="127"/>
      <c r="K638" s="116">
        <v>64</v>
      </c>
      <c r="L638" s="111">
        <v>63</v>
      </c>
      <c r="M638" s="111">
        <v>64</v>
      </c>
      <c r="N638" s="111">
        <v>64</v>
      </c>
      <c r="O638" s="111">
        <v>62</v>
      </c>
      <c r="P638" s="111">
        <v>63</v>
      </c>
      <c r="Q638" s="110">
        <v>26.654299999999999</v>
      </c>
      <c r="R638" s="110">
        <v>-81.952600000000004</v>
      </c>
      <c r="S638" s="2" t="s">
        <v>143</v>
      </c>
      <c r="T638" s="2" t="s">
        <v>1448</v>
      </c>
      <c r="U638" s="2" t="s">
        <v>3</v>
      </c>
      <c r="V638" s="2" t="s">
        <v>2</v>
      </c>
    </row>
    <row r="639" spans="1:22" hidden="1" x14ac:dyDescent="0.3">
      <c r="A639" s="109">
        <v>1119</v>
      </c>
      <c r="B639" s="126" t="s">
        <v>34</v>
      </c>
      <c r="C639" s="2" t="str">
        <f t="shared" si="88"/>
        <v>Lee|Elderly|Active</v>
      </c>
      <c r="D639" s="2">
        <v>1</v>
      </c>
      <c r="E639" s="110">
        <v>156</v>
      </c>
      <c r="F639" s="110">
        <f t="shared" si="98"/>
        <v>936</v>
      </c>
      <c r="G639" s="113">
        <f t="shared" si="99"/>
        <v>896</v>
      </c>
      <c r="H639" s="137"/>
      <c r="I639" s="124"/>
      <c r="J639" s="127"/>
      <c r="K639" s="116">
        <v>150</v>
      </c>
      <c r="L639" s="111">
        <v>153</v>
      </c>
      <c r="M639" s="111">
        <v>153</v>
      </c>
      <c r="N639" s="111">
        <v>149</v>
      </c>
      <c r="O639" s="111">
        <v>145</v>
      </c>
      <c r="P639" s="111">
        <v>146</v>
      </c>
      <c r="Q639" s="110">
        <v>26.621099999999998</v>
      </c>
      <c r="R639" s="110">
        <v>-81.646600000000007</v>
      </c>
      <c r="S639" s="2" t="s">
        <v>718</v>
      </c>
      <c r="T639" s="2" t="s">
        <v>1589</v>
      </c>
      <c r="U639" s="2" t="s">
        <v>3</v>
      </c>
      <c r="V639" s="2" t="s">
        <v>2</v>
      </c>
    </row>
    <row r="640" spans="1:22" hidden="1" x14ac:dyDescent="0.3">
      <c r="A640" s="109">
        <v>1332</v>
      </c>
      <c r="B640" s="126" t="s">
        <v>34</v>
      </c>
      <c r="C640" s="2" t="str">
        <f t="shared" si="88"/>
        <v>Lee|Elderly|Active</v>
      </c>
      <c r="D640" s="2">
        <v>1</v>
      </c>
      <c r="E640" s="110">
        <v>112</v>
      </c>
      <c r="F640" s="110">
        <f t="shared" si="98"/>
        <v>672</v>
      </c>
      <c r="G640" s="113">
        <f t="shared" si="99"/>
        <v>653</v>
      </c>
      <c r="H640" s="137"/>
      <c r="I640" s="124"/>
      <c r="J640" s="127"/>
      <c r="K640" s="116">
        <v>108</v>
      </c>
      <c r="L640" s="111">
        <v>111</v>
      </c>
      <c r="M640" s="111">
        <v>108</v>
      </c>
      <c r="N640" s="111">
        <v>109</v>
      </c>
      <c r="O640" s="111">
        <v>108</v>
      </c>
      <c r="P640" s="111">
        <v>109</v>
      </c>
      <c r="Q640" s="110">
        <v>26.611599999999999</v>
      </c>
      <c r="R640" s="110">
        <v>-81.869399999999999</v>
      </c>
      <c r="S640" s="2" t="s">
        <v>827</v>
      </c>
      <c r="T640" s="2" t="s">
        <v>1626</v>
      </c>
      <c r="U640" s="2" t="s">
        <v>3</v>
      </c>
      <c r="V640" s="2" t="s">
        <v>2</v>
      </c>
    </row>
    <row r="641" spans="1:22" hidden="1" x14ac:dyDescent="0.3">
      <c r="A641" s="109">
        <v>1795</v>
      </c>
      <c r="B641" s="126" t="s">
        <v>34</v>
      </c>
      <c r="C641" s="2" t="str">
        <f t="shared" si="88"/>
        <v>Lee|Elderly|Active</v>
      </c>
      <c r="D641" s="2">
        <v>1</v>
      </c>
      <c r="E641" s="110">
        <v>100</v>
      </c>
      <c r="F641" s="110">
        <f t="shared" si="98"/>
        <v>600</v>
      </c>
      <c r="G641" s="113">
        <f t="shared" si="99"/>
        <v>567</v>
      </c>
      <c r="H641" s="137"/>
      <c r="I641" s="124"/>
      <c r="J641" s="127"/>
      <c r="K641" s="116">
        <v>94</v>
      </c>
      <c r="L641" s="111">
        <v>95</v>
      </c>
      <c r="M641" s="111">
        <v>98</v>
      </c>
      <c r="N641" s="111">
        <v>96</v>
      </c>
      <c r="O641" s="111">
        <v>95</v>
      </c>
      <c r="P641" s="111">
        <v>89</v>
      </c>
      <c r="Q641" s="110">
        <v>26.622917000000001</v>
      </c>
      <c r="R641" s="110">
        <v>-81.651611000000003</v>
      </c>
      <c r="S641" s="2" t="s">
        <v>874</v>
      </c>
      <c r="T641" s="2" t="s">
        <v>1363</v>
      </c>
      <c r="U641" s="2" t="s">
        <v>3</v>
      </c>
      <c r="V641" s="2" t="s">
        <v>2</v>
      </c>
    </row>
    <row r="642" spans="1:22" hidden="1" x14ac:dyDescent="0.3">
      <c r="A642" s="109">
        <v>2010</v>
      </c>
      <c r="B642" s="126" t="s">
        <v>34</v>
      </c>
      <c r="C642" s="2" t="str">
        <f t="shared" si="88"/>
        <v>Lee|Elderly|Active</v>
      </c>
      <c r="D642" s="2">
        <v>1</v>
      </c>
      <c r="E642" s="110">
        <v>120</v>
      </c>
      <c r="F642" s="110">
        <f t="shared" si="98"/>
        <v>720</v>
      </c>
      <c r="G642" s="113">
        <f t="shared" si="99"/>
        <v>697</v>
      </c>
      <c r="H642" s="137"/>
      <c r="I642" s="124"/>
      <c r="J642" s="127"/>
      <c r="K642" s="116">
        <v>117</v>
      </c>
      <c r="L642" s="111">
        <v>116</v>
      </c>
      <c r="M642" s="111">
        <v>117</v>
      </c>
      <c r="N642" s="111">
        <v>117</v>
      </c>
      <c r="O642" s="111">
        <v>116</v>
      </c>
      <c r="P642" s="111">
        <v>114</v>
      </c>
      <c r="Q642" s="110">
        <v>26.647694000000001</v>
      </c>
      <c r="R642" s="110">
        <v>-81.828500000000005</v>
      </c>
      <c r="S642" s="2" t="s">
        <v>1054</v>
      </c>
      <c r="T642" s="2" t="s">
        <v>1684</v>
      </c>
      <c r="U642" s="2" t="s">
        <v>3</v>
      </c>
      <c r="V642" s="2" t="s">
        <v>2</v>
      </c>
    </row>
    <row r="643" spans="1:22" x14ac:dyDescent="0.25">
      <c r="A643" s="109"/>
      <c r="B643" s="126"/>
      <c r="C643" s="7" t="s">
        <v>1767</v>
      </c>
      <c r="D643" s="7">
        <f>SUM(D638:D642)</f>
        <v>5</v>
      </c>
      <c r="E643" s="135">
        <f t="shared" ref="E643:G643" si="102">SUM(E638:E642)</f>
        <v>552</v>
      </c>
      <c r="F643" s="2">
        <f t="shared" si="102"/>
        <v>3312</v>
      </c>
      <c r="G643" s="2">
        <f t="shared" si="102"/>
        <v>3193</v>
      </c>
      <c r="H643" s="138">
        <f>G643/F643</f>
        <v>0.96407004830917875</v>
      </c>
      <c r="I643" s="150">
        <v>0.94189999999999996</v>
      </c>
      <c r="J643" s="130">
        <v>0.91100000000000003</v>
      </c>
      <c r="K643" s="116"/>
      <c r="L643" s="111"/>
      <c r="M643" s="111"/>
      <c r="N643" s="111"/>
      <c r="O643" s="111"/>
      <c r="P643" s="111"/>
      <c r="Q643" s="110"/>
      <c r="R643" s="110"/>
      <c r="S643" s="2"/>
      <c r="T643" s="2"/>
      <c r="U643" s="2"/>
      <c r="V643" s="2"/>
    </row>
    <row r="644" spans="1:22" ht="24" hidden="1" x14ac:dyDescent="0.3">
      <c r="A644" s="109">
        <v>37</v>
      </c>
      <c r="B644" s="126" t="s">
        <v>34</v>
      </c>
      <c r="C644" s="7" t="str">
        <f t="shared" si="88"/>
        <v>Lee|Family|Active</v>
      </c>
      <c r="D644" s="7">
        <v>1</v>
      </c>
      <c r="E644" s="88">
        <v>229</v>
      </c>
      <c r="F644" s="110">
        <f t="shared" si="98"/>
        <v>1374</v>
      </c>
      <c r="G644" s="113">
        <f t="shared" si="99"/>
        <v>1315</v>
      </c>
      <c r="H644" s="138"/>
      <c r="I644" s="150"/>
      <c r="J644" s="130"/>
      <c r="K644" s="116">
        <v>229</v>
      </c>
      <c r="L644" s="111">
        <v>210</v>
      </c>
      <c r="M644" s="111">
        <v>217</v>
      </c>
      <c r="N644" s="111">
        <v>214</v>
      </c>
      <c r="O644" s="111">
        <v>219</v>
      </c>
      <c r="P644" s="111">
        <v>226</v>
      </c>
      <c r="Q644" s="110">
        <v>26.593439</v>
      </c>
      <c r="R644" s="110">
        <v>-81.641378000000003</v>
      </c>
      <c r="S644" s="2" t="s">
        <v>35</v>
      </c>
      <c r="T644" s="2" t="s">
        <v>1423</v>
      </c>
      <c r="U644" s="2" t="s">
        <v>4</v>
      </c>
      <c r="V644" s="2" t="s">
        <v>2</v>
      </c>
    </row>
    <row r="645" spans="1:22" hidden="1" x14ac:dyDescent="0.3">
      <c r="A645" s="109">
        <v>79</v>
      </c>
      <c r="B645" s="126" t="s">
        <v>34</v>
      </c>
      <c r="C645" s="7" t="str">
        <f t="shared" si="88"/>
        <v>Lee|Family|Active</v>
      </c>
      <c r="D645" s="7">
        <v>1</v>
      </c>
      <c r="E645" s="88">
        <v>340</v>
      </c>
      <c r="F645" s="110">
        <f t="shared" si="98"/>
        <v>1700</v>
      </c>
      <c r="G645" s="113">
        <f t="shared" si="99"/>
        <v>1671</v>
      </c>
      <c r="H645" s="138"/>
      <c r="I645" s="150"/>
      <c r="J645" s="130"/>
      <c r="L645" s="111">
        <v>338</v>
      </c>
      <c r="M645" s="111">
        <v>335</v>
      </c>
      <c r="N645" s="111">
        <v>337</v>
      </c>
      <c r="O645" s="111">
        <v>333</v>
      </c>
      <c r="P645" s="111">
        <v>328</v>
      </c>
      <c r="Q645" s="110">
        <v>26.598777777799999</v>
      </c>
      <c r="R645" s="110">
        <v>-81.813833333299996</v>
      </c>
      <c r="S645" s="2" t="s">
        <v>71</v>
      </c>
      <c r="T645" s="2" t="s">
        <v>1433</v>
      </c>
      <c r="U645" s="2" t="s">
        <v>4</v>
      </c>
      <c r="V645" s="2" t="s">
        <v>2</v>
      </c>
    </row>
    <row r="646" spans="1:22" hidden="1" x14ac:dyDescent="0.3">
      <c r="A646" s="109">
        <v>107</v>
      </c>
      <c r="B646" s="126" t="s">
        <v>34</v>
      </c>
      <c r="C646" s="7" t="str">
        <f t="shared" si="88"/>
        <v>Lee|Family|Active</v>
      </c>
      <c r="D646" s="7">
        <v>1</v>
      </c>
      <c r="E646" s="88">
        <v>208</v>
      </c>
      <c r="F646" s="110">
        <f t="shared" si="98"/>
        <v>1248</v>
      </c>
      <c r="G646" s="113">
        <f t="shared" si="99"/>
        <v>1123</v>
      </c>
      <c r="H646" s="138"/>
      <c r="I646" s="150"/>
      <c r="J646" s="130"/>
      <c r="K646" s="116">
        <v>191</v>
      </c>
      <c r="L646" s="111">
        <v>190</v>
      </c>
      <c r="M646" s="111">
        <v>189</v>
      </c>
      <c r="N646" s="111">
        <v>189</v>
      </c>
      <c r="O646" s="111">
        <v>182</v>
      </c>
      <c r="P646" s="111">
        <v>182</v>
      </c>
      <c r="Q646" s="110">
        <v>26.607800000000001</v>
      </c>
      <c r="R646" s="110">
        <v>-81.8309</v>
      </c>
      <c r="S646" s="2" t="s">
        <v>83</v>
      </c>
      <c r="T646" s="2" t="s">
        <v>1355</v>
      </c>
      <c r="U646" s="2" t="s">
        <v>4</v>
      </c>
      <c r="V646" s="2" t="s">
        <v>2</v>
      </c>
    </row>
    <row r="647" spans="1:22" hidden="1" x14ac:dyDescent="0.3">
      <c r="A647" s="109">
        <v>108</v>
      </c>
      <c r="B647" s="126" t="s">
        <v>34</v>
      </c>
      <c r="C647" s="7" t="str">
        <f t="shared" si="88"/>
        <v>Lee|Family|Active</v>
      </c>
      <c r="D647" s="7">
        <v>1</v>
      </c>
      <c r="E647" s="88">
        <v>112</v>
      </c>
      <c r="F647" s="110">
        <f t="shared" si="98"/>
        <v>672</v>
      </c>
      <c r="G647" s="113">
        <f t="shared" si="99"/>
        <v>632</v>
      </c>
      <c r="H647" s="138"/>
      <c r="I647" s="150"/>
      <c r="J647" s="130"/>
      <c r="K647" s="116">
        <v>105</v>
      </c>
      <c r="L647" s="111">
        <v>103</v>
      </c>
      <c r="M647" s="111">
        <v>103</v>
      </c>
      <c r="N647" s="111">
        <v>108</v>
      </c>
      <c r="O647" s="111">
        <v>107</v>
      </c>
      <c r="P647" s="111">
        <v>106</v>
      </c>
      <c r="Q647" s="110">
        <v>26.607800000000001</v>
      </c>
      <c r="R647" s="110">
        <v>-81.8309</v>
      </c>
      <c r="S647" s="2" t="s">
        <v>84</v>
      </c>
      <c r="T647" s="2" t="s">
        <v>1342</v>
      </c>
      <c r="U647" s="2" t="s">
        <v>4</v>
      </c>
      <c r="V647" s="2" t="s">
        <v>2</v>
      </c>
    </row>
    <row r="648" spans="1:22" hidden="1" x14ac:dyDescent="0.3">
      <c r="A648" s="109">
        <v>213</v>
      </c>
      <c r="B648" s="126" t="s">
        <v>34</v>
      </c>
      <c r="C648" s="7" t="str">
        <f t="shared" si="88"/>
        <v>Lee|Family|Active</v>
      </c>
      <c r="D648" s="7">
        <v>1</v>
      </c>
      <c r="E648" s="88">
        <v>168</v>
      </c>
      <c r="F648" s="110">
        <f t="shared" si="98"/>
        <v>1008</v>
      </c>
      <c r="G648" s="113">
        <f t="shared" si="99"/>
        <v>947</v>
      </c>
      <c r="H648" s="138"/>
      <c r="I648" s="150"/>
      <c r="J648" s="130"/>
      <c r="K648" s="116">
        <v>160</v>
      </c>
      <c r="L648" s="111">
        <v>158</v>
      </c>
      <c r="M648" s="111">
        <v>159</v>
      </c>
      <c r="N648" s="111">
        <v>160</v>
      </c>
      <c r="O648" s="111">
        <v>157</v>
      </c>
      <c r="P648" s="111">
        <v>153</v>
      </c>
      <c r="Q648" s="110">
        <v>26.672000000000001</v>
      </c>
      <c r="R648" s="110">
        <v>-81.922700000000006</v>
      </c>
      <c r="S648" s="2" t="s">
        <v>157</v>
      </c>
      <c r="T648" s="2" t="s">
        <v>1452</v>
      </c>
      <c r="U648" s="2" t="s">
        <v>4</v>
      </c>
      <c r="V648" s="2" t="s">
        <v>2</v>
      </c>
    </row>
    <row r="649" spans="1:22" hidden="1" x14ac:dyDescent="0.3">
      <c r="A649" s="109">
        <v>255</v>
      </c>
      <c r="B649" s="126" t="s">
        <v>34</v>
      </c>
      <c r="C649" s="7" t="str">
        <f t="shared" ref="C649:C734" si="103">CONCATENATE(B649&amp;"|"&amp;U649&amp;"|"&amp;V649)</f>
        <v>Lee|Family|Active</v>
      </c>
      <c r="D649" s="7">
        <v>1</v>
      </c>
      <c r="E649" s="88">
        <v>376</v>
      </c>
      <c r="F649" s="110">
        <f t="shared" si="98"/>
        <v>2256</v>
      </c>
      <c r="G649" s="113">
        <f t="shared" si="99"/>
        <v>1933</v>
      </c>
      <c r="H649" s="138"/>
      <c r="I649" s="150"/>
      <c r="J649" s="130"/>
      <c r="K649" s="116">
        <v>331</v>
      </c>
      <c r="L649" s="111">
        <v>330</v>
      </c>
      <c r="M649" s="111">
        <v>326</v>
      </c>
      <c r="N649" s="111">
        <v>319</v>
      </c>
      <c r="O649" s="111">
        <v>310</v>
      </c>
      <c r="P649" s="111">
        <v>317</v>
      </c>
      <c r="Q649" s="110">
        <v>26.520099999999999</v>
      </c>
      <c r="R649" s="110">
        <v>-81.933099999999996</v>
      </c>
      <c r="S649" s="2" t="s">
        <v>187</v>
      </c>
      <c r="T649" s="2" t="s">
        <v>1464</v>
      </c>
      <c r="U649" s="2" t="s">
        <v>4</v>
      </c>
      <c r="V649" s="2" t="s">
        <v>2</v>
      </c>
    </row>
    <row r="650" spans="1:22" hidden="1" x14ac:dyDescent="0.3">
      <c r="A650" s="109">
        <v>607</v>
      </c>
      <c r="B650" s="126" t="s">
        <v>34</v>
      </c>
      <c r="C650" s="7" t="str">
        <f t="shared" si="103"/>
        <v>Lee|Family|Active</v>
      </c>
      <c r="D650" s="7">
        <v>1</v>
      </c>
      <c r="E650" s="88">
        <v>35</v>
      </c>
      <c r="F650" s="110">
        <f t="shared" si="98"/>
        <v>210</v>
      </c>
      <c r="G650" s="113">
        <f t="shared" si="99"/>
        <v>203</v>
      </c>
      <c r="H650" s="138"/>
      <c r="I650" s="150"/>
      <c r="J650" s="130"/>
      <c r="K650" s="116">
        <v>34</v>
      </c>
      <c r="L650" s="111">
        <v>34</v>
      </c>
      <c r="M650" s="111">
        <v>33</v>
      </c>
      <c r="N650" s="111">
        <v>35</v>
      </c>
      <c r="O650" s="111">
        <v>34</v>
      </c>
      <c r="P650" s="111">
        <v>33</v>
      </c>
      <c r="Q650" s="110">
        <v>26.590695</v>
      </c>
      <c r="R650" s="110">
        <v>-81.632751999999996</v>
      </c>
      <c r="S650" s="2" t="s">
        <v>411</v>
      </c>
      <c r="T650" s="2" t="s">
        <v>1350</v>
      </c>
      <c r="U650" s="2" t="s">
        <v>4</v>
      </c>
      <c r="V650" s="2" t="s">
        <v>2</v>
      </c>
    </row>
    <row r="651" spans="1:22" hidden="1" x14ac:dyDescent="0.3">
      <c r="A651" s="109">
        <v>945</v>
      </c>
      <c r="B651" s="126" t="s">
        <v>34</v>
      </c>
      <c r="C651" s="7" t="str">
        <f t="shared" si="103"/>
        <v>Lee|Family|Active</v>
      </c>
      <c r="D651" s="7">
        <v>1</v>
      </c>
      <c r="E651" s="88">
        <v>352</v>
      </c>
      <c r="F651" s="110">
        <f t="shared" si="98"/>
        <v>2112</v>
      </c>
      <c r="G651" s="113">
        <f t="shared" si="99"/>
        <v>1893</v>
      </c>
      <c r="H651" s="138"/>
      <c r="I651" s="150"/>
      <c r="J651" s="130"/>
      <c r="K651" s="116">
        <v>330</v>
      </c>
      <c r="L651" s="111">
        <v>316</v>
      </c>
      <c r="M651" s="111">
        <v>311</v>
      </c>
      <c r="N651" s="111">
        <v>303</v>
      </c>
      <c r="O651" s="111">
        <v>315</v>
      </c>
      <c r="P651" s="111">
        <v>318</v>
      </c>
      <c r="Q651" s="110">
        <v>26.6068</v>
      </c>
      <c r="R651" s="110">
        <v>-81.850800000000007</v>
      </c>
      <c r="S651" s="2" t="s">
        <v>607</v>
      </c>
      <c r="T651" s="2" t="s">
        <v>1431</v>
      </c>
      <c r="U651" s="2" t="s">
        <v>4</v>
      </c>
      <c r="V651" s="2" t="s">
        <v>2</v>
      </c>
    </row>
    <row r="652" spans="1:22" ht="24" hidden="1" x14ac:dyDescent="0.3">
      <c r="A652" s="109">
        <v>952</v>
      </c>
      <c r="B652" s="126" t="s">
        <v>34</v>
      </c>
      <c r="C652" s="7" t="str">
        <f t="shared" si="103"/>
        <v>Lee|Family|Active</v>
      </c>
      <c r="D652" s="7">
        <v>1</v>
      </c>
      <c r="E652" s="88">
        <v>288</v>
      </c>
      <c r="F652" s="110">
        <f t="shared" si="98"/>
        <v>1728</v>
      </c>
      <c r="G652" s="113">
        <f t="shared" si="99"/>
        <v>1560</v>
      </c>
      <c r="H652" s="138"/>
      <c r="I652" s="150"/>
      <c r="J652" s="130"/>
      <c r="K652" s="116">
        <v>267</v>
      </c>
      <c r="L652" s="111">
        <v>261</v>
      </c>
      <c r="M652" s="111">
        <v>260</v>
      </c>
      <c r="N652" s="111">
        <v>260</v>
      </c>
      <c r="O652" s="111">
        <v>254</v>
      </c>
      <c r="P652" s="111">
        <v>258</v>
      </c>
      <c r="Q652" s="110">
        <v>26.608599999999999</v>
      </c>
      <c r="R652" s="110">
        <v>-81.850999999999999</v>
      </c>
      <c r="S652" s="2" t="s">
        <v>612</v>
      </c>
      <c r="T652" s="2" t="s">
        <v>1557</v>
      </c>
      <c r="U652" s="2" t="s">
        <v>4</v>
      </c>
      <c r="V652" s="2" t="s">
        <v>2</v>
      </c>
    </row>
    <row r="653" spans="1:22" hidden="1" x14ac:dyDescent="0.3">
      <c r="A653" s="109">
        <v>1090</v>
      </c>
      <c r="B653" s="126" t="s">
        <v>34</v>
      </c>
      <c r="C653" s="7" t="str">
        <f t="shared" si="103"/>
        <v>Lee|Family|Active</v>
      </c>
      <c r="D653" s="7">
        <v>1</v>
      </c>
      <c r="E653" s="88">
        <v>20</v>
      </c>
      <c r="F653" s="110">
        <f t="shared" si="98"/>
        <v>120</v>
      </c>
      <c r="G653" s="113">
        <f t="shared" si="99"/>
        <v>120</v>
      </c>
      <c r="H653" s="138"/>
      <c r="I653" s="150"/>
      <c r="J653" s="130"/>
      <c r="K653" s="116">
        <v>20</v>
      </c>
      <c r="L653" s="111">
        <v>20</v>
      </c>
      <c r="M653" s="111">
        <v>20</v>
      </c>
      <c r="N653" s="111">
        <v>20</v>
      </c>
      <c r="O653" s="111">
        <v>20</v>
      </c>
      <c r="P653" s="111">
        <v>20</v>
      </c>
      <c r="Q653" s="110">
        <v>26.3597</v>
      </c>
      <c r="R653" s="110">
        <v>-81.792699999999996</v>
      </c>
      <c r="S653" s="2" t="s">
        <v>699</v>
      </c>
      <c r="T653" s="2" t="s">
        <v>1406</v>
      </c>
      <c r="U653" s="2" t="s">
        <v>4</v>
      </c>
      <c r="V653" s="2" t="s">
        <v>2</v>
      </c>
    </row>
    <row r="654" spans="1:22" hidden="1" x14ac:dyDescent="0.3">
      <c r="A654" s="109">
        <v>1339</v>
      </c>
      <c r="B654" s="126" t="s">
        <v>34</v>
      </c>
      <c r="C654" s="7" t="str">
        <f t="shared" si="103"/>
        <v>Lee|Family|Active</v>
      </c>
      <c r="D654" s="7">
        <v>1</v>
      </c>
      <c r="E654" s="88">
        <v>204</v>
      </c>
      <c r="F654" s="110">
        <f t="shared" si="98"/>
        <v>1224</v>
      </c>
      <c r="G654" s="113">
        <f t="shared" si="99"/>
        <v>1198</v>
      </c>
      <c r="H654" s="138"/>
      <c r="I654" s="150"/>
      <c r="J654" s="130"/>
      <c r="K654" s="116">
        <v>202</v>
      </c>
      <c r="L654" s="111">
        <v>200</v>
      </c>
      <c r="M654" s="111">
        <v>201</v>
      </c>
      <c r="N654" s="111">
        <v>199</v>
      </c>
      <c r="O654" s="111">
        <v>198</v>
      </c>
      <c r="P654" s="111">
        <v>198</v>
      </c>
      <c r="Q654" s="110">
        <v>26.545999999999999</v>
      </c>
      <c r="R654" s="110">
        <v>-81.876099999999994</v>
      </c>
      <c r="S654" s="2" t="s">
        <v>831</v>
      </c>
      <c r="T654" s="2" t="s">
        <v>1621</v>
      </c>
      <c r="U654" s="2" t="s">
        <v>4</v>
      </c>
      <c r="V654" s="2" t="s">
        <v>2</v>
      </c>
    </row>
    <row r="655" spans="1:22" hidden="1" x14ac:dyDescent="0.3">
      <c r="A655" s="109">
        <v>1454</v>
      </c>
      <c r="B655" s="126" t="s">
        <v>34</v>
      </c>
      <c r="C655" s="7" t="str">
        <f t="shared" si="103"/>
        <v>Lee|Family|Active</v>
      </c>
      <c r="D655" s="7">
        <v>1</v>
      </c>
      <c r="E655" s="88">
        <v>30</v>
      </c>
      <c r="F655" s="110">
        <f t="shared" si="98"/>
        <v>180</v>
      </c>
      <c r="G655" s="113">
        <f t="shared" si="99"/>
        <v>178</v>
      </c>
      <c r="H655" s="138"/>
      <c r="I655" s="150"/>
      <c r="J655" s="130"/>
      <c r="K655" s="116">
        <v>30</v>
      </c>
      <c r="L655" s="111">
        <v>30</v>
      </c>
      <c r="M655" s="111">
        <v>30</v>
      </c>
      <c r="N655" s="111">
        <v>30</v>
      </c>
      <c r="O655" s="111">
        <v>29</v>
      </c>
      <c r="P655" s="111">
        <v>29</v>
      </c>
      <c r="Q655" s="110">
        <v>26.3597</v>
      </c>
      <c r="R655" s="110">
        <v>-81.792699999999996</v>
      </c>
      <c r="S655" s="2" t="s">
        <v>872</v>
      </c>
      <c r="T655" s="2" t="s">
        <v>1408</v>
      </c>
      <c r="U655" s="2" t="s">
        <v>4</v>
      </c>
      <c r="V655" s="2" t="s">
        <v>2</v>
      </c>
    </row>
    <row r="656" spans="1:22" hidden="1" x14ac:dyDescent="0.3">
      <c r="A656" s="109">
        <v>1861</v>
      </c>
      <c r="B656" s="126" t="s">
        <v>34</v>
      </c>
      <c r="C656" s="7" t="str">
        <f t="shared" si="103"/>
        <v>Lee|Family|Active</v>
      </c>
      <c r="D656" s="7">
        <v>1</v>
      </c>
      <c r="E656" s="88">
        <v>118</v>
      </c>
      <c r="F656" s="110">
        <f t="shared" si="98"/>
        <v>590</v>
      </c>
      <c r="G656" s="113">
        <f t="shared" si="99"/>
        <v>560</v>
      </c>
      <c r="H656" s="138"/>
      <c r="I656" s="150"/>
      <c r="J656" s="130"/>
      <c r="K656" s="116">
        <v>113</v>
      </c>
      <c r="L656" s="111">
        <v>112</v>
      </c>
      <c r="M656" s="111">
        <v>112</v>
      </c>
      <c r="N656" s="111">
        <v>112</v>
      </c>
      <c r="O656" s="111">
        <v>111</v>
      </c>
      <c r="Q656" s="110">
        <v>26.610099999999999</v>
      </c>
      <c r="R656" s="110">
        <v>-81.857200000000006</v>
      </c>
      <c r="S656" s="2" t="s">
        <v>1011</v>
      </c>
      <c r="T656" s="2" t="s">
        <v>1363</v>
      </c>
      <c r="U656" s="2" t="s">
        <v>4</v>
      </c>
      <c r="V656" s="2" t="s">
        <v>2</v>
      </c>
    </row>
    <row r="657" spans="1:22" hidden="1" x14ac:dyDescent="0.3">
      <c r="A657" s="109">
        <v>2278</v>
      </c>
      <c r="B657" s="126" t="s">
        <v>34</v>
      </c>
      <c r="C657" s="7" t="str">
        <f t="shared" si="103"/>
        <v>Lee|Family|Active</v>
      </c>
      <c r="D657" s="7">
        <v>1</v>
      </c>
      <c r="E657" s="88">
        <v>96</v>
      </c>
      <c r="F657" s="110">
        <f t="shared" si="98"/>
        <v>576</v>
      </c>
      <c r="G657" s="113">
        <f t="shared" si="99"/>
        <v>564</v>
      </c>
      <c r="H657" s="138"/>
      <c r="I657" s="150"/>
      <c r="J657" s="130"/>
      <c r="K657" s="116">
        <v>95</v>
      </c>
      <c r="L657" s="111">
        <v>94</v>
      </c>
      <c r="M657" s="111">
        <v>93</v>
      </c>
      <c r="N657" s="111">
        <v>95</v>
      </c>
      <c r="O657" s="111">
        <v>94</v>
      </c>
      <c r="P657" s="111">
        <v>93</v>
      </c>
      <c r="Q657" s="110">
        <v>0</v>
      </c>
      <c r="R657" s="110">
        <v>0</v>
      </c>
      <c r="S657" s="2" t="s">
        <v>1111</v>
      </c>
      <c r="T657" s="2" t="s">
        <v>1420</v>
      </c>
      <c r="U657" s="2" t="s">
        <v>4</v>
      </c>
      <c r="V657" s="2" t="s">
        <v>2</v>
      </c>
    </row>
    <row r="658" spans="1:22" hidden="1" x14ac:dyDescent="0.3">
      <c r="A658" s="109">
        <v>2466</v>
      </c>
      <c r="B658" s="126" t="s">
        <v>34</v>
      </c>
      <c r="C658" s="7" t="str">
        <f t="shared" si="103"/>
        <v>Lee|Family|Active</v>
      </c>
      <c r="D658" s="7">
        <v>1</v>
      </c>
      <c r="E658" s="88">
        <v>88</v>
      </c>
      <c r="F658" s="110">
        <f t="shared" si="98"/>
        <v>528</v>
      </c>
      <c r="G658" s="113">
        <f t="shared" si="99"/>
        <v>520</v>
      </c>
      <c r="H658" s="138"/>
      <c r="I658" s="150"/>
      <c r="J658" s="130"/>
      <c r="K658" s="116">
        <v>85</v>
      </c>
      <c r="L658" s="111">
        <v>87</v>
      </c>
      <c r="M658" s="111">
        <v>86</v>
      </c>
      <c r="N658" s="111">
        <v>87</v>
      </c>
      <c r="O658" s="111">
        <v>87</v>
      </c>
      <c r="P658" s="111">
        <v>88</v>
      </c>
      <c r="Q658" s="110">
        <v>26.645886000000001</v>
      </c>
      <c r="R658" s="110">
        <v>-81.827072999999999</v>
      </c>
      <c r="S658" s="2" t="s">
        <v>1153</v>
      </c>
      <c r="T658" s="2" t="s">
        <v>1644</v>
      </c>
      <c r="U658" s="2" t="s">
        <v>4</v>
      </c>
      <c r="V658" s="2" t="s">
        <v>2</v>
      </c>
    </row>
    <row r="659" spans="1:22" x14ac:dyDescent="0.25">
      <c r="A659" s="109"/>
      <c r="B659" s="126"/>
      <c r="C659" s="7" t="s">
        <v>1762</v>
      </c>
      <c r="D659" s="7">
        <f>SUM(D644:D658)</f>
        <v>15</v>
      </c>
      <c r="E659" s="135">
        <f t="shared" ref="E659:G659" si="104">SUM(E644:E658)</f>
        <v>2664</v>
      </c>
      <c r="F659" s="2">
        <f t="shared" si="104"/>
        <v>15526</v>
      </c>
      <c r="G659" s="2">
        <f t="shared" si="104"/>
        <v>14417</v>
      </c>
      <c r="H659" s="138">
        <f>G659/F659</f>
        <v>0.9285714285714286</v>
      </c>
      <c r="I659" s="150">
        <v>0.90800000000000003</v>
      </c>
      <c r="J659" s="130">
        <v>0.85919999999999996</v>
      </c>
      <c r="K659" s="116"/>
      <c r="L659" s="111"/>
      <c r="M659" s="111"/>
      <c r="N659" s="111"/>
      <c r="O659" s="111"/>
      <c r="P659" s="111"/>
      <c r="Q659" s="110"/>
      <c r="R659" s="110"/>
      <c r="S659" s="2"/>
      <c r="T659" s="2"/>
      <c r="U659" s="2"/>
      <c r="V659" s="2"/>
    </row>
    <row r="660" spans="1:22" hidden="1" x14ac:dyDescent="0.3">
      <c r="A660" s="109">
        <v>2548</v>
      </c>
      <c r="B660" s="126" t="s">
        <v>34</v>
      </c>
      <c r="C660" s="7" t="str">
        <f>CONCATENATE(B660&amp;"|"&amp;U660&amp;"|"&amp;V660)</f>
        <v>Lee|Family|Pipeline</v>
      </c>
      <c r="D660" s="7">
        <v>1</v>
      </c>
      <c r="E660" s="88">
        <v>86</v>
      </c>
      <c r="F660" s="110">
        <f>COUNTA(K660:P660)*E660</f>
        <v>0</v>
      </c>
      <c r="G660" s="113">
        <f>SUM(K660:P660)</f>
        <v>0</v>
      </c>
      <c r="H660" s="138"/>
      <c r="I660" s="150"/>
      <c r="J660" s="130"/>
      <c r="Q660" s="110">
        <v>26.644166670000001</v>
      </c>
      <c r="R660" s="110">
        <v>-81.842805560000002</v>
      </c>
      <c r="S660" s="2" t="s">
        <v>1209</v>
      </c>
      <c r="T660" s="2" t="s">
        <v>1368</v>
      </c>
      <c r="U660" s="2" t="s">
        <v>4</v>
      </c>
      <c r="V660" s="2" t="s">
        <v>1333</v>
      </c>
    </row>
    <row r="661" spans="1:22" hidden="1" x14ac:dyDescent="0.3">
      <c r="A661" s="109">
        <v>2561</v>
      </c>
      <c r="B661" s="126" t="s">
        <v>34</v>
      </c>
      <c r="C661" s="7" t="str">
        <f>CONCATENATE(B661&amp;"|"&amp;U661&amp;"|"&amp;V661)</f>
        <v>Lee|Family|Pipeline</v>
      </c>
      <c r="D661" s="7">
        <v>1</v>
      </c>
      <c r="E661" s="88">
        <v>126</v>
      </c>
      <c r="F661" s="110">
        <f>COUNTA(K661:P661)*E661</f>
        <v>0</v>
      </c>
      <c r="G661" s="113">
        <f>SUM(K661:P661)</f>
        <v>0</v>
      </c>
      <c r="H661" s="138"/>
      <c r="I661" s="150"/>
      <c r="J661" s="130"/>
      <c r="Q661" s="110">
        <v>26.643222222222199</v>
      </c>
      <c r="R661" s="110">
        <v>-81.839583333333294</v>
      </c>
      <c r="S661" s="2" t="s">
        <v>1220</v>
      </c>
      <c r="T661" s="2" t="s">
        <v>1368</v>
      </c>
      <c r="U661" s="2" t="s">
        <v>4</v>
      </c>
      <c r="V661" s="2" t="s">
        <v>1333</v>
      </c>
    </row>
    <row r="662" spans="1:22" x14ac:dyDescent="0.25">
      <c r="A662" s="109"/>
      <c r="B662" s="126"/>
      <c r="C662" s="7" t="s">
        <v>1768</v>
      </c>
      <c r="D662" s="7">
        <f>SUM(D660:D661)</f>
        <v>2</v>
      </c>
      <c r="E662" s="135">
        <f>SUM(E660:E661)</f>
        <v>212</v>
      </c>
      <c r="F662" s="110"/>
      <c r="G662" s="113"/>
      <c r="H662" s="138"/>
      <c r="I662" s="150"/>
      <c r="J662" s="130"/>
      <c r="Q662" s="110"/>
      <c r="R662" s="110"/>
      <c r="S662" s="2"/>
      <c r="T662" s="2"/>
      <c r="U662" s="2"/>
      <c r="V662" s="2"/>
    </row>
    <row r="663" spans="1:22" hidden="1" x14ac:dyDescent="0.3">
      <c r="A663" s="109">
        <v>389</v>
      </c>
      <c r="B663" s="126" t="s">
        <v>34</v>
      </c>
      <c r="C663" s="7" t="str">
        <f t="shared" si="103"/>
        <v>Lee|Family|MR|Active</v>
      </c>
      <c r="D663" s="7">
        <v>1</v>
      </c>
      <c r="E663" s="88">
        <v>350</v>
      </c>
      <c r="F663" s="110">
        <f t="shared" si="98"/>
        <v>2100</v>
      </c>
      <c r="G663" s="113">
        <f t="shared" si="99"/>
        <v>1990</v>
      </c>
      <c r="H663" s="138"/>
      <c r="I663" s="150"/>
      <c r="J663" s="130"/>
      <c r="K663" s="116">
        <v>333</v>
      </c>
      <c r="L663" s="111">
        <v>341</v>
      </c>
      <c r="M663" s="111">
        <v>322</v>
      </c>
      <c r="N663" s="111">
        <v>333</v>
      </c>
      <c r="O663" s="111">
        <v>332</v>
      </c>
      <c r="P663" s="111">
        <v>329</v>
      </c>
      <c r="Q663" s="110">
        <v>26.519500000000001</v>
      </c>
      <c r="R663" s="110">
        <v>-81.961200000000005</v>
      </c>
      <c r="S663" s="2" t="s">
        <v>273</v>
      </c>
      <c r="T663" s="2" t="s">
        <v>1393</v>
      </c>
      <c r="U663" s="2" t="s">
        <v>1738</v>
      </c>
      <c r="V663" s="2" t="s">
        <v>2</v>
      </c>
    </row>
    <row r="664" spans="1:22" x14ac:dyDescent="0.25">
      <c r="A664" s="109"/>
      <c r="B664" s="126"/>
      <c r="C664" s="7" t="s">
        <v>1761</v>
      </c>
      <c r="D664" s="7">
        <v>1</v>
      </c>
      <c r="E664" s="88">
        <v>350</v>
      </c>
      <c r="F664" s="110">
        <v>2100</v>
      </c>
      <c r="G664" s="113">
        <v>1990</v>
      </c>
      <c r="H664" s="138">
        <f>G664/F664</f>
        <v>0.94761904761904758</v>
      </c>
      <c r="I664" s="150">
        <v>0.89370000000000005</v>
      </c>
      <c r="J664" s="130">
        <v>0.88290000000000002</v>
      </c>
      <c r="K664" s="116"/>
      <c r="L664" s="111"/>
      <c r="M664" s="111"/>
      <c r="N664" s="111"/>
      <c r="O664" s="111"/>
      <c r="P664" s="111"/>
      <c r="Q664" s="110"/>
      <c r="R664" s="110"/>
      <c r="S664" s="2"/>
      <c r="T664" s="2"/>
      <c r="U664" s="2"/>
      <c r="V664" s="2"/>
    </row>
    <row r="665" spans="1:22" hidden="1" x14ac:dyDescent="0.3">
      <c r="A665" s="109">
        <v>659</v>
      </c>
      <c r="B665" s="126" t="s">
        <v>34</v>
      </c>
      <c r="C665" s="7" t="str">
        <f t="shared" si="103"/>
        <v>Lee|FW/FW|Active</v>
      </c>
      <c r="D665" s="7">
        <v>1</v>
      </c>
      <c r="E665" s="88">
        <v>80</v>
      </c>
      <c r="F665" s="110">
        <f t="shared" si="98"/>
        <v>480</v>
      </c>
      <c r="G665" s="113">
        <f t="shared" si="99"/>
        <v>477</v>
      </c>
      <c r="H665" s="138"/>
      <c r="I665" s="150"/>
      <c r="J665" s="130"/>
      <c r="K665" s="116">
        <v>80</v>
      </c>
      <c r="L665" s="111">
        <v>80</v>
      </c>
      <c r="M665" s="111">
        <v>80</v>
      </c>
      <c r="N665" s="111">
        <v>80</v>
      </c>
      <c r="O665" s="111">
        <v>79</v>
      </c>
      <c r="P665" s="111">
        <v>78</v>
      </c>
      <c r="Q665" s="110">
        <v>26.3597</v>
      </c>
      <c r="R665" s="110">
        <v>-81.792699999999996</v>
      </c>
      <c r="S665" s="2" t="s">
        <v>439</v>
      </c>
      <c r="T665" s="2" t="s">
        <v>1417</v>
      </c>
      <c r="U665" s="2" t="s">
        <v>5</v>
      </c>
      <c r="V665" s="2" t="s">
        <v>2</v>
      </c>
    </row>
    <row r="666" spans="1:22" ht="12.6" thickBot="1" x14ac:dyDescent="0.3">
      <c r="A666" s="109"/>
      <c r="B666" s="128"/>
      <c r="C666" s="44" t="s">
        <v>1780</v>
      </c>
      <c r="D666" s="44">
        <v>1</v>
      </c>
      <c r="E666" s="90">
        <v>80</v>
      </c>
      <c r="F666" s="145">
        <v>480</v>
      </c>
      <c r="G666" s="146">
        <v>477</v>
      </c>
      <c r="H666" s="139">
        <f>G666/F666</f>
        <v>0.99375000000000002</v>
      </c>
      <c r="I666" s="151">
        <v>0.98329999999999995</v>
      </c>
      <c r="J666" s="131">
        <v>0.95630000000000004</v>
      </c>
      <c r="Q666" s="110"/>
      <c r="R666" s="110"/>
      <c r="S666" s="2"/>
      <c r="T666" s="2"/>
      <c r="U666" s="2"/>
      <c r="V666" s="2"/>
    </row>
    <row r="667" spans="1:22" s="114" customFormat="1" x14ac:dyDescent="0.25">
      <c r="A667" s="119"/>
      <c r="B667" s="132" t="s">
        <v>32</v>
      </c>
      <c r="C667" s="156" t="s">
        <v>1796</v>
      </c>
      <c r="D667" s="156">
        <f>D669+D682+D687</f>
        <v>15</v>
      </c>
      <c r="E667" s="156">
        <f t="shared" ref="E667:G667" si="105">E669+E682+E687</f>
        <v>2817</v>
      </c>
      <c r="F667" s="156">
        <f t="shared" si="105"/>
        <v>16902</v>
      </c>
      <c r="G667" s="156">
        <f t="shared" si="105"/>
        <v>15663</v>
      </c>
      <c r="H667" s="102">
        <f>G667/F667</f>
        <v>0.92669506567270143</v>
      </c>
      <c r="I667" s="156"/>
      <c r="J667" s="157"/>
      <c r="K667" s="142"/>
      <c r="L667" s="143"/>
      <c r="M667" s="143"/>
      <c r="N667" s="143"/>
      <c r="O667" s="143"/>
      <c r="P667" s="143"/>
      <c r="Q667" s="121"/>
      <c r="R667" s="121"/>
      <c r="S667" s="120"/>
      <c r="T667" s="120"/>
      <c r="U667" s="120"/>
      <c r="V667" s="120"/>
    </row>
    <row r="668" spans="1:22" hidden="1" x14ac:dyDescent="0.3">
      <c r="A668" s="109">
        <v>1155</v>
      </c>
      <c r="B668" s="126" t="s">
        <v>32</v>
      </c>
      <c r="C668" s="2" t="str">
        <f t="shared" si="103"/>
        <v>Leon|Elderly|Active</v>
      </c>
      <c r="D668" s="2">
        <v>1</v>
      </c>
      <c r="E668" s="110">
        <v>150</v>
      </c>
      <c r="F668" s="110">
        <f t="shared" si="98"/>
        <v>900</v>
      </c>
      <c r="G668" s="113">
        <f t="shared" si="99"/>
        <v>878</v>
      </c>
      <c r="H668" s="137"/>
      <c r="I668" s="124"/>
      <c r="J668" s="127"/>
      <c r="K668" s="116">
        <v>145</v>
      </c>
      <c r="L668" s="111">
        <v>144</v>
      </c>
      <c r="M668" s="111">
        <v>146</v>
      </c>
      <c r="N668" s="111">
        <v>146</v>
      </c>
      <c r="O668" s="111">
        <v>148</v>
      </c>
      <c r="P668" s="111">
        <v>149</v>
      </c>
      <c r="Q668" s="110">
        <v>30.4939</v>
      </c>
      <c r="R668" s="110">
        <v>-84.248999999999995</v>
      </c>
      <c r="S668" s="2" t="s">
        <v>741</v>
      </c>
      <c r="T668" s="2" t="s">
        <v>1592</v>
      </c>
      <c r="U668" s="2" t="s">
        <v>3</v>
      </c>
      <c r="V668" s="2" t="s">
        <v>2</v>
      </c>
    </row>
    <row r="669" spans="1:22" x14ac:dyDescent="0.25">
      <c r="A669" s="109"/>
      <c r="B669" s="126"/>
      <c r="C669" s="7" t="s">
        <v>1767</v>
      </c>
      <c r="D669" s="7">
        <v>1</v>
      </c>
      <c r="E669" s="88">
        <v>150</v>
      </c>
      <c r="F669" s="110">
        <v>900</v>
      </c>
      <c r="G669" s="113">
        <v>878</v>
      </c>
      <c r="H669" s="138">
        <f>G669/F669</f>
        <v>0.97555555555555551</v>
      </c>
      <c r="I669" s="150">
        <v>0.94889999999999997</v>
      </c>
      <c r="J669" s="130">
        <v>0.93889999999999996</v>
      </c>
      <c r="K669" s="116"/>
      <c r="L669" s="111"/>
      <c r="M669" s="111"/>
      <c r="N669" s="111"/>
      <c r="O669" s="111"/>
      <c r="P669" s="111"/>
      <c r="Q669" s="110"/>
      <c r="R669" s="110"/>
      <c r="S669" s="2"/>
      <c r="T669" s="2"/>
      <c r="U669" s="2"/>
      <c r="V669" s="2"/>
    </row>
    <row r="670" spans="1:22" hidden="1" x14ac:dyDescent="0.3">
      <c r="A670" s="109">
        <v>2683</v>
      </c>
      <c r="B670" s="126" t="s">
        <v>32</v>
      </c>
      <c r="C670" s="7" t="str">
        <f>CONCATENATE(B670&amp;"|"&amp;U670&amp;"|"&amp;V670)</f>
        <v>Leon|Elderly|Pipeline</v>
      </c>
      <c r="D670" s="7">
        <v>1</v>
      </c>
      <c r="E670" s="88">
        <v>108</v>
      </c>
      <c r="F670" s="110">
        <f>COUNTA(K670:P670)*E670</f>
        <v>0</v>
      </c>
      <c r="G670" s="113">
        <f>SUM(K670:P670)</f>
        <v>0</v>
      </c>
      <c r="H670" s="138"/>
      <c r="I670" s="150"/>
      <c r="J670" s="130"/>
      <c r="Q670" s="110">
        <v>30.425972000000002</v>
      </c>
      <c r="R670" s="110">
        <v>-84.217222000000007</v>
      </c>
      <c r="S670" s="2" t="s">
        <v>1316</v>
      </c>
      <c r="T670" s="2" t="s">
        <v>1728</v>
      </c>
      <c r="U670" s="2" t="s">
        <v>3</v>
      </c>
      <c r="V670" s="2" t="s">
        <v>1333</v>
      </c>
    </row>
    <row r="671" spans="1:22" x14ac:dyDescent="0.25">
      <c r="A671" s="109"/>
      <c r="B671" s="126"/>
      <c r="C671" s="7" t="s">
        <v>1765</v>
      </c>
      <c r="D671" s="7">
        <v>1</v>
      </c>
      <c r="E671" s="88">
        <v>108</v>
      </c>
      <c r="F671" s="110"/>
      <c r="G671" s="113"/>
      <c r="H671" s="138"/>
      <c r="I671" s="150"/>
      <c r="J671" s="130"/>
      <c r="Q671" s="110"/>
      <c r="R671" s="110"/>
      <c r="S671" s="2"/>
      <c r="T671" s="2"/>
      <c r="U671" s="2"/>
      <c r="V671" s="2"/>
    </row>
    <row r="672" spans="1:22" hidden="1" x14ac:dyDescent="0.3">
      <c r="A672" s="109">
        <v>57</v>
      </c>
      <c r="B672" s="126" t="s">
        <v>32</v>
      </c>
      <c r="C672" s="7" t="str">
        <f t="shared" si="103"/>
        <v>Leon|Family|Active</v>
      </c>
      <c r="D672" s="7">
        <v>1</v>
      </c>
      <c r="E672" s="88">
        <v>184</v>
      </c>
      <c r="F672" s="110">
        <f t="shared" si="98"/>
        <v>1104</v>
      </c>
      <c r="G672" s="113">
        <f t="shared" si="99"/>
        <v>1053</v>
      </c>
      <c r="H672" s="138"/>
      <c r="I672" s="150"/>
      <c r="J672" s="130"/>
      <c r="K672" s="116">
        <v>176</v>
      </c>
      <c r="L672" s="111">
        <v>177</v>
      </c>
      <c r="M672" s="111">
        <v>175</v>
      </c>
      <c r="N672" s="111">
        <v>176</v>
      </c>
      <c r="O672" s="111">
        <v>175</v>
      </c>
      <c r="P672" s="111">
        <v>174</v>
      </c>
      <c r="Q672" s="110">
        <v>30.5002</v>
      </c>
      <c r="R672" s="110">
        <v>-84.332700000000003</v>
      </c>
      <c r="S672" s="2" t="s">
        <v>53</v>
      </c>
      <c r="T672" s="2" t="s">
        <v>1399</v>
      </c>
      <c r="U672" s="2" t="s">
        <v>4</v>
      </c>
      <c r="V672" s="2" t="s">
        <v>2</v>
      </c>
    </row>
    <row r="673" spans="1:22" hidden="1" x14ac:dyDescent="0.3">
      <c r="A673" s="109">
        <v>61</v>
      </c>
      <c r="B673" s="126" t="s">
        <v>32</v>
      </c>
      <c r="C673" s="7" t="str">
        <f t="shared" si="103"/>
        <v>Leon|Family|Active</v>
      </c>
      <c r="D673" s="7">
        <v>1</v>
      </c>
      <c r="E673" s="88">
        <v>280</v>
      </c>
      <c r="F673" s="110">
        <f t="shared" si="98"/>
        <v>1680</v>
      </c>
      <c r="G673" s="113">
        <f t="shared" si="99"/>
        <v>1553</v>
      </c>
      <c r="H673" s="138"/>
      <c r="I673" s="150"/>
      <c r="J673" s="130"/>
      <c r="K673" s="116">
        <v>263</v>
      </c>
      <c r="L673" s="111">
        <v>260</v>
      </c>
      <c r="M673" s="111">
        <v>255</v>
      </c>
      <c r="N673" s="111">
        <v>261</v>
      </c>
      <c r="O673" s="111">
        <v>253</v>
      </c>
      <c r="P673" s="111">
        <v>261</v>
      </c>
      <c r="Q673" s="110">
        <v>30.465</v>
      </c>
      <c r="R673" s="110">
        <v>-84.234200000000001</v>
      </c>
      <c r="S673" s="2" t="s">
        <v>58</v>
      </c>
      <c r="T673" s="2" t="s">
        <v>1399</v>
      </c>
      <c r="U673" s="2" t="s">
        <v>4</v>
      </c>
      <c r="V673" s="2" t="s">
        <v>2</v>
      </c>
    </row>
    <row r="674" spans="1:22" hidden="1" x14ac:dyDescent="0.3">
      <c r="A674" s="109">
        <v>292</v>
      </c>
      <c r="B674" s="126" t="s">
        <v>32</v>
      </c>
      <c r="C674" s="7" t="str">
        <f t="shared" si="103"/>
        <v>Leon|Family|Active</v>
      </c>
      <c r="D674" s="7">
        <v>1</v>
      </c>
      <c r="E674" s="88">
        <v>256</v>
      </c>
      <c r="F674" s="110">
        <f t="shared" si="98"/>
        <v>1536</v>
      </c>
      <c r="G674" s="113">
        <f t="shared" si="99"/>
        <v>1383</v>
      </c>
      <c r="H674" s="138"/>
      <c r="I674" s="150"/>
      <c r="J674" s="130"/>
      <c r="K674" s="116">
        <v>236</v>
      </c>
      <c r="L674" s="111">
        <v>235</v>
      </c>
      <c r="M674" s="111">
        <v>227</v>
      </c>
      <c r="N674" s="111">
        <v>221</v>
      </c>
      <c r="O674" s="111">
        <v>232</v>
      </c>
      <c r="P674" s="111">
        <v>232</v>
      </c>
      <c r="Q674" s="110">
        <v>30.417100000000001</v>
      </c>
      <c r="R674" s="110">
        <v>-84.234999999999999</v>
      </c>
      <c r="S674" s="2" t="s">
        <v>207</v>
      </c>
      <c r="T674" s="2" t="s">
        <v>1468</v>
      </c>
      <c r="U674" s="2" t="s">
        <v>4</v>
      </c>
      <c r="V674" s="2" t="s">
        <v>2</v>
      </c>
    </row>
    <row r="675" spans="1:22" hidden="1" x14ac:dyDescent="0.3">
      <c r="A675" s="109">
        <v>553</v>
      </c>
      <c r="B675" s="126" t="s">
        <v>32</v>
      </c>
      <c r="C675" s="7" t="str">
        <f t="shared" si="103"/>
        <v>Leon|Family|Active</v>
      </c>
      <c r="D675" s="7">
        <v>1</v>
      </c>
      <c r="E675" s="88">
        <v>184</v>
      </c>
      <c r="F675" s="110">
        <f t="shared" si="98"/>
        <v>1104</v>
      </c>
      <c r="G675" s="113">
        <f t="shared" si="99"/>
        <v>1020</v>
      </c>
      <c r="H675" s="138"/>
      <c r="I675" s="150"/>
      <c r="J675" s="130"/>
      <c r="K675" s="116">
        <v>172</v>
      </c>
      <c r="L675" s="111">
        <v>163</v>
      </c>
      <c r="M675" s="111">
        <v>168</v>
      </c>
      <c r="N675" s="111">
        <v>174</v>
      </c>
      <c r="O675" s="111">
        <v>172</v>
      </c>
      <c r="P675" s="111">
        <v>171</v>
      </c>
      <c r="Q675" s="110">
        <v>30.4664</v>
      </c>
      <c r="R675" s="110">
        <v>-84.229799999999997</v>
      </c>
      <c r="S675" s="2" t="s">
        <v>374</v>
      </c>
      <c r="T675" s="2" t="s">
        <v>1350</v>
      </c>
      <c r="U675" s="2" t="s">
        <v>4</v>
      </c>
      <c r="V675" s="2" t="s">
        <v>2</v>
      </c>
    </row>
    <row r="676" spans="1:22" hidden="1" x14ac:dyDescent="0.3">
      <c r="A676" s="109">
        <v>755</v>
      </c>
      <c r="B676" s="126" t="s">
        <v>32</v>
      </c>
      <c r="C676" s="7" t="str">
        <f t="shared" si="103"/>
        <v>Leon|Family|Active</v>
      </c>
      <c r="D676" s="7">
        <v>1</v>
      </c>
      <c r="E676" s="88">
        <v>160</v>
      </c>
      <c r="F676" s="110">
        <f t="shared" si="98"/>
        <v>960</v>
      </c>
      <c r="G676" s="113">
        <f t="shared" si="99"/>
        <v>921</v>
      </c>
      <c r="H676" s="138"/>
      <c r="I676" s="150"/>
      <c r="J676" s="130"/>
      <c r="K676" s="116">
        <v>157</v>
      </c>
      <c r="L676" s="111">
        <v>152</v>
      </c>
      <c r="M676" s="111">
        <v>152</v>
      </c>
      <c r="N676" s="111">
        <v>153</v>
      </c>
      <c r="O676" s="111">
        <v>152</v>
      </c>
      <c r="P676" s="111">
        <v>155</v>
      </c>
      <c r="Q676" s="110">
        <v>30.488344000000001</v>
      </c>
      <c r="R676" s="110">
        <v>-84.244311999999994</v>
      </c>
      <c r="S676" s="2" t="s">
        <v>501</v>
      </c>
      <c r="T676" s="2" t="s">
        <v>1350</v>
      </c>
      <c r="U676" s="2" t="s">
        <v>4</v>
      </c>
      <c r="V676" s="2" t="s">
        <v>2</v>
      </c>
    </row>
    <row r="677" spans="1:22" hidden="1" x14ac:dyDescent="0.3">
      <c r="A677" s="109">
        <v>802</v>
      </c>
      <c r="B677" s="126" t="s">
        <v>32</v>
      </c>
      <c r="C677" s="7" t="str">
        <f t="shared" si="103"/>
        <v>Leon|Family|Active</v>
      </c>
      <c r="D677" s="7">
        <v>1</v>
      </c>
      <c r="E677" s="88">
        <v>113</v>
      </c>
      <c r="F677" s="110">
        <f t="shared" si="98"/>
        <v>678</v>
      </c>
      <c r="G677" s="113">
        <f t="shared" si="99"/>
        <v>611</v>
      </c>
      <c r="H677" s="138"/>
      <c r="I677" s="150"/>
      <c r="J677" s="130"/>
      <c r="K677" s="116">
        <v>104</v>
      </c>
      <c r="L677" s="111">
        <v>99</v>
      </c>
      <c r="M677" s="111">
        <v>102</v>
      </c>
      <c r="N677" s="111">
        <v>104</v>
      </c>
      <c r="O677" s="111">
        <v>100</v>
      </c>
      <c r="P677" s="111">
        <v>102</v>
      </c>
      <c r="Q677" s="110">
        <v>30.4818</v>
      </c>
      <c r="R677" s="110">
        <v>-84.319299999999998</v>
      </c>
      <c r="S677" s="2" t="s">
        <v>523</v>
      </c>
      <c r="T677" s="2" t="s">
        <v>1351</v>
      </c>
      <c r="U677" s="2" t="s">
        <v>4</v>
      </c>
      <c r="V677" s="2" t="s">
        <v>2</v>
      </c>
    </row>
    <row r="678" spans="1:22" hidden="1" x14ac:dyDescent="0.3">
      <c r="A678" s="109">
        <v>1349</v>
      </c>
      <c r="B678" s="126" t="s">
        <v>32</v>
      </c>
      <c r="C678" s="7" t="str">
        <f t="shared" si="103"/>
        <v>Leon|Family|Active</v>
      </c>
      <c r="D678" s="7">
        <v>1</v>
      </c>
      <c r="E678" s="88">
        <v>99</v>
      </c>
      <c r="F678" s="110">
        <f t="shared" si="98"/>
        <v>594</v>
      </c>
      <c r="G678" s="113">
        <f t="shared" si="99"/>
        <v>581</v>
      </c>
      <c r="H678" s="138"/>
      <c r="I678" s="150"/>
      <c r="J678" s="130"/>
      <c r="K678" s="116">
        <v>98</v>
      </c>
      <c r="L678" s="111">
        <v>96</v>
      </c>
      <c r="M678" s="111">
        <v>98</v>
      </c>
      <c r="N678" s="111">
        <v>96</v>
      </c>
      <c r="O678" s="111">
        <v>98</v>
      </c>
      <c r="P678" s="111">
        <v>95</v>
      </c>
      <c r="Q678" s="110">
        <v>30.415400000000002</v>
      </c>
      <c r="R678" s="110">
        <v>-84.275099999999995</v>
      </c>
      <c r="S678" s="2" t="s">
        <v>837</v>
      </c>
      <c r="T678" s="2" t="s">
        <v>1630</v>
      </c>
      <c r="U678" s="2" t="s">
        <v>4</v>
      </c>
      <c r="V678" s="2" t="s">
        <v>2</v>
      </c>
    </row>
    <row r="679" spans="1:22" hidden="1" x14ac:dyDescent="0.3">
      <c r="A679" s="109">
        <v>1486</v>
      </c>
      <c r="B679" s="126" t="s">
        <v>32</v>
      </c>
      <c r="C679" s="7" t="str">
        <f t="shared" si="103"/>
        <v>Leon|Family|Active</v>
      </c>
      <c r="D679" s="7">
        <v>1</v>
      </c>
      <c r="E679" s="88">
        <v>128</v>
      </c>
      <c r="F679" s="110">
        <f t="shared" si="98"/>
        <v>768</v>
      </c>
      <c r="G679" s="113">
        <f t="shared" si="99"/>
        <v>657</v>
      </c>
      <c r="H679" s="138"/>
      <c r="I679" s="150"/>
      <c r="J679" s="130"/>
      <c r="K679" s="116">
        <v>110</v>
      </c>
      <c r="L679" s="111">
        <v>106</v>
      </c>
      <c r="M679" s="111">
        <v>111</v>
      </c>
      <c r="N679" s="111">
        <v>109</v>
      </c>
      <c r="O679" s="111">
        <v>112</v>
      </c>
      <c r="P679" s="111">
        <v>109</v>
      </c>
      <c r="Q679" s="110">
        <v>30.4345</v>
      </c>
      <c r="R679" s="110">
        <v>-84.3249</v>
      </c>
      <c r="S679" s="2" t="s">
        <v>889</v>
      </c>
      <c r="T679" s="2" t="s">
        <v>1361</v>
      </c>
      <c r="U679" s="2" t="s">
        <v>4</v>
      </c>
      <c r="V679" s="2" t="s">
        <v>2</v>
      </c>
    </row>
    <row r="680" spans="1:22" hidden="1" x14ac:dyDescent="0.3">
      <c r="A680" s="109">
        <v>1552</v>
      </c>
      <c r="B680" s="126" t="s">
        <v>32</v>
      </c>
      <c r="C680" s="7" t="str">
        <f t="shared" si="103"/>
        <v>Leon|Family|Active</v>
      </c>
      <c r="D680" s="7">
        <v>1</v>
      </c>
      <c r="E680" s="88">
        <v>93</v>
      </c>
      <c r="F680" s="110">
        <f t="shared" si="98"/>
        <v>558</v>
      </c>
      <c r="G680" s="113">
        <f t="shared" si="99"/>
        <v>539</v>
      </c>
      <c r="H680" s="138"/>
      <c r="I680" s="150"/>
      <c r="J680" s="130"/>
      <c r="K680" s="116">
        <v>90</v>
      </c>
      <c r="L680" s="111">
        <v>91</v>
      </c>
      <c r="M680" s="111">
        <v>92</v>
      </c>
      <c r="N680" s="111">
        <v>91</v>
      </c>
      <c r="O680" s="111">
        <v>88</v>
      </c>
      <c r="P680" s="111">
        <v>87</v>
      </c>
      <c r="Q680" s="110">
        <v>30.453099999999999</v>
      </c>
      <c r="R680" s="110">
        <v>-84.288499999999999</v>
      </c>
      <c r="S680" s="2" t="s">
        <v>905</v>
      </c>
      <c r="T680" s="2" t="s">
        <v>1362</v>
      </c>
      <c r="U680" s="2" t="s">
        <v>4</v>
      </c>
      <c r="V680" s="2" t="s">
        <v>2</v>
      </c>
    </row>
    <row r="681" spans="1:22" hidden="1" x14ac:dyDescent="0.3">
      <c r="A681" s="109">
        <v>2495</v>
      </c>
      <c r="B681" s="126" t="s">
        <v>32</v>
      </c>
      <c r="C681" s="7" t="str">
        <f t="shared" si="103"/>
        <v>Leon|Family|Active</v>
      </c>
      <c r="D681" s="7">
        <v>1</v>
      </c>
      <c r="E681" s="88">
        <v>100</v>
      </c>
      <c r="F681" s="110">
        <f t="shared" si="98"/>
        <v>600</v>
      </c>
      <c r="G681" s="113">
        <f t="shared" si="99"/>
        <v>596</v>
      </c>
      <c r="H681" s="138"/>
      <c r="I681" s="150"/>
      <c r="J681" s="130"/>
      <c r="K681" s="116">
        <v>98</v>
      </c>
      <c r="L681" s="111">
        <v>98</v>
      </c>
      <c r="M681" s="111">
        <v>100</v>
      </c>
      <c r="N681" s="111">
        <v>100</v>
      </c>
      <c r="O681" s="111">
        <v>100</v>
      </c>
      <c r="P681" s="111">
        <v>100</v>
      </c>
      <c r="Q681" s="110">
        <v>30.453779000000001</v>
      </c>
      <c r="R681" s="110">
        <v>-84.307473000000002</v>
      </c>
      <c r="S681" s="2" t="s">
        <v>1178</v>
      </c>
      <c r="T681" s="2" t="s">
        <v>1715</v>
      </c>
      <c r="U681" s="2" t="s">
        <v>4</v>
      </c>
      <c r="V681" s="2" t="s">
        <v>2</v>
      </c>
    </row>
    <row r="682" spans="1:22" x14ac:dyDescent="0.25">
      <c r="A682" s="109"/>
      <c r="B682" s="126"/>
      <c r="C682" s="7" t="s">
        <v>1762</v>
      </c>
      <c r="D682" s="7">
        <f>SUM(D672:D681)</f>
        <v>10</v>
      </c>
      <c r="E682" s="135">
        <f t="shared" ref="E682:G682" si="106">SUM(E672:E681)</f>
        <v>1597</v>
      </c>
      <c r="F682" s="2">
        <f t="shared" si="106"/>
        <v>9582</v>
      </c>
      <c r="G682" s="2">
        <f t="shared" si="106"/>
        <v>8914</v>
      </c>
      <c r="H682" s="138">
        <f>G682/F682</f>
        <v>0.93028595282821958</v>
      </c>
      <c r="I682" s="150">
        <v>0.91559999999999997</v>
      </c>
      <c r="J682" s="130">
        <v>0.90969999999999995</v>
      </c>
      <c r="K682" s="116"/>
      <c r="L682" s="111"/>
      <c r="M682" s="111"/>
      <c r="N682" s="111"/>
      <c r="O682" s="111"/>
      <c r="P682" s="111"/>
      <c r="Q682" s="110"/>
      <c r="R682" s="110"/>
      <c r="S682" s="2"/>
      <c r="T682" s="2"/>
      <c r="U682" s="2"/>
      <c r="V682" s="2"/>
    </row>
    <row r="683" spans="1:22" hidden="1" x14ac:dyDescent="0.3">
      <c r="A683" s="109">
        <v>53</v>
      </c>
      <c r="B683" s="126" t="s">
        <v>32</v>
      </c>
      <c r="C683" s="7" t="str">
        <f t="shared" si="103"/>
        <v>Leon|Family|MR|Active</v>
      </c>
      <c r="D683" s="7">
        <v>1</v>
      </c>
      <c r="E683" s="88">
        <v>222</v>
      </c>
      <c r="F683" s="110">
        <f t="shared" si="98"/>
        <v>1332</v>
      </c>
      <c r="G683" s="113">
        <f t="shared" si="99"/>
        <v>1220</v>
      </c>
      <c r="H683" s="138"/>
      <c r="I683" s="150"/>
      <c r="J683" s="130"/>
      <c r="K683" s="116">
        <v>202</v>
      </c>
      <c r="L683" s="111">
        <v>208</v>
      </c>
      <c r="M683" s="111">
        <v>203</v>
      </c>
      <c r="N683" s="111">
        <v>200</v>
      </c>
      <c r="O683" s="111">
        <v>204</v>
      </c>
      <c r="P683" s="111">
        <v>203</v>
      </c>
      <c r="Q683" s="110">
        <v>30.425599999999999</v>
      </c>
      <c r="R683" s="110">
        <v>-84.2453</v>
      </c>
      <c r="S683" s="2" t="s">
        <v>50</v>
      </c>
      <c r="T683" s="2" t="s">
        <v>1394</v>
      </c>
      <c r="U683" s="2" t="s">
        <v>1738</v>
      </c>
      <c r="V683" s="2" t="s">
        <v>2</v>
      </c>
    </row>
    <row r="684" spans="1:22" hidden="1" x14ac:dyDescent="0.3">
      <c r="A684" s="109">
        <v>643</v>
      </c>
      <c r="B684" s="126" t="s">
        <v>32</v>
      </c>
      <c r="C684" s="7" t="str">
        <f t="shared" si="103"/>
        <v>Leon|Family|MR|Active</v>
      </c>
      <c r="D684" s="7">
        <v>1</v>
      </c>
      <c r="E684" s="88">
        <v>184</v>
      </c>
      <c r="F684" s="110">
        <f t="shared" si="98"/>
        <v>1104</v>
      </c>
      <c r="G684" s="113">
        <f t="shared" si="99"/>
        <v>1033</v>
      </c>
      <c r="H684" s="138"/>
      <c r="I684" s="150"/>
      <c r="J684" s="130"/>
      <c r="K684" s="116">
        <v>169</v>
      </c>
      <c r="L684" s="111">
        <v>167</v>
      </c>
      <c r="M684" s="111">
        <v>173</v>
      </c>
      <c r="N684" s="111">
        <v>172</v>
      </c>
      <c r="O684" s="111">
        <v>175</v>
      </c>
      <c r="P684" s="111">
        <v>177</v>
      </c>
      <c r="Q684" s="110">
        <v>30.503900000000002</v>
      </c>
      <c r="R684" s="110">
        <v>-84.242699999999999</v>
      </c>
      <c r="S684" s="2" t="s">
        <v>429</v>
      </c>
      <c r="T684" s="2" t="s">
        <v>1394</v>
      </c>
      <c r="U684" s="2" t="s">
        <v>1738</v>
      </c>
      <c r="V684" s="2" t="s">
        <v>2</v>
      </c>
    </row>
    <row r="685" spans="1:22" hidden="1" x14ac:dyDescent="0.3">
      <c r="A685" s="109">
        <v>999</v>
      </c>
      <c r="B685" s="126" t="s">
        <v>32</v>
      </c>
      <c r="C685" s="7" t="str">
        <f t="shared" si="103"/>
        <v>Leon|Family|MR|Active</v>
      </c>
      <c r="D685" s="7">
        <v>1</v>
      </c>
      <c r="E685" s="88">
        <v>352</v>
      </c>
      <c r="F685" s="110">
        <f t="shared" si="98"/>
        <v>2112</v>
      </c>
      <c r="G685" s="113">
        <f t="shared" si="99"/>
        <v>1923</v>
      </c>
      <c r="H685" s="138"/>
      <c r="I685" s="150"/>
      <c r="J685" s="130"/>
      <c r="K685" s="116">
        <v>312</v>
      </c>
      <c r="L685" s="111">
        <v>319</v>
      </c>
      <c r="M685" s="111">
        <v>320</v>
      </c>
      <c r="N685" s="111">
        <v>328</v>
      </c>
      <c r="O685" s="111">
        <v>318</v>
      </c>
      <c r="P685" s="111">
        <v>326</v>
      </c>
      <c r="Q685" s="110">
        <v>30.507200000000001</v>
      </c>
      <c r="R685" s="110">
        <v>-84.244200000000006</v>
      </c>
      <c r="S685" s="2" t="s">
        <v>644</v>
      </c>
      <c r="T685" s="2" t="s">
        <v>1394</v>
      </c>
      <c r="U685" s="2" t="s">
        <v>1738</v>
      </c>
      <c r="V685" s="2" t="s">
        <v>2</v>
      </c>
    </row>
    <row r="686" spans="1:22" hidden="1" x14ac:dyDescent="0.3">
      <c r="A686" s="109">
        <v>2130</v>
      </c>
      <c r="B686" s="126" t="s">
        <v>32</v>
      </c>
      <c r="C686" s="7" t="str">
        <f t="shared" si="103"/>
        <v>Leon|Family|MR|Active</v>
      </c>
      <c r="D686" s="7">
        <v>1</v>
      </c>
      <c r="E686" s="88">
        <v>312</v>
      </c>
      <c r="F686" s="110">
        <f t="shared" si="98"/>
        <v>1872</v>
      </c>
      <c r="G686" s="113">
        <f t="shared" si="99"/>
        <v>1695</v>
      </c>
      <c r="H686" s="138"/>
      <c r="I686" s="150"/>
      <c r="J686" s="130"/>
      <c r="K686" s="116">
        <v>290</v>
      </c>
      <c r="L686" s="111">
        <v>293</v>
      </c>
      <c r="M686" s="111">
        <v>285</v>
      </c>
      <c r="N686" s="111">
        <v>281</v>
      </c>
      <c r="O686" s="111">
        <v>277</v>
      </c>
      <c r="P686" s="111">
        <v>269</v>
      </c>
      <c r="Q686" s="110">
        <v>30.373200000000001</v>
      </c>
      <c r="R686" s="110">
        <v>-84.269199999999998</v>
      </c>
      <c r="S686" s="2" t="s">
        <v>815</v>
      </c>
      <c r="T686" s="2" t="s">
        <v>1696</v>
      </c>
      <c r="U686" s="2" t="s">
        <v>1738</v>
      </c>
      <c r="V686" s="2" t="s">
        <v>2</v>
      </c>
    </row>
    <row r="687" spans="1:22" x14ac:dyDescent="0.25">
      <c r="A687" s="109"/>
      <c r="B687" s="126"/>
      <c r="C687" s="7" t="s">
        <v>1761</v>
      </c>
      <c r="D687" s="7">
        <f>SUM(D683:D686)</f>
        <v>4</v>
      </c>
      <c r="E687" s="135">
        <f t="shared" ref="E687:G687" si="107">SUM(E683:E686)</f>
        <v>1070</v>
      </c>
      <c r="F687" s="2">
        <f t="shared" si="107"/>
        <v>6420</v>
      </c>
      <c r="G687" s="2">
        <f t="shared" si="107"/>
        <v>5871</v>
      </c>
      <c r="H687" s="138">
        <f>G687/F687</f>
        <v>0.91448598130841119</v>
      </c>
      <c r="I687" s="150">
        <v>0.94240000000000002</v>
      </c>
      <c r="J687" s="130">
        <v>0.94969999999999999</v>
      </c>
      <c r="K687" s="116"/>
      <c r="L687" s="111"/>
      <c r="M687" s="111"/>
      <c r="N687" s="111"/>
      <c r="O687" s="111"/>
      <c r="P687" s="111"/>
      <c r="Q687" s="110"/>
      <c r="R687" s="110"/>
      <c r="S687" s="2"/>
      <c r="T687" s="2"/>
      <c r="U687" s="2"/>
      <c r="V687" s="2"/>
    </row>
    <row r="688" spans="1:22" hidden="1" x14ac:dyDescent="0.3">
      <c r="A688" s="109">
        <v>2674</v>
      </c>
      <c r="B688" s="126" t="s">
        <v>32</v>
      </c>
      <c r="C688" s="7" t="str">
        <f t="shared" si="103"/>
        <v>Leon|Homeless|Pipeline</v>
      </c>
      <c r="D688" s="7">
        <v>1</v>
      </c>
      <c r="E688" s="88">
        <v>9</v>
      </c>
      <c r="F688" s="110">
        <f t="shared" si="98"/>
        <v>0</v>
      </c>
      <c r="G688" s="113">
        <f t="shared" si="99"/>
        <v>0</v>
      </c>
      <c r="H688" s="138"/>
      <c r="I688" s="150"/>
      <c r="J688" s="130"/>
      <c r="S688" s="2" t="s">
        <v>1308</v>
      </c>
      <c r="T688" s="2" t="s">
        <v>1727</v>
      </c>
      <c r="U688" s="2" t="s">
        <v>6</v>
      </c>
      <c r="V688" s="2" t="s">
        <v>1333</v>
      </c>
    </row>
    <row r="689" spans="1:22" ht="12.6" thickBot="1" x14ac:dyDescent="0.3">
      <c r="A689" s="109"/>
      <c r="B689" s="128"/>
      <c r="C689" s="44" t="s">
        <v>1773</v>
      </c>
      <c r="D689" s="44">
        <v>1</v>
      </c>
      <c r="E689" s="90">
        <v>9</v>
      </c>
      <c r="F689" s="145">
        <f t="shared" si="98"/>
        <v>0</v>
      </c>
      <c r="G689" s="146"/>
      <c r="H689" s="139"/>
      <c r="I689" s="151"/>
      <c r="J689" s="131"/>
      <c r="S689" s="2"/>
      <c r="T689" s="2"/>
      <c r="U689" s="2"/>
      <c r="V689" s="2"/>
    </row>
    <row r="690" spans="1:22" s="114" customFormat="1" x14ac:dyDescent="0.25">
      <c r="A690" s="119"/>
      <c r="B690" s="132" t="s">
        <v>22</v>
      </c>
      <c r="C690" s="156" t="s">
        <v>1793</v>
      </c>
      <c r="D690" s="156">
        <f>D696</f>
        <v>5</v>
      </c>
      <c r="E690" s="156">
        <f t="shared" ref="E690:G690" si="108">E696</f>
        <v>233</v>
      </c>
      <c r="F690" s="156">
        <f t="shared" si="108"/>
        <v>1398</v>
      </c>
      <c r="G690" s="156">
        <f t="shared" si="108"/>
        <v>1311</v>
      </c>
      <c r="H690" s="102">
        <f>G690/F690</f>
        <v>0.9377682403433476</v>
      </c>
      <c r="I690" s="156"/>
      <c r="J690" s="157"/>
      <c r="K690" s="142"/>
      <c r="L690" s="143"/>
      <c r="M690" s="143"/>
      <c r="N690" s="143"/>
      <c r="O690" s="143"/>
      <c r="P690" s="143"/>
      <c r="S690" s="120"/>
      <c r="T690" s="120"/>
      <c r="U690" s="120"/>
      <c r="V690" s="120"/>
    </row>
    <row r="691" spans="1:22" hidden="1" x14ac:dyDescent="0.3">
      <c r="A691" s="109">
        <v>761</v>
      </c>
      <c r="B691" s="126" t="s">
        <v>22</v>
      </c>
      <c r="C691" s="2" t="str">
        <f t="shared" si="103"/>
        <v>Levy|Family|Active</v>
      </c>
      <c r="D691" s="2">
        <v>1</v>
      </c>
      <c r="E691" s="110">
        <v>36</v>
      </c>
      <c r="F691" s="110">
        <f t="shared" si="98"/>
        <v>216</v>
      </c>
      <c r="G691" s="113">
        <f t="shared" si="99"/>
        <v>205</v>
      </c>
      <c r="H691" s="137"/>
      <c r="I691" s="124"/>
      <c r="J691" s="127"/>
      <c r="K691" s="116">
        <v>33</v>
      </c>
      <c r="L691" s="111">
        <v>33</v>
      </c>
      <c r="M691" s="111">
        <v>35</v>
      </c>
      <c r="N691" s="111">
        <v>35</v>
      </c>
      <c r="O691" s="111">
        <v>35</v>
      </c>
      <c r="P691" s="111">
        <v>34</v>
      </c>
      <c r="Q691" s="110">
        <v>29.034175000000001</v>
      </c>
      <c r="R691" s="110">
        <v>-82.674823000000004</v>
      </c>
      <c r="S691" s="2" t="s">
        <v>506</v>
      </c>
      <c r="T691" s="2" t="s">
        <v>1350</v>
      </c>
      <c r="U691" s="2" t="s">
        <v>4</v>
      </c>
      <c r="V691" s="2" t="s">
        <v>2</v>
      </c>
    </row>
    <row r="692" spans="1:22" hidden="1" x14ac:dyDescent="0.3">
      <c r="A692" s="109">
        <v>842</v>
      </c>
      <c r="B692" s="126" t="s">
        <v>22</v>
      </c>
      <c r="C692" s="2" t="str">
        <f t="shared" si="103"/>
        <v>Levy|Family|Active</v>
      </c>
      <c r="D692" s="2">
        <v>1</v>
      </c>
      <c r="E692" s="110">
        <v>24</v>
      </c>
      <c r="F692" s="110">
        <f t="shared" si="98"/>
        <v>144</v>
      </c>
      <c r="G692" s="113">
        <f t="shared" si="99"/>
        <v>128</v>
      </c>
      <c r="H692" s="137"/>
      <c r="I692" s="124"/>
      <c r="J692" s="127"/>
      <c r="K692" s="116">
        <v>22</v>
      </c>
      <c r="L692" s="111">
        <v>22</v>
      </c>
      <c r="M692" s="111">
        <v>22</v>
      </c>
      <c r="N692" s="111">
        <v>22</v>
      </c>
      <c r="O692" s="111">
        <v>20</v>
      </c>
      <c r="P692" s="111">
        <v>20</v>
      </c>
      <c r="Q692" s="110">
        <v>29.5852</v>
      </c>
      <c r="R692" s="110">
        <v>-82.923900000000003</v>
      </c>
      <c r="S692" s="2" t="s">
        <v>546</v>
      </c>
      <c r="T692" s="2" t="s">
        <v>1348</v>
      </c>
      <c r="U692" s="2" t="s">
        <v>4</v>
      </c>
      <c r="V692" s="2" t="s">
        <v>2</v>
      </c>
    </row>
    <row r="693" spans="1:22" hidden="1" x14ac:dyDescent="0.3">
      <c r="A693" s="109">
        <v>967</v>
      </c>
      <c r="B693" s="126" t="s">
        <v>22</v>
      </c>
      <c r="C693" s="2" t="str">
        <f t="shared" si="103"/>
        <v>Levy|Family|Active</v>
      </c>
      <c r="D693" s="2">
        <v>1</v>
      </c>
      <c r="E693" s="110">
        <v>29</v>
      </c>
      <c r="F693" s="110">
        <f t="shared" si="98"/>
        <v>174</v>
      </c>
      <c r="G693" s="113">
        <f t="shared" si="99"/>
        <v>160</v>
      </c>
      <c r="H693" s="137"/>
      <c r="I693" s="124"/>
      <c r="J693" s="127"/>
      <c r="K693" s="116">
        <v>26</v>
      </c>
      <c r="L693" s="111">
        <v>26</v>
      </c>
      <c r="M693" s="111">
        <v>26</v>
      </c>
      <c r="N693" s="111">
        <v>26</v>
      </c>
      <c r="O693" s="111">
        <v>28</v>
      </c>
      <c r="P693" s="111">
        <v>28</v>
      </c>
      <c r="Q693" s="110">
        <v>29.401399999999999</v>
      </c>
      <c r="R693" s="110">
        <v>-82.450400000000002</v>
      </c>
      <c r="S693" s="2" t="s">
        <v>623</v>
      </c>
      <c r="T693" s="2" t="s">
        <v>1354</v>
      </c>
      <c r="U693" s="2" t="s">
        <v>4</v>
      </c>
      <c r="V693" s="2" t="s">
        <v>2</v>
      </c>
    </row>
    <row r="694" spans="1:22" hidden="1" x14ac:dyDescent="0.3">
      <c r="A694" s="109">
        <v>1331</v>
      </c>
      <c r="B694" s="126" t="s">
        <v>22</v>
      </c>
      <c r="C694" s="2" t="str">
        <f t="shared" si="103"/>
        <v>Levy|Family|Active</v>
      </c>
      <c r="D694" s="2">
        <v>1</v>
      </c>
      <c r="E694" s="110">
        <v>72</v>
      </c>
      <c r="F694" s="110">
        <f t="shared" si="98"/>
        <v>432</v>
      </c>
      <c r="G694" s="113">
        <f t="shared" si="99"/>
        <v>395</v>
      </c>
      <c r="H694" s="137"/>
      <c r="I694" s="124"/>
      <c r="J694" s="127"/>
      <c r="K694" s="116">
        <v>71</v>
      </c>
      <c r="L694" s="111">
        <v>69</v>
      </c>
      <c r="M694" s="111">
        <v>69</v>
      </c>
      <c r="N694" s="111">
        <v>64</v>
      </c>
      <c r="O694" s="111">
        <v>62</v>
      </c>
      <c r="P694" s="111">
        <v>60</v>
      </c>
      <c r="Q694" s="110">
        <v>29.4787</v>
      </c>
      <c r="R694" s="110">
        <v>-82.8643</v>
      </c>
      <c r="S694" s="2" t="s">
        <v>826</v>
      </c>
      <c r="T694" s="2" t="s">
        <v>1360</v>
      </c>
      <c r="U694" s="2" t="s">
        <v>4</v>
      </c>
      <c r="V694" s="2" t="s">
        <v>2</v>
      </c>
    </row>
    <row r="695" spans="1:22" hidden="1" x14ac:dyDescent="0.3">
      <c r="A695" s="109">
        <v>1431</v>
      </c>
      <c r="B695" s="126" t="s">
        <v>22</v>
      </c>
      <c r="C695" s="2" t="str">
        <f t="shared" si="103"/>
        <v>Levy|Family|Active</v>
      </c>
      <c r="D695" s="2">
        <v>1</v>
      </c>
      <c r="E695" s="110">
        <v>72</v>
      </c>
      <c r="F695" s="110">
        <f t="shared" si="98"/>
        <v>432</v>
      </c>
      <c r="G695" s="113">
        <f t="shared" si="99"/>
        <v>423</v>
      </c>
      <c r="H695" s="137"/>
      <c r="I695" s="124"/>
      <c r="J695" s="127"/>
      <c r="K695" s="116">
        <v>68</v>
      </c>
      <c r="L695" s="111">
        <v>72</v>
      </c>
      <c r="M695" s="111">
        <v>72</v>
      </c>
      <c r="N695" s="111">
        <v>70</v>
      </c>
      <c r="O695" s="111">
        <v>71</v>
      </c>
      <c r="P695" s="111">
        <v>70</v>
      </c>
      <c r="Q695" s="110">
        <v>29.380600000000001</v>
      </c>
      <c r="R695" s="110">
        <v>-82.450900000000004</v>
      </c>
      <c r="S695" s="2" t="s">
        <v>855</v>
      </c>
      <c r="T695" s="2" t="s">
        <v>1361</v>
      </c>
      <c r="U695" s="2" t="s">
        <v>4</v>
      </c>
      <c r="V695" s="2" t="s">
        <v>2</v>
      </c>
    </row>
    <row r="696" spans="1:22" ht="12.6" thickBot="1" x14ac:dyDescent="0.3">
      <c r="A696" s="109"/>
      <c r="B696" s="128"/>
      <c r="C696" s="44" t="s">
        <v>1762</v>
      </c>
      <c r="D696" s="44">
        <f>SUM(D691:D695)</f>
        <v>5</v>
      </c>
      <c r="E696" s="136">
        <f t="shared" ref="E696:G696" si="109">SUM(E691:E695)</f>
        <v>233</v>
      </c>
      <c r="F696" s="144">
        <f t="shared" si="109"/>
        <v>1398</v>
      </c>
      <c r="G696" s="144">
        <f t="shared" si="109"/>
        <v>1311</v>
      </c>
      <c r="H696" s="139">
        <f>G696/F696</f>
        <v>0.9377682403433476</v>
      </c>
      <c r="I696" s="151">
        <v>0.96550000000000002</v>
      </c>
      <c r="J696" s="131">
        <v>0.96619999999999995</v>
      </c>
      <c r="K696" s="116"/>
      <c r="L696" s="111"/>
      <c r="M696" s="111"/>
      <c r="N696" s="111"/>
      <c r="O696" s="111"/>
      <c r="P696" s="111"/>
      <c r="Q696" s="110"/>
      <c r="R696" s="110"/>
      <c r="S696" s="2"/>
      <c r="T696" s="2"/>
      <c r="U696" s="2"/>
      <c r="V696" s="2"/>
    </row>
    <row r="697" spans="1:22" s="114" customFormat="1" x14ac:dyDescent="0.25">
      <c r="A697" s="119"/>
      <c r="B697" s="132" t="s">
        <v>99</v>
      </c>
      <c r="C697" s="156" t="s">
        <v>1793</v>
      </c>
      <c r="D697" s="156">
        <f>D701</f>
        <v>3</v>
      </c>
      <c r="E697" s="156">
        <f t="shared" ref="E697:G697" si="110">E701</f>
        <v>116</v>
      </c>
      <c r="F697" s="156">
        <f t="shared" si="110"/>
        <v>664</v>
      </c>
      <c r="G697" s="156">
        <f t="shared" si="110"/>
        <v>620</v>
      </c>
      <c r="H697" s="102">
        <f>G697/F697</f>
        <v>0.9337349397590361</v>
      </c>
      <c r="I697" s="156"/>
      <c r="J697" s="157"/>
      <c r="K697" s="122"/>
      <c r="L697" s="123"/>
      <c r="M697" s="123"/>
      <c r="N697" s="123"/>
      <c r="O697" s="123"/>
      <c r="P697" s="123"/>
      <c r="Q697" s="121"/>
      <c r="R697" s="121"/>
      <c r="S697" s="120"/>
      <c r="T697" s="120"/>
      <c r="U697" s="120"/>
      <c r="V697" s="120"/>
    </row>
    <row r="698" spans="1:22" hidden="1" x14ac:dyDescent="0.3">
      <c r="A698" s="109">
        <v>285</v>
      </c>
      <c r="B698" s="126" t="s">
        <v>99</v>
      </c>
      <c r="C698" s="2" t="str">
        <f t="shared" si="103"/>
        <v>Madison|Family|Active</v>
      </c>
      <c r="D698" s="2">
        <v>1</v>
      </c>
      <c r="E698" s="110">
        <v>12</v>
      </c>
      <c r="F698" s="110">
        <f t="shared" si="98"/>
        <v>72</v>
      </c>
      <c r="G698" s="113">
        <f t="shared" si="99"/>
        <v>68</v>
      </c>
      <c r="H698" s="137"/>
      <c r="I698" s="124"/>
      <c r="J698" s="127"/>
      <c r="K698" s="116">
        <v>12</v>
      </c>
      <c r="L698" s="111">
        <v>11</v>
      </c>
      <c r="M698" s="111">
        <v>11</v>
      </c>
      <c r="N698" s="111">
        <v>11</v>
      </c>
      <c r="O698" s="111">
        <v>11</v>
      </c>
      <c r="P698" s="111">
        <v>12</v>
      </c>
      <c r="Q698" s="110">
        <v>30.466100000000001</v>
      </c>
      <c r="R698" s="110">
        <v>-83.418400000000005</v>
      </c>
      <c r="S698" s="2" t="s">
        <v>204</v>
      </c>
      <c r="T698" s="2" t="s">
        <v>1348</v>
      </c>
      <c r="U698" s="2" t="s">
        <v>4</v>
      </c>
      <c r="V698" s="2" t="s">
        <v>2</v>
      </c>
    </row>
    <row r="699" spans="1:22" hidden="1" x14ac:dyDescent="0.3">
      <c r="A699" s="109">
        <v>315</v>
      </c>
      <c r="B699" s="126" t="s">
        <v>99</v>
      </c>
      <c r="C699" s="2" t="str">
        <f t="shared" si="103"/>
        <v>Madison|Family|Active</v>
      </c>
      <c r="D699" s="2">
        <v>1</v>
      </c>
      <c r="E699" s="110">
        <v>32</v>
      </c>
      <c r="F699" s="110">
        <f t="shared" si="98"/>
        <v>160</v>
      </c>
      <c r="G699" s="113">
        <f t="shared" si="99"/>
        <v>133</v>
      </c>
      <c r="H699" s="137"/>
      <c r="I699" s="124"/>
      <c r="J699" s="127"/>
      <c r="K699" s="116">
        <v>26</v>
      </c>
      <c r="L699" s="111">
        <v>26</v>
      </c>
      <c r="M699" s="111">
        <v>28</v>
      </c>
      <c r="N699" s="111">
        <v>27</v>
      </c>
      <c r="P699" s="111">
        <v>26</v>
      </c>
      <c r="Q699" s="110">
        <v>30.471737999999998</v>
      </c>
      <c r="R699" s="110">
        <v>-83.635461000000006</v>
      </c>
      <c r="S699" s="2" t="s">
        <v>225</v>
      </c>
      <c r="T699" s="2" t="s">
        <v>1349</v>
      </c>
      <c r="U699" s="2" t="s">
        <v>4</v>
      </c>
      <c r="V699" s="2" t="s">
        <v>2</v>
      </c>
    </row>
    <row r="700" spans="1:22" hidden="1" x14ac:dyDescent="0.3">
      <c r="A700" s="109">
        <v>1630</v>
      </c>
      <c r="B700" s="126" t="s">
        <v>99</v>
      </c>
      <c r="C700" s="2" t="str">
        <f t="shared" si="103"/>
        <v>Madison|Family|Active</v>
      </c>
      <c r="D700" s="2">
        <v>1</v>
      </c>
      <c r="E700" s="110">
        <v>72</v>
      </c>
      <c r="F700" s="110">
        <f t="shared" si="98"/>
        <v>432</v>
      </c>
      <c r="G700" s="113">
        <f t="shared" si="99"/>
        <v>419</v>
      </c>
      <c r="H700" s="137"/>
      <c r="I700" s="124"/>
      <c r="J700" s="127"/>
      <c r="K700" s="116">
        <v>70</v>
      </c>
      <c r="L700" s="111">
        <v>69</v>
      </c>
      <c r="M700" s="111">
        <v>71</v>
      </c>
      <c r="N700" s="111">
        <v>69</v>
      </c>
      <c r="O700" s="111">
        <v>69</v>
      </c>
      <c r="P700" s="111">
        <v>71</v>
      </c>
      <c r="Q700" s="110">
        <v>30.470400000000001</v>
      </c>
      <c r="R700" s="110">
        <v>-83.437299999999993</v>
      </c>
      <c r="S700" s="2" t="s">
        <v>949</v>
      </c>
      <c r="T700" s="2" t="s">
        <v>1362</v>
      </c>
      <c r="U700" s="2" t="s">
        <v>4</v>
      </c>
      <c r="V700" s="2" t="s">
        <v>2</v>
      </c>
    </row>
    <row r="701" spans="1:22" ht="12.6" thickBot="1" x14ac:dyDescent="0.3">
      <c r="A701" s="109"/>
      <c r="B701" s="128"/>
      <c r="C701" s="44" t="s">
        <v>1762</v>
      </c>
      <c r="D701" s="44">
        <f>SUM(D698:D700)</f>
        <v>3</v>
      </c>
      <c r="E701" s="136">
        <f t="shared" ref="E701:G701" si="111">SUM(E698:E700)</f>
        <v>116</v>
      </c>
      <c r="F701" s="144">
        <f t="shared" si="111"/>
        <v>664</v>
      </c>
      <c r="G701" s="144">
        <f t="shared" si="111"/>
        <v>620</v>
      </c>
      <c r="H701" s="139">
        <f>G701/F701</f>
        <v>0.9337349397590361</v>
      </c>
      <c r="I701" s="151">
        <v>0.94010000000000005</v>
      </c>
      <c r="J701" s="131">
        <v>0.92059999999999997</v>
      </c>
      <c r="K701" s="116"/>
      <c r="L701" s="111"/>
      <c r="M701" s="111"/>
      <c r="N701" s="111"/>
      <c r="O701" s="111"/>
      <c r="P701" s="111"/>
      <c r="Q701" s="110"/>
      <c r="R701" s="110"/>
      <c r="S701" s="2"/>
      <c r="T701" s="2"/>
      <c r="U701" s="2"/>
      <c r="V701" s="2"/>
    </row>
    <row r="702" spans="1:22" s="114" customFormat="1" x14ac:dyDescent="0.25">
      <c r="A702" s="119"/>
      <c r="B702" s="132" t="s">
        <v>27</v>
      </c>
      <c r="C702" s="156" t="s">
        <v>1795</v>
      </c>
      <c r="D702" s="156">
        <f>D704+D706+D723+D728</f>
        <v>20</v>
      </c>
      <c r="E702" s="156">
        <f t="shared" ref="E702:G702" si="112">E704+E706+E723+E728</f>
        <v>2916</v>
      </c>
      <c r="F702" s="156">
        <f t="shared" si="112"/>
        <v>17408</v>
      </c>
      <c r="G702" s="156">
        <f t="shared" si="112"/>
        <v>16546</v>
      </c>
      <c r="H702" s="102">
        <f>G702/F702</f>
        <v>0.95048253676470584</v>
      </c>
      <c r="I702" s="156"/>
      <c r="J702" s="157"/>
      <c r="K702" s="122"/>
      <c r="L702" s="123"/>
      <c r="M702" s="123"/>
      <c r="N702" s="123"/>
      <c r="O702" s="123"/>
      <c r="P702" s="123"/>
      <c r="Q702" s="121"/>
      <c r="R702" s="121"/>
      <c r="S702" s="120"/>
      <c r="T702" s="120"/>
      <c r="U702" s="120"/>
      <c r="V702" s="120"/>
    </row>
    <row r="703" spans="1:22" hidden="1" x14ac:dyDescent="0.3">
      <c r="A703" s="109">
        <v>1929</v>
      </c>
      <c r="B703" s="126" t="s">
        <v>27</v>
      </c>
      <c r="C703" s="2" t="str">
        <f t="shared" si="103"/>
        <v>Manatee|Elderly|Active</v>
      </c>
      <c r="D703" s="2">
        <v>1</v>
      </c>
      <c r="E703" s="110">
        <v>36</v>
      </c>
      <c r="F703" s="110">
        <f t="shared" si="98"/>
        <v>216</v>
      </c>
      <c r="G703" s="113">
        <f t="shared" si="99"/>
        <v>199</v>
      </c>
      <c r="H703" s="137"/>
      <c r="I703" s="124"/>
      <c r="J703" s="127"/>
      <c r="K703" s="116">
        <v>36</v>
      </c>
      <c r="L703" s="111">
        <v>35</v>
      </c>
      <c r="M703" s="111">
        <v>32</v>
      </c>
      <c r="N703" s="111">
        <v>31</v>
      </c>
      <c r="O703" s="111">
        <v>30</v>
      </c>
      <c r="P703" s="111">
        <v>35</v>
      </c>
      <c r="Q703" s="110">
        <v>27.485417000000002</v>
      </c>
      <c r="R703" s="110">
        <v>-82.563193999999996</v>
      </c>
      <c r="S703" s="2" t="s">
        <v>1037</v>
      </c>
      <c r="T703" s="2" t="s">
        <v>1364</v>
      </c>
      <c r="U703" s="2" t="s">
        <v>3</v>
      </c>
      <c r="V703" s="2" t="s">
        <v>2</v>
      </c>
    </row>
    <row r="704" spans="1:22" x14ac:dyDescent="0.25">
      <c r="A704" s="109"/>
      <c r="B704" s="126"/>
      <c r="C704" s="7" t="s">
        <v>1767</v>
      </c>
      <c r="D704" s="7">
        <v>1</v>
      </c>
      <c r="E704" s="88">
        <v>36</v>
      </c>
      <c r="F704" s="110">
        <v>216</v>
      </c>
      <c r="G704" s="113">
        <v>199</v>
      </c>
      <c r="H704" s="138">
        <f>G704/F704</f>
        <v>0.92129629629629628</v>
      </c>
      <c r="I704" s="150">
        <v>0.92130000000000001</v>
      </c>
      <c r="J704" s="130">
        <v>0.78700000000000003</v>
      </c>
      <c r="K704" s="116"/>
      <c r="L704" s="111"/>
      <c r="M704" s="111"/>
      <c r="N704" s="111"/>
      <c r="O704" s="111"/>
      <c r="P704" s="111"/>
      <c r="Q704" s="110"/>
      <c r="R704" s="110"/>
      <c r="S704" s="2"/>
      <c r="T704" s="2"/>
      <c r="U704" s="2"/>
      <c r="V704" s="2"/>
    </row>
    <row r="705" spans="1:22" hidden="1" x14ac:dyDescent="0.3">
      <c r="A705" s="109">
        <v>2110</v>
      </c>
      <c r="B705" s="126" t="s">
        <v>27</v>
      </c>
      <c r="C705" s="7" t="str">
        <f t="shared" si="103"/>
        <v>Manatee|Elderly|MR|Active</v>
      </c>
      <c r="D705" s="7">
        <v>1</v>
      </c>
      <c r="E705" s="88">
        <v>204</v>
      </c>
      <c r="F705" s="110">
        <f t="shared" si="98"/>
        <v>1224</v>
      </c>
      <c r="G705" s="113">
        <f t="shared" si="99"/>
        <v>1215</v>
      </c>
      <c r="H705" s="138"/>
      <c r="I705" s="150"/>
      <c r="J705" s="130"/>
      <c r="K705" s="116">
        <v>201</v>
      </c>
      <c r="L705" s="111">
        <v>203</v>
      </c>
      <c r="M705" s="111">
        <v>204</v>
      </c>
      <c r="N705" s="111">
        <v>201</v>
      </c>
      <c r="O705" s="111">
        <v>203</v>
      </c>
      <c r="P705" s="111">
        <v>203</v>
      </c>
      <c r="Q705" s="110">
        <v>27.493901000000001</v>
      </c>
      <c r="R705" s="110">
        <v>-82.577146999999997</v>
      </c>
      <c r="S705" s="2" t="s">
        <v>1073</v>
      </c>
      <c r="T705" s="2" t="s">
        <v>1694</v>
      </c>
      <c r="U705" s="2" t="s">
        <v>1739</v>
      </c>
      <c r="V705" s="2" t="s">
        <v>2</v>
      </c>
    </row>
    <row r="706" spans="1:22" x14ac:dyDescent="0.25">
      <c r="A706" s="109"/>
      <c r="B706" s="126"/>
      <c r="C706" s="7" t="s">
        <v>1772</v>
      </c>
      <c r="D706" s="7">
        <v>1</v>
      </c>
      <c r="E706" s="88">
        <v>204</v>
      </c>
      <c r="F706" s="110">
        <v>1224</v>
      </c>
      <c r="G706" s="113">
        <v>1215</v>
      </c>
      <c r="H706" s="138">
        <f>G706/F706</f>
        <v>0.99264705882352944</v>
      </c>
      <c r="I706" s="150">
        <v>0.88149999999999995</v>
      </c>
      <c r="J706" s="130">
        <v>0.79900000000000004</v>
      </c>
      <c r="K706" s="116"/>
      <c r="L706" s="111"/>
      <c r="M706" s="111"/>
      <c r="N706" s="111"/>
      <c r="O706" s="111"/>
      <c r="P706" s="111"/>
      <c r="Q706" s="110"/>
      <c r="R706" s="110"/>
      <c r="S706" s="2"/>
      <c r="T706" s="2"/>
      <c r="U706" s="2"/>
      <c r="V706" s="2"/>
    </row>
    <row r="707" spans="1:22" hidden="1" x14ac:dyDescent="0.3">
      <c r="A707" s="109">
        <v>93</v>
      </c>
      <c r="B707" s="126" t="s">
        <v>27</v>
      </c>
      <c r="C707" s="7" t="str">
        <f t="shared" si="103"/>
        <v>Manatee|Family|Active</v>
      </c>
      <c r="D707" s="7">
        <v>1</v>
      </c>
      <c r="E707" s="88">
        <v>160</v>
      </c>
      <c r="F707" s="110">
        <f t="shared" si="98"/>
        <v>960</v>
      </c>
      <c r="G707" s="113">
        <f t="shared" si="99"/>
        <v>904</v>
      </c>
      <c r="H707" s="138"/>
      <c r="I707" s="150"/>
      <c r="J707" s="130"/>
      <c r="K707" s="116">
        <v>153</v>
      </c>
      <c r="L707" s="111">
        <v>157</v>
      </c>
      <c r="M707" s="111">
        <v>152</v>
      </c>
      <c r="N707" s="111">
        <v>151</v>
      </c>
      <c r="O707" s="111">
        <v>146</v>
      </c>
      <c r="P707" s="111">
        <v>145</v>
      </c>
      <c r="Q707" s="110">
        <v>27.487400000000001</v>
      </c>
      <c r="R707" s="110">
        <v>-82.565399999999997</v>
      </c>
      <c r="S707" s="2" t="s">
        <v>76</v>
      </c>
      <c r="T707" s="2" t="s">
        <v>1357</v>
      </c>
      <c r="U707" s="2" t="s">
        <v>4</v>
      </c>
      <c r="V707" s="2" t="s">
        <v>2</v>
      </c>
    </row>
    <row r="708" spans="1:22" hidden="1" x14ac:dyDescent="0.3">
      <c r="A708" s="109">
        <v>149</v>
      </c>
      <c r="B708" s="126" t="s">
        <v>27</v>
      </c>
      <c r="C708" s="7" t="str">
        <f t="shared" si="103"/>
        <v>Manatee|Family|Active</v>
      </c>
      <c r="D708" s="7">
        <v>1</v>
      </c>
      <c r="E708" s="88">
        <v>180</v>
      </c>
      <c r="F708" s="110">
        <f t="shared" si="98"/>
        <v>1080</v>
      </c>
      <c r="G708" s="113">
        <f t="shared" si="99"/>
        <v>1043</v>
      </c>
      <c r="H708" s="138"/>
      <c r="I708" s="150"/>
      <c r="J708" s="130"/>
      <c r="K708" s="116">
        <v>175</v>
      </c>
      <c r="L708" s="111">
        <v>175</v>
      </c>
      <c r="M708" s="111">
        <v>173</v>
      </c>
      <c r="N708" s="111">
        <v>173</v>
      </c>
      <c r="O708" s="111">
        <v>174</v>
      </c>
      <c r="P708" s="111">
        <v>173</v>
      </c>
      <c r="Q708" s="110">
        <v>27.448499999999999</v>
      </c>
      <c r="R708" s="110">
        <v>-82.606399999999994</v>
      </c>
      <c r="S708" s="2" t="s">
        <v>117</v>
      </c>
      <c r="T708" s="2" t="s">
        <v>1443</v>
      </c>
      <c r="U708" s="2" t="s">
        <v>4</v>
      </c>
      <c r="V708" s="2" t="s">
        <v>2</v>
      </c>
    </row>
    <row r="709" spans="1:22" hidden="1" x14ac:dyDescent="0.3">
      <c r="A709" s="109">
        <v>257</v>
      </c>
      <c r="B709" s="126" t="s">
        <v>27</v>
      </c>
      <c r="C709" s="7" t="str">
        <f t="shared" si="103"/>
        <v>Manatee|Family|Active</v>
      </c>
      <c r="D709" s="7">
        <v>1</v>
      </c>
      <c r="E709" s="88">
        <v>64</v>
      </c>
      <c r="F709" s="110">
        <f t="shared" si="98"/>
        <v>320</v>
      </c>
      <c r="G709" s="113">
        <f t="shared" si="99"/>
        <v>305</v>
      </c>
      <c r="H709" s="138"/>
      <c r="I709" s="150"/>
      <c r="J709" s="130"/>
      <c r="L709" s="111">
        <v>62</v>
      </c>
      <c r="M709" s="111">
        <v>63</v>
      </c>
      <c r="N709" s="111">
        <v>60</v>
      </c>
      <c r="O709" s="111">
        <v>60</v>
      </c>
      <c r="P709" s="111">
        <v>60</v>
      </c>
      <c r="Q709" s="110">
        <v>27.428100000000001</v>
      </c>
      <c r="R709" s="110">
        <v>-82.548000000000002</v>
      </c>
      <c r="S709" s="2" t="s">
        <v>188</v>
      </c>
      <c r="T709" s="2" t="s">
        <v>1354</v>
      </c>
      <c r="U709" s="2" t="s">
        <v>4</v>
      </c>
      <c r="V709" s="2" t="s">
        <v>2</v>
      </c>
    </row>
    <row r="710" spans="1:22" hidden="1" x14ac:dyDescent="0.3">
      <c r="A710" s="109">
        <v>500</v>
      </c>
      <c r="B710" s="126" t="s">
        <v>27</v>
      </c>
      <c r="C710" s="7" t="str">
        <f t="shared" si="103"/>
        <v>Manatee|Family|Active</v>
      </c>
      <c r="D710" s="7">
        <v>1</v>
      </c>
      <c r="E710" s="89">
        <v>226</v>
      </c>
      <c r="F710" s="110">
        <f t="shared" si="98"/>
        <v>1356</v>
      </c>
      <c r="G710" s="113">
        <f t="shared" si="99"/>
        <v>1302</v>
      </c>
      <c r="H710" s="138"/>
      <c r="I710" s="150"/>
      <c r="J710" s="130"/>
      <c r="K710" s="116">
        <v>217</v>
      </c>
      <c r="L710" s="111">
        <v>217</v>
      </c>
      <c r="M710" s="111">
        <v>220</v>
      </c>
      <c r="N710" s="111">
        <v>215</v>
      </c>
      <c r="O710" s="111">
        <v>215</v>
      </c>
      <c r="P710" s="111">
        <v>218</v>
      </c>
      <c r="Q710" s="110">
        <v>27.4693</v>
      </c>
      <c r="R710" s="110">
        <v>-82.562100000000001</v>
      </c>
      <c r="S710" s="2" t="s">
        <v>338</v>
      </c>
      <c r="T710" s="2" t="s">
        <v>1348</v>
      </c>
      <c r="U710" s="2" t="s">
        <v>4</v>
      </c>
      <c r="V710" s="2" t="s">
        <v>2</v>
      </c>
    </row>
    <row r="711" spans="1:22" hidden="1" x14ac:dyDescent="0.3">
      <c r="A711" s="109">
        <v>593</v>
      </c>
      <c r="B711" s="126" t="s">
        <v>27</v>
      </c>
      <c r="C711" s="7" t="str">
        <f t="shared" si="103"/>
        <v>Manatee|Family|Active</v>
      </c>
      <c r="D711" s="7">
        <v>1</v>
      </c>
      <c r="E711" s="88">
        <v>196</v>
      </c>
      <c r="F711" s="110">
        <f t="shared" ref="F711:F785" si="113">COUNTA(K711:P711)*E711</f>
        <v>1176</v>
      </c>
      <c r="G711" s="113">
        <f t="shared" ref="G711:G785" si="114">SUM(K711:P711)</f>
        <v>1138</v>
      </c>
      <c r="H711" s="138"/>
      <c r="I711" s="150"/>
      <c r="J711" s="130"/>
      <c r="K711" s="116">
        <v>190</v>
      </c>
      <c r="L711" s="111">
        <v>187</v>
      </c>
      <c r="M711" s="111">
        <v>189</v>
      </c>
      <c r="N711" s="111">
        <v>186</v>
      </c>
      <c r="O711" s="111">
        <v>194</v>
      </c>
      <c r="P711" s="111">
        <v>192</v>
      </c>
      <c r="Q711" s="110">
        <v>27.517299999999999</v>
      </c>
      <c r="R711" s="110">
        <v>-82.5625</v>
      </c>
      <c r="S711" s="2" t="s">
        <v>401</v>
      </c>
      <c r="T711" s="2" t="s">
        <v>1353</v>
      </c>
      <c r="U711" s="2" t="s">
        <v>4</v>
      </c>
      <c r="V711" s="2" t="s">
        <v>2</v>
      </c>
    </row>
    <row r="712" spans="1:22" hidden="1" x14ac:dyDescent="0.3">
      <c r="A712" s="109">
        <v>594</v>
      </c>
      <c r="B712" s="126" t="s">
        <v>27</v>
      </c>
      <c r="C712" s="7" t="str">
        <f t="shared" si="103"/>
        <v>Manatee|Family|Active</v>
      </c>
      <c r="D712" s="7">
        <v>1</v>
      </c>
      <c r="E712" s="88">
        <v>49</v>
      </c>
      <c r="F712" s="110">
        <f t="shared" si="113"/>
        <v>294</v>
      </c>
      <c r="G712" s="113">
        <f t="shared" si="114"/>
        <v>273</v>
      </c>
      <c r="H712" s="138"/>
      <c r="I712" s="150"/>
      <c r="J712" s="130"/>
      <c r="K712" s="116">
        <v>44</v>
      </c>
      <c r="L712" s="111">
        <v>47</v>
      </c>
      <c r="M712" s="111">
        <v>45</v>
      </c>
      <c r="N712" s="111">
        <v>45</v>
      </c>
      <c r="O712" s="111">
        <v>46</v>
      </c>
      <c r="P712" s="111">
        <v>46</v>
      </c>
      <c r="Q712" s="110">
        <v>27.536000000000001</v>
      </c>
      <c r="R712" s="110">
        <v>-82.550799999999995</v>
      </c>
      <c r="S712" s="2" t="s">
        <v>402</v>
      </c>
      <c r="T712" s="2" t="s">
        <v>1350</v>
      </c>
      <c r="U712" s="2" t="s">
        <v>4</v>
      </c>
      <c r="V712" s="2" t="s">
        <v>2</v>
      </c>
    </row>
    <row r="713" spans="1:22" hidden="1" x14ac:dyDescent="0.3">
      <c r="A713" s="109">
        <v>701</v>
      </c>
      <c r="B713" s="126" t="s">
        <v>27</v>
      </c>
      <c r="C713" s="7" t="str">
        <f t="shared" si="103"/>
        <v>Manatee|Family|Active</v>
      </c>
      <c r="D713" s="7">
        <v>1</v>
      </c>
      <c r="E713" s="88">
        <v>178</v>
      </c>
      <c r="F713" s="110">
        <f t="shared" si="113"/>
        <v>1068</v>
      </c>
      <c r="G713" s="113">
        <f t="shared" si="114"/>
        <v>990</v>
      </c>
      <c r="H713" s="138"/>
      <c r="I713" s="150"/>
      <c r="J713" s="130"/>
      <c r="K713" s="116">
        <v>171</v>
      </c>
      <c r="L713" s="111">
        <v>167</v>
      </c>
      <c r="M713" s="111">
        <v>164</v>
      </c>
      <c r="N713" s="111">
        <v>163</v>
      </c>
      <c r="O713" s="111">
        <v>163</v>
      </c>
      <c r="P713" s="111">
        <v>162</v>
      </c>
      <c r="Q713" s="110">
        <v>27.487200000000001</v>
      </c>
      <c r="R713" s="110">
        <v>-82.529899999999998</v>
      </c>
      <c r="S713" s="2" t="s">
        <v>465</v>
      </c>
      <c r="T713" s="2" t="s">
        <v>1525</v>
      </c>
      <c r="U713" s="2" t="s">
        <v>4</v>
      </c>
      <c r="V713" s="2" t="s">
        <v>2</v>
      </c>
    </row>
    <row r="714" spans="1:22" hidden="1" x14ac:dyDescent="0.3">
      <c r="A714" s="109">
        <v>717</v>
      </c>
      <c r="B714" s="126" t="s">
        <v>27</v>
      </c>
      <c r="C714" s="7" t="str">
        <f t="shared" si="103"/>
        <v>Manatee|Family|Active</v>
      </c>
      <c r="D714" s="7">
        <v>1</v>
      </c>
      <c r="E714" s="88">
        <v>43</v>
      </c>
      <c r="F714" s="110">
        <f t="shared" si="113"/>
        <v>258</v>
      </c>
      <c r="G714" s="113">
        <f t="shared" si="114"/>
        <v>247</v>
      </c>
      <c r="H714" s="138"/>
      <c r="I714" s="150"/>
      <c r="J714" s="130"/>
      <c r="K714" s="116">
        <v>42</v>
      </c>
      <c r="L714" s="111">
        <v>43</v>
      </c>
      <c r="M714" s="111">
        <v>42</v>
      </c>
      <c r="N714" s="111">
        <v>40</v>
      </c>
      <c r="O714" s="111">
        <v>40</v>
      </c>
      <c r="P714" s="111">
        <v>40</v>
      </c>
      <c r="Q714" s="110">
        <v>27.528099999999998</v>
      </c>
      <c r="R714" s="110">
        <v>-82.522900000000007</v>
      </c>
      <c r="S714" s="2" t="s">
        <v>476</v>
      </c>
      <c r="T714" s="2" t="s">
        <v>1348</v>
      </c>
      <c r="U714" s="2" t="s">
        <v>4</v>
      </c>
      <c r="V714" s="2" t="s">
        <v>2</v>
      </c>
    </row>
    <row r="715" spans="1:22" hidden="1" x14ac:dyDescent="0.3">
      <c r="A715" s="109">
        <v>728</v>
      </c>
      <c r="B715" s="126" t="s">
        <v>27</v>
      </c>
      <c r="C715" s="7" t="str">
        <f t="shared" si="103"/>
        <v>Manatee|Family|Active</v>
      </c>
      <c r="D715" s="7">
        <v>1</v>
      </c>
      <c r="E715" s="88">
        <v>264</v>
      </c>
      <c r="F715" s="110">
        <f t="shared" si="113"/>
        <v>1584</v>
      </c>
      <c r="G715" s="113">
        <f t="shared" si="114"/>
        <v>1537</v>
      </c>
      <c r="H715" s="138"/>
      <c r="I715" s="150"/>
      <c r="J715" s="130"/>
      <c r="K715" s="116">
        <v>259</v>
      </c>
      <c r="L715" s="111">
        <v>258</v>
      </c>
      <c r="M715" s="111">
        <v>257</v>
      </c>
      <c r="N715" s="111">
        <v>255</v>
      </c>
      <c r="O715" s="111">
        <v>257</v>
      </c>
      <c r="P715" s="111">
        <v>251</v>
      </c>
      <c r="Q715" s="110">
        <v>27.444500000000001</v>
      </c>
      <c r="R715" s="110">
        <v>-82.526700000000005</v>
      </c>
      <c r="S715" s="2" t="s">
        <v>483</v>
      </c>
      <c r="T715" s="2" t="s">
        <v>1504</v>
      </c>
      <c r="U715" s="2" t="s">
        <v>4</v>
      </c>
      <c r="V715" s="2" t="s">
        <v>2</v>
      </c>
    </row>
    <row r="716" spans="1:22" hidden="1" x14ac:dyDescent="0.3">
      <c r="A716" s="109">
        <v>913</v>
      </c>
      <c r="B716" s="126" t="s">
        <v>27</v>
      </c>
      <c r="C716" s="7" t="str">
        <f t="shared" si="103"/>
        <v>Manatee|Family|Active</v>
      </c>
      <c r="D716" s="7">
        <v>1</v>
      </c>
      <c r="E716" s="88">
        <v>4</v>
      </c>
      <c r="F716" s="110">
        <f t="shared" si="113"/>
        <v>0</v>
      </c>
      <c r="G716" s="113">
        <f t="shared" si="114"/>
        <v>0</v>
      </c>
      <c r="H716" s="138"/>
      <c r="I716" s="150"/>
      <c r="J716" s="130"/>
      <c r="Q716" s="110">
        <v>27.439299999999999</v>
      </c>
      <c r="R716" s="110">
        <v>-82.554699999999997</v>
      </c>
      <c r="S716" s="2" t="s">
        <v>588</v>
      </c>
      <c r="T716" s="2" t="s">
        <v>1552</v>
      </c>
      <c r="U716" s="2" t="s">
        <v>4</v>
      </c>
      <c r="V716" s="2" t="s">
        <v>2</v>
      </c>
    </row>
    <row r="717" spans="1:22" hidden="1" x14ac:dyDescent="0.3">
      <c r="A717" s="109">
        <v>996</v>
      </c>
      <c r="B717" s="126" t="s">
        <v>27</v>
      </c>
      <c r="C717" s="7" t="str">
        <f t="shared" si="103"/>
        <v>Manatee|Family|Active</v>
      </c>
      <c r="D717" s="7">
        <v>1</v>
      </c>
      <c r="E717" s="88">
        <v>270</v>
      </c>
      <c r="F717" s="110">
        <f t="shared" si="113"/>
        <v>1620</v>
      </c>
      <c r="G717" s="113">
        <f t="shared" si="114"/>
        <v>1526</v>
      </c>
      <c r="H717" s="138"/>
      <c r="I717" s="150"/>
      <c r="J717" s="130"/>
      <c r="K717" s="116">
        <v>257</v>
      </c>
      <c r="L717" s="111">
        <v>257</v>
      </c>
      <c r="M717" s="111">
        <v>260</v>
      </c>
      <c r="N717" s="111">
        <v>258</v>
      </c>
      <c r="O717" s="111">
        <v>249</v>
      </c>
      <c r="P717" s="111">
        <v>245</v>
      </c>
      <c r="Q717" s="110">
        <v>27.491700000000002</v>
      </c>
      <c r="R717" s="110">
        <v>-82.494200000000006</v>
      </c>
      <c r="S717" s="2" t="s">
        <v>641</v>
      </c>
      <c r="T717" s="2" t="s">
        <v>1351</v>
      </c>
      <c r="U717" s="2" t="s">
        <v>4</v>
      </c>
      <c r="V717" s="2" t="s">
        <v>2</v>
      </c>
    </row>
    <row r="718" spans="1:22" hidden="1" x14ac:dyDescent="0.3">
      <c r="A718" s="109">
        <v>1027</v>
      </c>
      <c r="B718" s="126" t="s">
        <v>27</v>
      </c>
      <c r="C718" s="7" t="str">
        <f t="shared" si="103"/>
        <v>Manatee|Family|Active</v>
      </c>
      <c r="D718" s="7">
        <v>1</v>
      </c>
      <c r="E718" s="88">
        <v>348</v>
      </c>
      <c r="F718" s="110">
        <f t="shared" si="113"/>
        <v>2088</v>
      </c>
      <c r="G718" s="113">
        <f t="shared" si="114"/>
        <v>1871</v>
      </c>
      <c r="H718" s="138"/>
      <c r="I718" s="150"/>
      <c r="J718" s="130"/>
      <c r="K718" s="116">
        <v>310</v>
      </c>
      <c r="L718" s="111">
        <v>313</v>
      </c>
      <c r="M718" s="111">
        <v>309</v>
      </c>
      <c r="N718" s="111">
        <v>311</v>
      </c>
      <c r="O718" s="111">
        <v>313</v>
      </c>
      <c r="P718" s="111">
        <v>315</v>
      </c>
      <c r="Q718" s="110">
        <v>27.5457</v>
      </c>
      <c r="R718" s="110">
        <v>-82.506100000000004</v>
      </c>
      <c r="S718" s="2" t="s">
        <v>664</v>
      </c>
      <c r="T718" s="2" t="s">
        <v>1493</v>
      </c>
      <c r="U718" s="2" t="s">
        <v>4</v>
      </c>
      <c r="V718" s="2" t="s">
        <v>2</v>
      </c>
    </row>
    <row r="719" spans="1:22" hidden="1" x14ac:dyDescent="0.3">
      <c r="A719" s="109">
        <v>1179</v>
      </c>
      <c r="B719" s="126" t="s">
        <v>27</v>
      </c>
      <c r="C719" s="7" t="str">
        <f t="shared" si="103"/>
        <v>Manatee|Family|Active</v>
      </c>
      <c r="D719" s="7">
        <v>1</v>
      </c>
      <c r="E719" s="88">
        <v>200</v>
      </c>
      <c r="F719" s="110">
        <f t="shared" si="113"/>
        <v>1200</v>
      </c>
      <c r="G719" s="113">
        <f t="shared" si="114"/>
        <v>1148</v>
      </c>
      <c r="H719" s="138"/>
      <c r="I719" s="150"/>
      <c r="J719" s="130"/>
      <c r="K719" s="116">
        <v>192</v>
      </c>
      <c r="L719" s="111">
        <v>191</v>
      </c>
      <c r="M719" s="111">
        <v>190</v>
      </c>
      <c r="N719" s="111">
        <v>192</v>
      </c>
      <c r="O719" s="111">
        <v>192</v>
      </c>
      <c r="P719" s="111">
        <v>191</v>
      </c>
      <c r="Q719" s="110">
        <v>27.456299999999999</v>
      </c>
      <c r="R719" s="110">
        <v>-82.612499999999997</v>
      </c>
      <c r="S719" s="2" t="s">
        <v>761</v>
      </c>
      <c r="T719" s="2" t="s">
        <v>1419</v>
      </c>
      <c r="U719" s="2" t="s">
        <v>4</v>
      </c>
      <c r="V719" s="2" t="s">
        <v>2</v>
      </c>
    </row>
    <row r="720" spans="1:22" hidden="1" x14ac:dyDescent="0.3">
      <c r="A720" s="109">
        <v>1186</v>
      </c>
      <c r="B720" s="126" t="s">
        <v>27</v>
      </c>
      <c r="C720" s="7" t="str">
        <f t="shared" si="103"/>
        <v>Manatee|Family|Active</v>
      </c>
      <c r="D720" s="7">
        <v>1</v>
      </c>
      <c r="E720" s="88">
        <v>117</v>
      </c>
      <c r="F720" s="110">
        <f t="shared" si="113"/>
        <v>702</v>
      </c>
      <c r="G720" s="113">
        <f t="shared" si="114"/>
        <v>693</v>
      </c>
      <c r="H720" s="138"/>
      <c r="I720" s="150"/>
      <c r="J720" s="130"/>
      <c r="K720" s="116">
        <v>116</v>
      </c>
      <c r="L720" s="111">
        <v>117</v>
      </c>
      <c r="M720" s="111">
        <v>116</v>
      </c>
      <c r="N720" s="111">
        <v>116</v>
      </c>
      <c r="O720" s="111">
        <v>115</v>
      </c>
      <c r="P720" s="111">
        <v>113</v>
      </c>
      <c r="Q720" s="110">
        <v>27.486699999999999</v>
      </c>
      <c r="R720" s="110">
        <v>-82.565399999999997</v>
      </c>
      <c r="S720" s="2" t="s">
        <v>765</v>
      </c>
      <c r="T720" s="2" t="s">
        <v>1359</v>
      </c>
      <c r="U720" s="2" t="s">
        <v>4</v>
      </c>
      <c r="V720" s="2" t="s">
        <v>2</v>
      </c>
    </row>
    <row r="721" spans="1:22" hidden="1" x14ac:dyDescent="0.3">
      <c r="A721" s="109">
        <v>1245</v>
      </c>
      <c r="B721" s="126" t="s">
        <v>27</v>
      </c>
      <c r="C721" s="7" t="str">
        <f t="shared" si="103"/>
        <v>Manatee|Family|Active</v>
      </c>
      <c r="D721" s="7">
        <v>1</v>
      </c>
      <c r="E721" s="88">
        <v>144</v>
      </c>
      <c r="F721" s="110">
        <f t="shared" si="113"/>
        <v>864</v>
      </c>
      <c r="G721" s="113">
        <f t="shared" si="114"/>
        <v>807</v>
      </c>
      <c r="H721" s="138"/>
      <c r="I721" s="150"/>
      <c r="J721" s="130"/>
      <c r="K721" s="116">
        <v>138</v>
      </c>
      <c r="L721" s="111">
        <v>139</v>
      </c>
      <c r="M721" s="111">
        <v>140</v>
      </c>
      <c r="N721" s="111">
        <v>130</v>
      </c>
      <c r="O721" s="111">
        <v>131</v>
      </c>
      <c r="P721" s="111">
        <v>129</v>
      </c>
      <c r="Q721" s="110">
        <v>27.4435</v>
      </c>
      <c r="R721" s="110">
        <v>-82.546099999999996</v>
      </c>
      <c r="S721" s="2" t="s">
        <v>801</v>
      </c>
      <c r="T721" s="2" t="s">
        <v>1345</v>
      </c>
      <c r="U721" s="2" t="s">
        <v>4</v>
      </c>
      <c r="V721" s="2" t="s">
        <v>2</v>
      </c>
    </row>
    <row r="722" spans="1:22" hidden="1" x14ac:dyDescent="0.3">
      <c r="A722" s="109">
        <v>1561</v>
      </c>
      <c r="B722" s="126" t="s">
        <v>27</v>
      </c>
      <c r="C722" s="7" t="str">
        <f t="shared" si="103"/>
        <v>Manatee|Family|Active</v>
      </c>
      <c r="D722" s="7">
        <v>1</v>
      </c>
      <c r="E722" s="88">
        <v>25</v>
      </c>
      <c r="F722" s="110">
        <f t="shared" si="113"/>
        <v>150</v>
      </c>
      <c r="G722" s="113">
        <f t="shared" si="114"/>
        <v>146</v>
      </c>
      <c r="H722" s="138"/>
      <c r="I722" s="150"/>
      <c r="J722" s="130"/>
      <c r="K722" s="116">
        <v>25</v>
      </c>
      <c r="L722" s="111">
        <v>24</v>
      </c>
      <c r="M722" s="111">
        <v>24</v>
      </c>
      <c r="N722" s="111">
        <v>24</v>
      </c>
      <c r="O722" s="111">
        <v>24</v>
      </c>
      <c r="P722" s="111">
        <v>25</v>
      </c>
      <c r="Q722" s="110">
        <v>27.489056000000001</v>
      </c>
      <c r="R722" s="110">
        <v>-82.566972000000007</v>
      </c>
      <c r="S722" s="2" t="s">
        <v>910</v>
      </c>
      <c r="T722" s="2" t="s">
        <v>1362</v>
      </c>
      <c r="U722" s="2" t="s">
        <v>4</v>
      </c>
      <c r="V722" s="2" t="s">
        <v>2</v>
      </c>
    </row>
    <row r="723" spans="1:22" x14ac:dyDescent="0.25">
      <c r="A723" s="109"/>
      <c r="B723" s="126"/>
      <c r="C723" s="7" t="s">
        <v>1762</v>
      </c>
      <c r="D723" s="7">
        <f>SUM(D707:D722)</f>
        <v>16</v>
      </c>
      <c r="E723" s="135">
        <f t="shared" ref="E723:G723" si="115">SUM(E707:E722)</f>
        <v>2468</v>
      </c>
      <c r="F723" s="2">
        <f t="shared" si="115"/>
        <v>14720</v>
      </c>
      <c r="G723" s="2">
        <f t="shared" si="115"/>
        <v>13930</v>
      </c>
      <c r="H723" s="138">
        <f>G723/F723</f>
        <v>0.94633152173913049</v>
      </c>
      <c r="I723" s="150">
        <v>0.92820000000000003</v>
      </c>
      <c r="J723" s="130">
        <v>0.91769999999999996</v>
      </c>
      <c r="K723" s="116"/>
      <c r="L723" s="111"/>
      <c r="M723" s="111"/>
      <c r="N723" s="111"/>
      <c r="O723" s="111"/>
      <c r="P723" s="111"/>
      <c r="Q723" s="110"/>
      <c r="R723" s="110"/>
      <c r="S723" s="2"/>
      <c r="T723" s="2"/>
      <c r="U723" s="2"/>
      <c r="V723" s="2"/>
    </row>
    <row r="724" spans="1:22" hidden="1" x14ac:dyDescent="0.3">
      <c r="A724" s="109">
        <v>1026</v>
      </c>
      <c r="B724" s="126" t="s">
        <v>27</v>
      </c>
      <c r="C724" s="7" t="str">
        <f>CONCATENATE(B724&amp;"|"&amp;U724&amp;"|"&amp;V724)</f>
        <v>Manatee|Family|Inactive</v>
      </c>
      <c r="D724" s="7">
        <v>1</v>
      </c>
      <c r="E724" s="89">
        <v>145</v>
      </c>
      <c r="F724" s="110">
        <f>COUNTA(K724:P724)*E724</f>
        <v>0</v>
      </c>
      <c r="G724" s="113">
        <f>SUM(K724:P724)</f>
        <v>0</v>
      </c>
      <c r="H724" s="138"/>
      <c r="I724" s="150"/>
      <c r="J724" s="130"/>
      <c r="Q724" s="110">
        <v>27.4772</v>
      </c>
      <c r="R724" s="110">
        <v>-82.587599999999995</v>
      </c>
      <c r="S724" s="2" t="s">
        <v>663</v>
      </c>
      <c r="T724" s="2" t="s">
        <v>14</v>
      </c>
      <c r="U724" s="2" t="s">
        <v>4</v>
      </c>
      <c r="V724" s="2" t="s">
        <v>1331</v>
      </c>
    </row>
    <row r="725" spans="1:22" x14ac:dyDescent="0.25">
      <c r="A725" s="109"/>
      <c r="B725" s="126"/>
      <c r="C725" s="7" t="s">
        <v>1764</v>
      </c>
      <c r="D725" s="7">
        <v>1</v>
      </c>
      <c r="E725" s="89">
        <v>145</v>
      </c>
      <c r="F725" s="110">
        <f>COUNTA(K725:P725)*E725</f>
        <v>0</v>
      </c>
      <c r="G725" s="113"/>
      <c r="H725" s="138"/>
      <c r="I725" s="150"/>
      <c r="J725" s="130"/>
      <c r="Q725" s="110"/>
      <c r="R725" s="110"/>
      <c r="S725" s="2"/>
      <c r="T725" s="2"/>
      <c r="U725" s="2"/>
      <c r="V725" s="2"/>
    </row>
    <row r="726" spans="1:22" hidden="1" x14ac:dyDescent="0.3">
      <c r="A726" s="109">
        <v>499</v>
      </c>
      <c r="B726" s="126" t="s">
        <v>27</v>
      </c>
      <c r="C726" s="7" t="str">
        <f t="shared" si="103"/>
        <v>Manatee|FW/FW|Active</v>
      </c>
      <c r="D726" s="7">
        <v>1</v>
      </c>
      <c r="E726" s="88">
        <v>40</v>
      </c>
      <c r="F726" s="110">
        <f t="shared" si="113"/>
        <v>240</v>
      </c>
      <c r="G726" s="113">
        <f t="shared" si="114"/>
        <v>236</v>
      </c>
      <c r="H726" s="138"/>
      <c r="I726" s="150"/>
      <c r="J726" s="130"/>
      <c r="K726" s="116">
        <v>40</v>
      </c>
      <c r="L726" s="111">
        <v>40</v>
      </c>
      <c r="M726" s="111">
        <v>40</v>
      </c>
      <c r="N726" s="111">
        <v>39</v>
      </c>
      <c r="O726" s="111">
        <v>39</v>
      </c>
      <c r="P726" s="111">
        <v>38</v>
      </c>
      <c r="Q726" s="110">
        <v>27.4861</v>
      </c>
      <c r="R726" s="110">
        <v>-82.542900000000003</v>
      </c>
      <c r="S726" s="2" t="s">
        <v>337</v>
      </c>
      <c r="T726" s="2" t="s">
        <v>1497</v>
      </c>
      <c r="U726" s="2" t="s">
        <v>5</v>
      </c>
      <c r="V726" s="2" t="s">
        <v>2</v>
      </c>
    </row>
    <row r="727" spans="1:22" hidden="1" x14ac:dyDescent="0.3">
      <c r="A727" s="109">
        <v>559</v>
      </c>
      <c r="B727" s="126" t="s">
        <v>27</v>
      </c>
      <c r="C727" s="7" t="str">
        <f t="shared" si="103"/>
        <v>Manatee|FW/FW|Active</v>
      </c>
      <c r="D727" s="7">
        <v>1</v>
      </c>
      <c r="E727" s="88">
        <v>168</v>
      </c>
      <c r="F727" s="110">
        <f t="shared" si="113"/>
        <v>1008</v>
      </c>
      <c r="G727" s="113">
        <f t="shared" si="114"/>
        <v>966</v>
      </c>
      <c r="H727" s="138"/>
      <c r="I727" s="150"/>
      <c r="J727" s="130"/>
      <c r="K727" s="116">
        <v>165</v>
      </c>
      <c r="L727" s="111">
        <v>164</v>
      </c>
      <c r="M727" s="111">
        <v>165</v>
      </c>
      <c r="N727" s="111">
        <v>159</v>
      </c>
      <c r="O727" s="111">
        <v>155</v>
      </c>
      <c r="P727" s="111">
        <v>158</v>
      </c>
      <c r="Q727" s="110">
        <v>27.528600000000001</v>
      </c>
      <c r="R727" s="110">
        <v>-82.528199999999998</v>
      </c>
      <c r="S727" s="2" t="s">
        <v>379</v>
      </c>
      <c r="T727" s="2" t="s">
        <v>1507</v>
      </c>
      <c r="U727" s="2" t="s">
        <v>5</v>
      </c>
      <c r="V727" s="2" t="s">
        <v>2</v>
      </c>
    </row>
    <row r="728" spans="1:22" ht="12.6" thickBot="1" x14ac:dyDescent="0.3">
      <c r="A728" s="109"/>
      <c r="B728" s="128"/>
      <c r="C728" s="44" t="s">
        <v>1780</v>
      </c>
      <c r="D728" s="44">
        <f>SUM(D726:D727)</f>
        <v>2</v>
      </c>
      <c r="E728" s="136">
        <f t="shared" ref="E728:G728" si="116">SUM(E726:E727)</f>
        <v>208</v>
      </c>
      <c r="F728" s="144">
        <f t="shared" si="116"/>
        <v>1248</v>
      </c>
      <c r="G728" s="144">
        <f t="shared" si="116"/>
        <v>1202</v>
      </c>
      <c r="H728" s="139">
        <f>G728/F728</f>
        <v>0.96314102564102566</v>
      </c>
      <c r="I728" s="151">
        <v>0.95909999999999995</v>
      </c>
      <c r="J728" s="131">
        <v>0.94550000000000001</v>
      </c>
      <c r="Q728" s="110"/>
      <c r="R728" s="110"/>
      <c r="S728" s="2"/>
      <c r="T728" s="2"/>
      <c r="U728" s="2"/>
      <c r="V728" s="2"/>
    </row>
    <row r="729" spans="1:22" s="114" customFormat="1" x14ac:dyDescent="0.25">
      <c r="A729" s="119"/>
      <c r="B729" s="132" t="s">
        <v>97</v>
      </c>
      <c r="C729" s="156" t="s">
        <v>1795</v>
      </c>
      <c r="D729" s="156">
        <f>D732+D746+D750</f>
        <v>16</v>
      </c>
      <c r="E729" s="156">
        <f t="shared" ref="E729:G729" si="117">E732+E746+E750</f>
        <v>1609</v>
      </c>
      <c r="F729" s="156">
        <f t="shared" si="117"/>
        <v>8740</v>
      </c>
      <c r="G729" s="156">
        <f t="shared" si="117"/>
        <v>8067</v>
      </c>
      <c r="H729" s="102">
        <f>G729/F729</f>
        <v>0.9229977116704805</v>
      </c>
      <c r="I729" s="156"/>
      <c r="J729" s="157"/>
      <c r="K729" s="142"/>
      <c r="L729" s="143"/>
      <c r="M729" s="143"/>
      <c r="N729" s="143"/>
      <c r="O729" s="143"/>
      <c r="P729" s="143"/>
      <c r="Q729" s="121"/>
      <c r="R729" s="121"/>
      <c r="S729" s="120"/>
      <c r="T729" s="120"/>
      <c r="U729" s="120"/>
      <c r="V729" s="120"/>
    </row>
    <row r="730" spans="1:22" hidden="1" x14ac:dyDescent="0.3">
      <c r="A730" s="109">
        <v>497</v>
      </c>
      <c r="B730" s="126" t="s">
        <v>97</v>
      </c>
      <c r="C730" s="2" t="str">
        <f t="shared" si="103"/>
        <v>Marion|Elderly|Active</v>
      </c>
      <c r="D730" s="2">
        <v>1</v>
      </c>
      <c r="E730" s="110">
        <v>64</v>
      </c>
      <c r="F730" s="110">
        <f t="shared" si="113"/>
        <v>384</v>
      </c>
      <c r="G730" s="113">
        <f t="shared" si="114"/>
        <v>376</v>
      </c>
      <c r="H730" s="137"/>
      <c r="I730" s="124"/>
      <c r="J730" s="127"/>
      <c r="K730" s="116">
        <v>63</v>
      </c>
      <c r="L730" s="111">
        <v>63</v>
      </c>
      <c r="M730" s="111">
        <v>62</v>
      </c>
      <c r="N730" s="111">
        <v>62</v>
      </c>
      <c r="O730" s="111">
        <v>63</v>
      </c>
      <c r="P730" s="111">
        <v>63</v>
      </c>
      <c r="Q730" s="110">
        <v>29.177299999999999</v>
      </c>
      <c r="R730" s="110">
        <v>-82.1631</v>
      </c>
      <c r="S730" s="2" t="s">
        <v>335</v>
      </c>
      <c r="T730" s="2" t="s">
        <v>1356</v>
      </c>
      <c r="U730" s="2" t="s">
        <v>3</v>
      </c>
      <c r="V730" s="2" t="s">
        <v>2</v>
      </c>
    </row>
    <row r="731" spans="1:22" hidden="1" x14ac:dyDescent="0.3">
      <c r="A731" s="109">
        <v>1182</v>
      </c>
      <c r="B731" s="126" t="s">
        <v>97</v>
      </c>
      <c r="C731" s="2" t="str">
        <f t="shared" si="103"/>
        <v>Marion|Elderly|Active</v>
      </c>
      <c r="D731" s="2">
        <v>1</v>
      </c>
      <c r="E731" s="110">
        <v>144</v>
      </c>
      <c r="F731" s="110">
        <f t="shared" si="113"/>
        <v>864</v>
      </c>
      <c r="G731" s="113">
        <f t="shared" si="114"/>
        <v>805</v>
      </c>
      <c r="H731" s="137"/>
      <c r="I731" s="124"/>
      <c r="J731" s="127"/>
      <c r="K731" s="116">
        <v>131</v>
      </c>
      <c r="L731" s="111">
        <v>131</v>
      </c>
      <c r="M731" s="111">
        <v>135</v>
      </c>
      <c r="N731" s="111">
        <v>135</v>
      </c>
      <c r="O731" s="111">
        <v>135</v>
      </c>
      <c r="P731" s="111">
        <v>138</v>
      </c>
      <c r="Q731" s="110">
        <v>29.177299999999999</v>
      </c>
      <c r="R731" s="110">
        <v>-82.1631</v>
      </c>
      <c r="S731" s="2" t="s">
        <v>763</v>
      </c>
      <c r="T731" s="2" t="s">
        <v>1592</v>
      </c>
      <c r="U731" s="2" t="s">
        <v>3</v>
      </c>
      <c r="V731" s="2" t="s">
        <v>2</v>
      </c>
    </row>
    <row r="732" spans="1:22" x14ac:dyDescent="0.25">
      <c r="A732" s="109"/>
      <c r="B732" s="126"/>
      <c r="C732" s="7" t="s">
        <v>1767</v>
      </c>
      <c r="D732" s="7">
        <f>SUM(D730:D731)</f>
        <v>2</v>
      </c>
      <c r="E732" s="135">
        <f t="shared" ref="E732:G732" si="118">SUM(E730:E731)</f>
        <v>208</v>
      </c>
      <c r="F732" s="2">
        <f t="shared" si="118"/>
        <v>1248</v>
      </c>
      <c r="G732" s="2">
        <f t="shared" si="118"/>
        <v>1181</v>
      </c>
      <c r="H732" s="138">
        <f>G732/F732</f>
        <v>0.94631410256410253</v>
      </c>
      <c r="I732" s="150">
        <v>0.95509999999999995</v>
      </c>
      <c r="J732" s="130">
        <v>0.91910000000000003</v>
      </c>
      <c r="K732" s="116"/>
      <c r="L732" s="111"/>
      <c r="M732" s="111"/>
      <c r="N732" s="111"/>
      <c r="O732" s="111"/>
      <c r="P732" s="111"/>
      <c r="Q732" s="110"/>
      <c r="R732" s="110"/>
      <c r="S732" s="2"/>
      <c r="T732" s="2"/>
      <c r="U732" s="2"/>
      <c r="V732" s="2"/>
    </row>
    <row r="733" spans="1:22" hidden="1" x14ac:dyDescent="0.3">
      <c r="A733" s="109">
        <v>305</v>
      </c>
      <c r="B733" s="126" t="s">
        <v>97</v>
      </c>
      <c r="C733" s="7" t="str">
        <f t="shared" si="103"/>
        <v>Marion|Family|Active</v>
      </c>
      <c r="D733" s="7">
        <v>1</v>
      </c>
      <c r="E733" s="88">
        <v>131</v>
      </c>
      <c r="F733" s="110">
        <f t="shared" si="113"/>
        <v>786</v>
      </c>
      <c r="G733" s="113">
        <f t="shared" si="114"/>
        <v>629</v>
      </c>
      <c r="H733" s="138"/>
      <c r="I733" s="150"/>
      <c r="J733" s="130"/>
      <c r="K733" s="116">
        <v>109</v>
      </c>
      <c r="L733" s="111">
        <v>109</v>
      </c>
      <c r="M733" s="111">
        <v>106</v>
      </c>
      <c r="N733" s="111">
        <v>102</v>
      </c>
      <c r="O733" s="111">
        <v>103</v>
      </c>
      <c r="P733" s="111">
        <v>100</v>
      </c>
      <c r="Q733" s="110">
        <v>29.177600000000002</v>
      </c>
      <c r="R733" s="110">
        <v>-82.165899999999993</v>
      </c>
      <c r="S733" s="2" t="s">
        <v>216</v>
      </c>
      <c r="T733" s="2" t="s">
        <v>1354</v>
      </c>
      <c r="U733" s="2" t="s">
        <v>4</v>
      </c>
      <c r="V733" s="2" t="s">
        <v>2</v>
      </c>
    </row>
    <row r="734" spans="1:22" hidden="1" x14ac:dyDescent="0.3">
      <c r="A734" s="109">
        <v>452</v>
      </c>
      <c r="B734" s="126" t="s">
        <v>97</v>
      </c>
      <c r="C734" s="7" t="str">
        <f t="shared" si="103"/>
        <v>Marion|Family|Active</v>
      </c>
      <c r="D734" s="7">
        <v>1</v>
      </c>
      <c r="E734" s="88">
        <v>117</v>
      </c>
      <c r="F734" s="110">
        <f t="shared" si="113"/>
        <v>702</v>
      </c>
      <c r="G734" s="113">
        <f t="shared" si="114"/>
        <v>655</v>
      </c>
      <c r="H734" s="138"/>
      <c r="I734" s="150"/>
      <c r="J734" s="130"/>
      <c r="K734" s="116">
        <v>112</v>
      </c>
      <c r="L734" s="111">
        <v>111</v>
      </c>
      <c r="M734" s="111">
        <v>109</v>
      </c>
      <c r="N734" s="111">
        <v>107</v>
      </c>
      <c r="O734" s="111">
        <v>108</v>
      </c>
      <c r="P734" s="111">
        <v>108</v>
      </c>
      <c r="Q734" s="110">
        <v>29.2669</v>
      </c>
      <c r="R734" s="110">
        <v>-82.106899999999996</v>
      </c>
      <c r="S734" s="2" t="s">
        <v>307</v>
      </c>
      <c r="T734" s="2" t="s">
        <v>1354</v>
      </c>
      <c r="U734" s="2" t="s">
        <v>4</v>
      </c>
      <c r="V734" s="2" t="s">
        <v>2</v>
      </c>
    </row>
    <row r="735" spans="1:22" hidden="1" x14ac:dyDescent="0.3">
      <c r="A735" s="109">
        <v>615</v>
      </c>
      <c r="B735" s="126" t="s">
        <v>97</v>
      </c>
      <c r="C735" s="7" t="str">
        <f t="shared" ref="C735:C828" si="119">CONCATENATE(B735&amp;"|"&amp;U735&amp;"|"&amp;V735)</f>
        <v>Marion|Family|Active</v>
      </c>
      <c r="D735" s="7">
        <v>1</v>
      </c>
      <c r="E735" s="88">
        <v>144</v>
      </c>
      <c r="F735" s="110">
        <f t="shared" si="113"/>
        <v>864</v>
      </c>
      <c r="G735" s="113">
        <f t="shared" si="114"/>
        <v>852</v>
      </c>
      <c r="H735" s="138"/>
      <c r="I735" s="150"/>
      <c r="J735" s="130"/>
      <c r="K735" s="116">
        <v>142</v>
      </c>
      <c r="L735" s="111">
        <v>142</v>
      </c>
      <c r="M735" s="111">
        <v>144</v>
      </c>
      <c r="N735" s="111">
        <v>144</v>
      </c>
      <c r="O735" s="111">
        <v>140</v>
      </c>
      <c r="P735" s="111">
        <v>140</v>
      </c>
      <c r="Q735" s="110">
        <v>29.188700000000001</v>
      </c>
      <c r="R735" s="110">
        <v>-82.144000000000005</v>
      </c>
      <c r="S735" s="2" t="s">
        <v>414</v>
      </c>
      <c r="T735" s="2" t="s">
        <v>1405</v>
      </c>
      <c r="U735" s="2" t="s">
        <v>4</v>
      </c>
      <c r="V735" s="2" t="s">
        <v>2</v>
      </c>
    </row>
    <row r="736" spans="1:22" hidden="1" x14ac:dyDescent="0.3">
      <c r="A736" s="109">
        <v>663</v>
      </c>
      <c r="B736" s="126" t="s">
        <v>97</v>
      </c>
      <c r="C736" s="7" t="str">
        <f t="shared" si="119"/>
        <v>Marion|Family|Active</v>
      </c>
      <c r="D736" s="7">
        <v>1</v>
      </c>
      <c r="E736" s="88">
        <v>37</v>
      </c>
      <c r="F736" s="110">
        <f t="shared" si="113"/>
        <v>222</v>
      </c>
      <c r="G736" s="113">
        <f t="shared" si="114"/>
        <v>220</v>
      </c>
      <c r="H736" s="138"/>
      <c r="I736" s="150"/>
      <c r="J736" s="130"/>
      <c r="K736" s="116">
        <v>37</v>
      </c>
      <c r="L736" s="111">
        <v>37</v>
      </c>
      <c r="M736" s="111">
        <v>37</v>
      </c>
      <c r="N736" s="111">
        <v>37</v>
      </c>
      <c r="O736" s="111">
        <v>35</v>
      </c>
      <c r="P736" s="111">
        <v>37</v>
      </c>
      <c r="Q736" s="110">
        <v>29.050357000000002</v>
      </c>
      <c r="R736" s="110">
        <v>-82.457493999999997</v>
      </c>
      <c r="S736" s="2" t="s">
        <v>442</v>
      </c>
      <c r="T736" s="2" t="s">
        <v>1349</v>
      </c>
      <c r="U736" s="2" t="s">
        <v>4</v>
      </c>
      <c r="V736" s="2" t="s">
        <v>2</v>
      </c>
    </row>
    <row r="737" spans="1:22" hidden="1" x14ac:dyDescent="0.3">
      <c r="A737" s="109">
        <v>770</v>
      </c>
      <c r="B737" s="126" t="s">
        <v>97</v>
      </c>
      <c r="C737" s="7" t="str">
        <f t="shared" si="119"/>
        <v>Marion|Family|Active</v>
      </c>
      <c r="D737" s="7">
        <v>1</v>
      </c>
      <c r="E737" s="149">
        <v>12</v>
      </c>
      <c r="F737" s="110">
        <f t="shared" si="113"/>
        <v>0</v>
      </c>
      <c r="G737" s="113">
        <f t="shared" si="114"/>
        <v>0</v>
      </c>
      <c r="H737" s="138"/>
      <c r="I737" s="150"/>
      <c r="J737" s="130"/>
      <c r="Q737" s="110">
        <v>29.0961</v>
      </c>
      <c r="R737" s="110">
        <v>-82.168999999999997</v>
      </c>
      <c r="S737" s="2" t="s">
        <v>510</v>
      </c>
      <c r="T737" s="2" t="s">
        <v>1414</v>
      </c>
      <c r="U737" s="2" t="s">
        <v>4</v>
      </c>
      <c r="V737" s="2" t="s">
        <v>2</v>
      </c>
    </row>
    <row r="738" spans="1:22" hidden="1" x14ac:dyDescent="0.3">
      <c r="A738" s="109">
        <v>804</v>
      </c>
      <c r="B738" s="126" t="s">
        <v>97</v>
      </c>
      <c r="C738" s="7" t="str">
        <f t="shared" si="119"/>
        <v>Marion|Family|Active</v>
      </c>
      <c r="D738" s="7">
        <v>1</v>
      </c>
      <c r="E738" s="88">
        <v>160</v>
      </c>
      <c r="F738" s="110">
        <f t="shared" si="113"/>
        <v>960</v>
      </c>
      <c r="G738" s="113">
        <f t="shared" si="114"/>
        <v>857</v>
      </c>
      <c r="H738" s="138"/>
      <c r="I738" s="150"/>
      <c r="J738" s="130"/>
      <c r="K738" s="116">
        <v>147</v>
      </c>
      <c r="L738" s="111">
        <v>141</v>
      </c>
      <c r="M738" s="111">
        <v>138</v>
      </c>
      <c r="N738" s="111">
        <v>146</v>
      </c>
      <c r="O738" s="111">
        <v>143</v>
      </c>
      <c r="P738" s="111">
        <v>142</v>
      </c>
      <c r="Q738" s="110">
        <v>29.174499999999998</v>
      </c>
      <c r="R738" s="110">
        <v>-82.168700000000001</v>
      </c>
      <c r="S738" s="2" t="s">
        <v>524</v>
      </c>
      <c r="T738" s="2" t="s">
        <v>1472</v>
      </c>
      <c r="U738" s="2" t="s">
        <v>4</v>
      </c>
      <c r="V738" s="2" t="s">
        <v>2</v>
      </c>
    </row>
    <row r="739" spans="1:22" hidden="1" x14ac:dyDescent="0.3">
      <c r="A739" s="109">
        <v>805</v>
      </c>
      <c r="B739" s="126" t="s">
        <v>97</v>
      </c>
      <c r="C739" s="7" t="str">
        <f t="shared" si="119"/>
        <v>Marion|Family|Active</v>
      </c>
      <c r="D739" s="7">
        <v>1</v>
      </c>
      <c r="E739" s="88">
        <v>80</v>
      </c>
      <c r="F739" s="110">
        <f t="shared" si="113"/>
        <v>0</v>
      </c>
      <c r="G739" s="113">
        <f t="shared" si="114"/>
        <v>0</v>
      </c>
      <c r="H739" s="138"/>
      <c r="I739" s="150"/>
      <c r="J739" s="130"/>
      <c r="Q739" s="110">
        <v>29.174499999999998</v>
      </c>
      <c r="R739" s="110">
        <v>-82.168700000000001</v>
      </c>
      <c r="S739" s="2" t="s">
        <v>525</v>
      </c>
      <c r="T739" s="2" t="s">
        <v>1353</v>
      </c>
      <c r="U739" s="2" t="s">
        <v>4</v>
      </c>
      <c r="V739" s="2" t="s">
        <v>2</v>
      </c>
    </row>
    <row r="740" spans="1:22" hidden="1" x14ac:dyDescent="0.3">
      <c r="A740" s="109">
        <v>1005</v>
      </c>
      <c r="B740" s="126" t="s">
        <v>97</v>
      </c>
      <c r="C740" s="7" t="str">
        <f t="shared" si="119"/>
        <v>Marion|Family|Active</v>
      </c>
      <c r="D740" s="7">
        <v>1</v>
      </c>
      <c r="E740" s="88">
        <v>42</v>
      </c>
      <c r="F740" s="110">
        <f t="shared" si="113"/>
        <v>252</v>
      </c>
      <c r="G740" s="113">
        <f t="shared" si="114"/>
        <v>251</v>
      </c>
      <c r="H740" s="138"/>
      <c r="I740" s="150"/>
      <c r="J740" s="130"/>
      <c r="K740" s="116">
        <v>42</v>
      </c>
      <c r="L740" s="111">
        <v>42</v>
      </c>
      <c r="M740" s="111">
        <v>42</v>
      </c>
      <c r="N740" s="111">
        <v>41</v>
      </c>
      <c r="O740" s="111">
        <v>42</v>
      </c>
      <c r="P740" s="111">
        <v>42</v>
      </c>
      <c r="Q740" s="110">
        <v>29.066099999999999</v>
      </c>
      <c r="R740" s="110">
        <v>-82.040400000000005</v>
      </c>
      <c r="S740" s="2" t="s">
        <v>649</v>
      </c>
      <c r="T740" s="2" t="s">
        <v>1347</v>
      </c>
      <c r="U740" s="2" t="s">
        <v>4</v>
      </c>
      <c r="V740" s="2" t="s">
        <v>2</v>
      </c>
    </row>
    <row r="741" spans="1:22" hidden="1" x14ac:dyDescent="0.3">
      <c r="A741" s="109">
        <v>1348</v>
      </c>
      <c r="B741" s="126" t="s">
        <v>97</v>
      </c>
      <c r="C741" s="7" t="str">
        <f t="shared" si="119"/>
        <v>Marion|Family|Active</v>
      </c>
      <c r="D741" s="7">
        <v>1</v>
      </c>
      <c r="E741" s="88">
        <v>170</v>
      </c>
      <c r="F741" s="110">
        <f t="shared" si="113"/>
        <v>850</v>
      </c>
      <c r="G741" s="113">
        <f t="shared" si="114"/>
        <v>764</v>
      </c>
      <c r="H741" s="138"/>
      <c r="I741" s="150"/>
      <c r="J741" s="130"/>
      <c r="K741" s="116">
        <v>159</v>
      </c>
      <c r="L741" s="111">
        <v>154</v>
      </c>
      <c r="M741" s="111">
        <v>153</v>
      </c>
      <c r="N741" s="111">
        <v>149</v>
      </c>
      <c r="O741" s="111">
        <v>149</v>
      </c>
      <c r="Q741" s="110">
        <v>29.189699999999998</v>
      </c>
      <c r="R741" s="110">
        <v>-82.162499999999994</v>
      </c>
      <c r="S741" s="2" t="s">
        <v>836</v>
      </c>
      <c r="T741" s="2" t="s">
        <v>1360</v>
      </c>
      <c r="U741" s="2" t="s">
        <v>4</v>
      </c>
      <c r="V741" s="2" t="s">
        <v>2</v>
      </c>
    </row>
    <row r="742" spans="1:22" hidden="1" x14ac:dyDescent="0.3">
      <c r="A742" s="109">
        <v>1433</v>
      </c>
      <c r="B742" s="126" t="s">
        <v>97</v>
      </c>
      <c r="C742" s="7" t="str">
        <f t="shared" si="119"/>
        <v>Marion|Family|Active</v>
      </c>
      <c r="D742" s="7">
        <v>1</v>
      </c>
      <c r="E742" s="88">
        <v>119</v>
      </c>
      <c r="F742" s="110">
        <f t="shared" si="113"/>
        <v>714</v>
      </c>
      <c r="G742" s="113">
        <f t="shared" si="114"/>
        <v>669</v>
      </c>
      <c r="H742" s="138"/>
      <c r="I742" s="150"/>
      <c r="J742" s="130"/>
      <c r="K742" s="116">
        <v>115</v>
      </c>
      <c r="L742" s="111">
        <v>108</v>
      </c>
      <c r="M742" s="111">
        <v>109</v>
      </c>
      <c r="N742" s="111">
        <v>110</v>
      </c>
      <c r="O742" s="111">
        <v>112</v>
      </c>
      <c r="P742" s="111">
        <v>115</v>
      </c>
      <c r="Q742" s="110">
        <v>29.1935</v>
      </c>
      <c r="R742" s="110">
        <v>-82.1571</v>
      </c>
      <c r="S742" s="2" t="s">
        <v>857</v>
      </c>
      <c r="T742" s="2" t="s">
        <v>1361</v>
      </c>
      <c r="U742" s="2" t="s">
        <v>4</v>
      </c>
      <c r="V742" s="2" t="s">
        <v>2</v>
      </c>
    </row>
    <row r="743" spans="1:22" hidden="1" x14ac:dyDescent="0.3">
      <c r="A743" s="109">
        <v>1563</v>
      </c>
      <c r="B743" s="126" t="s">
        <v>97</v>
      </c>
      <c r="C743" s="7" t="str">
        <f t="shared" si="119"/>
        <v>Marion|Family|Active</v>
      </c>
      <c r="D743" s="7">
        <v>1</v>
      </c>
      <c r="E743" s="88">
        <v>68</v>
      </c>
      <c r="F743" s="110">
        <f t="shared" si="113"/>
        <v>340</v>
      </c>
      <c r="G743" s="113">
        <f t="shared" si="114"/>
        <v>293</v>
      </c>
      <c r="H743" s="138"/>
      <c r="I743" s="150"/>
      <c r="J743" s="130"/>
      <c r="K743" s="116">
        <v>61</v>
      </c>
      <c r="L743" s="111">
        <v>61</v>
      </c>
      <c r="M743" s="111">
        <v>55</v>
      </c>
      <c r="N743" s="111">
        <v>55</v>
      </c>
      <c r="O743" s="111">
        <v>61</v>
      </c>
      <c r="Q743" s="110">
        <v>29.1877</v>
      </c>
      <c r="R743" s="110">
        <v>-82.162499999999994</v>
      </c>
      <c r="S743" s="2" t="s">
        <v>911</v>
      </c>
      <c r="T743" s="2" t="s">
        <v>1362</v>
      </c>
      <c r="U743" s="2" t="s">
        <v>4</v>
      </c>
      <c r="V743" s="2" t="s">
        <v>2</v>
      </c>
    </row>
    <row r="744" spans="1:22" hidden="1" x14ac:dyDescent="0.3">
      <c r="A744" s="109">
        <v>2390</v>
      </c>
      <c r="B744" s="126" t="s">
        <v>97</v>
      </c>
      <c r="C744" s="7" t="str">
        <f t="shared" si="119"/>
        <v>Marion|Family|Active</v>
      </c>
      <c r="D744" s="7">
        <v>1</v>
      </c>
      <c r="E744" s="88">
        <v>130</v>
      </c>
      <c r="F744" s="110">
        <f t="shared" si="113"/>
        <v>780</v>
      </c>
      <c r="G744" s="113">
        <f t="shared" si="114"/>
        <v>768</v>
      </c>
      <c r="H744" s="138"/>
      <c r="I744" s="150"/>
      <c r="J744" s="130"/>
      <c r="K744" s="116">
        <v>127</v>
      </c>
      <c r="L744" s="111">
        <v>128</v>
      </c>
      <c r="M744" s="111">
        <v>129</v>
      </c>
      <c r="N744" s="111">
        <v>127</v>
      </c>
      <c r="O744" s="111">
        <v>129</v>
      </c>
      <c r="P744" s="111">
        <v>128</v>
      </c>
      <c r="Q744" s="110">
        <v>29.192799999999998</v>
      </c>
      <c r="R744" s="110">
        <v>-82.105500000000006</v>
      </c>
      <c r="S744" s="2" t="s">
        <v>1126</v>
      </c>
      <c r="T744" s="2" t="s">
        <v>1420</v>
      </c>
      <c r="U744" s="2" t="s">
        <v>4</v>
      </c>
      <c r="V744" s="2" t="s">
        <v>2</v>
      </c>
    </row>
    <row r="745" spans="1:22" hidden="1" x14ac:dyDescent="0.3">
      <c r="A745" s="109">
        <v>2564</v>
      </c>
      <c r="B745" s="126" t="s">
        <v>97</v>
      </c>
      <c r="C745" s="7" t="str">
        <f t="shared" si="119"/>
        <v>Marion|Family|Active</v>
      </c>
      <c r="D745" s="7">
        <v>1</v>
      </c>
      <c r="E745" s="88">
        <v>67</v>
      </c>
      <c r="F745" s="110">
        <f t="shared" si="113"/>
        <v>402</v>
      </c>
      <c r="G745" s="113">
        <f t="shared" si="114"/>
        <v>374</v>
      </c>
      <c r="H745" s="138"/>
      <c r="I745" s="150"/>
      <c r="J745" s="130"/>
      <c r="K745" s="116">
        <v>61</v>
      </c>
      <c r="L745" s="111">
        <v>62</v>
      </c>
      <c r="M745" s="111">
        <v>64</v>
      </c>
      <c r="N745" s="111">
        <v>64</v>
      </c>
      <c r="O745" s="111">
        <v>63</v>
      </c>
      <c r="P745" s="111">
        <v>60</v>
      </c>
      <c r="Q745" s="110">
        <v>29.060888888888901</v>
      </c>
      <c r="R745" s="110">
        <v>-82.469027777777796</v>
      </c>
      <c r="S745" s="2" t="s">
        <v>1223</v>
      </c>
      <c r="T745" s="2" t="s">
        <v>1368</v>
      </c>
      <c r="U745" s="2" t="s">
        <v>4</v>
      </c>
      <c r="V745" s="2" t="s">
        <v>2</v>
      </c>
    </row>
    <row r="746" spans="1:22" x14ac:dyDescent="0.25">
      <c r="A746" s="109"/>
      <c r="B746" s="126"/>
      <c r="C746" s="7" t="s">
        <v>1762</v>
      </c>
      <c r="D746" s="7">
        <f>SUM(D733:D745)</f>
        <v>13</v>
      </c>
      <c r="E746" s="135">
        <f t="shared" ref="E746:G746" si="120">SUM(E733:E745)</f>
        <v>1277</v>
      </c>
      <c r="F746" s="2">
        <f t="shared" si="120"/>
        <v>6872</v>
      </c>
      <c r="G746" s="2">
        <f t="shared" si="120"/>
        <v>6332</v>
      </c>
      <c r="H746" s="138">
        <f>G746/F746</f>
        <v>0.92142025611175782</v>
      </c>
      <c r="I746" s="150">
        <v>0.80889999999999995</v>
      </c>
      <c r="J746" s="130">
        <v>0.79890000000000005</v>
      </c>
      <c r="K746" s="116"/>
      <c r="L746" s="111"/>
      <c r="M746" s="111"/>
      <c r="N746" s="111"/>
      <c r="O746" s="111"/>
      <c r="P746" s="111"/>
      <c r="Q746" s="110"/>
      <c r="R746" s="110"/>
      <c r="S746" s="2"/>
      <c r="T746" s="2"/>
      <c r="U746" s="2"/>
      <c r="V746" s="2"/>
    </row>
    <row r="747" spans="1:22" hidden="1" x14ac:dyDescent="0.3">
      <c r="A747" s="109">
        <v>2552</v>
      </c>
      <c r="B747" s="126" t="s">
        <v>97</v>
      </c>
      <c r="C747" s="7" t="str">
        <f>CONCATENATE(B747&amp;"|"&amp;U747&amp;"|"&amp;V747)</f>
        <v>Marion|Family|Lease-Up</v>
      </c>
      <c r="D747" s="7">
        <v>1</v>
      </c>
      <c r="E747" s="88">
        <v>42</v>
      </c>
      <c r="F747" s="110">
        <f>COUNTA(K747:P747)*E747</f>
        <v>252</v>
      </c>
      <c r="G747" s="113">
        <f>SUM(K747:P747)</f>
        <v>200</v>
      </c>
      <c r="H747" s="138"/>
      <c r="I747" s="150"/>
      <c r="J747" s="130"/>
      <c r="K747" s="116">
        <v>35</v>
      </c>
      <c r="L747" s="111">
        <v>33</v>
      </c>
      <c r="M747" s="111">
        <v>33</v>
      </c>
      <c r="N747" s="111">
        <v>32</v>
      </c>
      <c r="O747" s="111">
        <v>34</v>
      </c>
      <c r="P747" s="111">
        <v>33</v>
      </c>
      <c r="Q747" s="110">
        <v>29.052388888888899</v>
      </c>
      <c r="R747" s="110">
        <v>-82.055222222222199</v>
      </c>
      <c r="S747" s="2" t="s">
        <v>1213</v>
      </c>
      <c r="T747" s="2" t="s">
        <v>1368</v>
      </c>
      <c r="U747" s="2" t="s">
        <v>4</v>
      </c>
      <c r="V747" s="2" t="s">
        <v>1332</v>
      </c>
    </row>
    <row r="748" spans="1:22" x14ac:dyDescent="0.25">
      <c r="A748" s="109"/>
      <c r="B748" s="126"/>
      <c r="C748" s="7" t="s">
        <v>1775</v>
      </c>
      <c r="D748" s="7">
        <v>1</v>
      </c>
      <c r="E748" s="88">
        <v>42</v>
      </c>
      <c r="F748" s="110">
        <v>252</v>
      </c>
      <c r="G748" s="113">
        <v>200</v>
      </c>
      <c r="H748" s="138">
        <f>G748/F748</f>
        <v>0.79365079365079361</v>
      </c>
      <c r="I748" s="150" t="s">
        <v>1763</v>
      </c>
      <c r="J748" s="130" t="s">
        <v>1763</v>
      </c>
      <c r="K748" s="116"/>
      <c r="L748" s="111"/>
      <c r="M748" s="111"/>
      <c r="N748" s="111"/>
      <c r="O748" s="111"/>
      <c r="P748" s="111"/>
      <c r="Q748" s="110"/>
      <c r="R748" s="110"/>
      <c r="S748" s="2"/>
      <c r="T748" s="2"/>
      <c r="U748" s="2"/>
      <c r="V748" s="2"/>
    </row>
    <row r="749" spans="1:22" hidden="1" x14ac:dyDescent="0.3">
      <c r="A749" s="109">
        <v>1496</v>
      </c>
      <c r="B749" s="126" t="s">
        <v>97</v>
      </c>
      <c r="C749" s="7" t="str">
        <f t="shared" si="119"/>
        <v>Marion|FW/FW|Active</v>
      </c>
      <c r="D749" s="7">
        <v>1</v>
      </c>
      <c r="E749" s="88">
        <v>124</v>
      </c>
      <c r="F749" s="110">
        <f t="shared" si="113"/>
        <v>620</v>
      </c>
      <c r="G749" s="113">
        <f t="shared" si="114"/>
        <v>554</v>
      </c>
      <c r="H749" s="138"/>
      <c r="I749" s="150"/>
      <c r="J749" s="130"/>
      <c r="K749" s="116">
        <v>114</v>
      </c>
      <c r="L749" s="111">
        <v>114</v>
      </c>
      <c r="M749" s="111">
        <v>108</v>
      </c>
      <c r="N749" s="111">
        <v>107</v>
      </c>
      <c r="P749" s="111">
        <v>111</v>
      </c>
      <c r="Q749" s="110">
        <v>29.177600000000002</v>
      </c>
      <c r="R749" s="110">
        <v>-82.165899999999993</v>
      </c>
      <c r="S749" s="2" t="s">
        <v>893</v>
      </c>
      <c r="T749" s="2" t="s">
        <v>1361</v>
      </c>
      <c r="U749" s="2" t="s">
        <v>5</v>
      </c>
      <c r="V749" s="2" t="s">
        <v>2</v>
      </c>
    </row>
    <row r="750" spans="1:22" ht="12.6" thickBot="1" x14ac:dyDescent="0.3">
      <c r="A750" s="109"/>
      <c r="B750" s="128"/>
      <c r="C750" s="44" t="s">
        <v>1780</v>
      </c>
      <c r="D750" s="44">
        <v>1</v>
      </c>
      <c r="E750" s="90">
        <v>124</v>
      </c>
      <c r="F750" s="145">
        <v>620</v>
      </c>
      <c r="G750" s="146">
        <v>554</v>
      </c>
      <c r="H750" s="139">
        <f>G750/F750</f>
        <v>0.8935483870967742</v>
      </c>
      <c r="I750" s="151">
        <v>0.84140000000000004</v>
      </c>
      <c r="J750" s="131">
        <v>0.82930000000000004</v>
      </c>
      <c r="K750" s="116"/>
      <c r="L750" s="111"/>
      <c r="M750" s="111"/>
      <c r="N750" s="111"/>
      <c r="O750" s="111"/>
      <c r="P750" s="111"/>
      <c r="Q750" s="110"/>
      <c r="R750" s="110"/>
      <c r="S750" s="2"/>
      <c r="T750" s="2"/>
      <c r="U750" s="2"/>
      <c r="V750" s="2"/>
    </row>
    <row r="751" spans="1:22" s="114" customFormat="1" x14ac:dyDescent="0.25">
      <c r="A751" s="119"/>
      <c r="B751" s="132" t="s">
        <v>158</v>
      </c>
      <c r="C751" s="156" t="s">
        <v>1793</v>
      </c>
      <c r="D751" s="156">
        <f>D758+D762</f>
        <v>5</v>
      </c>
      <c r="E751" s="156">
        <f t="shared" ref="E751:G751" si="121">E758+E762</f>
        <v>826</v>
      </c>
      <c r="F751" s="156">
        <f t="shared" si="121"/>
        <v>4956</v>
      </c>
      <c r="G751" s="156">
        <f t="shared" si="121"/>
        <v>4788</v>
      </c>
      <c r="H751" s="102">
        <f>G751/F751</f>
        <v>0.96610169491525422</v>
      </c>
      <c r="I751" s="156"/>
      <c r="J751" s="157"/>
      <c r="K751" s="122"/>
      <c r="L751" s="123"/>
      <c r="M751" s="123"/>
      <c r="N751" s="123"/>
      <c r="O751" s="123"/>
      <c r="P751" s="123"/>
      <c r="Q751" s="121"/>
      <c r="R751" s="121"/>
      <c r="S751" s="120"/>
      <c r="T751" s="120"/>
      <c r="U751" s="120"/>
      <c r="V751" s="120"/>
    </row>
    <row r="752" spans="1:22" hidden="1" x14ac:dyDescent="0.3">
      <c r="A752" s="109">
        <v>2630</v>
      </c>
      <c r="B752" s="126" t="s">
        <v>158</v>
      </c>
      <c r="C752" s="2" t="str">
        <f>CONCATENATE(B752&amp;"|"&amp;U752&amp;"|"&amp;V752)</f>
        <v>Martin|Elderly|Pipeline</v>
      </c>
      <c r="D752" s="2">
        <v>1</v>
      </c>
      <c r="E752" s="110">
        <v>48</v>
      </c>
      <c r="F752" s="110">
        <f>COUNTA(K752:P752)*E752</f>
        <v>0</v>
      </c>
      <c r="G752" s="113">
        <f>SUM(K752:P752)</f>
        <v>0</v>
      </c>
      <c r="H752" s="137"/>
      <c r="I752" s="124"/>
      <c r="J752" s="127"/>
      <c r="Q752" s="110">
        <v>28.179361</v>
      </c>
      <c r="R752" s="110">
        <v>-80.242305999999999</v>
      </c>
      <c r="S752" s="2" t="s">
        <v>1281</v>
      </c>
      <c r="T752" s="2" t="s">
        <v>1369</v>
      </c>
      <c r="U752" s="2" t="s">
        <v>3</v>
      </c>
      <c r="V752" s="2" t="s">
        <v>1333</v>
      </c>
    </row>
    <row r="753" spans="1:22" x14ac:dyDescent="0.25">
      <c r="A753" s="109"/>
      <c r="B753" s="126"/>
      <c r="C753" s="7" t="s">
        <v>1765</v>
      </c>
      <c r="D753" s="7">
        <v>1</v>
      </c>
      <c r="E753" s="88">
        <v>48</v>
      </c>
      <c r="F753" s="110"/>
      <c r="G753" s="113"/>
      <c r="H753" s="138"/>
      <c r="I753" s="150"/>
      <c r="J753" s="130"/>
      <c r="K753" s="116"/>
      <c r="L753" s="111"/>
      <c r="M753" s="111"/>
      <c r="N753" s="111"/>
      <c r="O753" s="111"/>
      <c r="P753" s="111"/>
      <c r="Q753" s="110"/>
      <c r="R753" s="110"/>
      <c r="S753" s="2"/>
      <c r="T753" s="2"/>
      <c r="U753" s="2"/>
      <c r="V753" s="2"/>
    </row>
    <row r="754" spans="1:22" hidden="1" x14ac:dyDescent="0.3">
      <c r="A754" s="109">
        <v>214</v>
      </c>
      <c r="B754" s="126" t="s">
        <v>158</v>
      </c>
      <c r="C754" s="7" t="str">
        <f t="shared" si="119"/>
        <v>Martin|Family|Active</v>
      </c>
      <c r="D754" s="7">
        <v>1</v>
      </c>
      <c r="E754" s="88">
        <v>344</v>
      </c>
      <c r="F754" s="110">
        <f t="shared" si="113"/>
        <v>2064</v>
      </c>
      <c r="G754" s="113">
        <f t="shared" si="114"/>
        <v>2005</v>
      </c>
      <c r="H754" s="138"/>
      <c r="I754" s="150"/>
      <c r="J754" s="130"/>
      <c r="K754" s="116">
        <v>343</v>
      </c>
      <c r="L754" s="111">
        <v>337</v>
      </c>
      <c r="M754" s="111">
        <v>337</v>
      </c>
      <c r="N754" s="111">
        <v>333</v>
      </c>
      <c r="O754" s="111">
        <v>324</v>
      </c>
      <c r="P754" s="111">
        <v>331</v>
      </c>
      <c r="Q754" s="110">
        <v>27.161100000000001</v>
      </c>
      <c r="R754" s="110">
        <v>-80.242400000000004</v>
      </c>
      <c r="S754" s="2" t="s">
        <v>159</v>
      </c>
      <c r="T754" s="2" t="s">
        <v>1453</v>
      </c>
      <c r="U754" s="2" t="s">
        <v>4</v>
      </c>
      <c r="V754" s="2" t="s">
        <v>2</v>
      </c>
    </row>
    <row r="755" spans="1:22" hidden="1" x14ac:dyDescent="0.3">
      <c r="A755" s="109">
        <v>403</v>
      </c>
      <c r="B755" s="126" t="s">
        <v>158</v>
      </c>
      <c r="C755" s="7" t="str">
        <f t="shared" si="119"/>
        <v>Martin|Family|Active</v>
      </c>
      <c r="D755" s="7">
        <v>1</v>
      </c>
      <c r="E755" s="88">
        <v>33</v>
      </c>
      <c r="F755" s="110">
        <f t="shared" si="113"/>
        <v>198</v>
      </c>
      <c r="G755" s="113">
        <f t="shared" si="114"/>
        <v>169</v>
      </c>
      <c r="H755" s="138"/>
      <c r="I755" s="150"/>
      <c r="J755" s="130"/>
      <c r="K755" s="116">
        <v>27</v>
      </c>
      <c r="L755" s="111">
        <v>29</v>
      </c>
      <c r="M755" s="111">
        <v>28</v>
      </c>
      <c r="N755" s="111">
        <v>29</v>
      </c>
      <c r="O755" s="111">
        <v>28</v>
      </c>
      <c r="P755" s="111">
        <v>28</v>
      </c>
      <c r="Q755" s="110">
        <v>27.026599999999998</v>
      </c>
      <c r="R755" s="110">
        <v>-80.493899999999996</v>
      </c>
      <c r="S755" s="2" t="s">
        <v>281</v>
      </c>
      <c r="T755" s="2" t="s">
        <v>1417</v>
      </c>
      <c r="U755" s="2" t="s">
        <v>4</v>
      </c>
      <c r="V755" s="2" t="s">
        <v>2</v>
      </c>
    </row>
    <row r="756" spans="1:22" hidden="1" x14ac:dyDescent="0.3">
      <c r="A756" s="109">
        <v>736</v>
      </c>
      <c r="B756" s="126" t="s">
        <v>158</v>
      </c>
      <c r="C756" s="7" t="str">
        <f t="shared" si="119"/>
        <v>Martin|Family|Active</v>
      </c>
      <c r="D756" s="7">
        <v>1</v>
      </c>
      <c r="E756" s="88">
        <v>200</v>
      </c>
      <c r="F756" s="110">
        <f t="shared" si="113"/>
        <v>1200</v>
      </c>
      <c r="G756" s="113">
        <f t="shared" si="114"/>
        <v>1179</v>
      </c>
      <c r="H756" s="138"/>
      <c r="I756" s="150"/>
      <c r="J756" s="130"/>
      <c r="K756" s="116">
        <v>195</v>
      </c>
      <c r="L756" s="111">
        <v>199</v>
      </c>
      <c r="M756" s="111">
        <v>198</v>
      </c>
      <c r="N756" s="111">
        <v>197</v>
      </c>
      <c r="O756" s="111">
        <v>193</v>
      </c>
      <c r="P756" s="111">
        <v>197</v>
      </c>
      <c r="Q756" s="110">
        <v>27.201000000000001</v>
      </c>
      <c r="R756" s="110">
        <v>-80.220100000000002</v>
      </c>
      <c r="S756" s="2" t="s">
        <v>490</v>
      </c>
      <c r="T756" s="2" t="s">
        <v>1350</v>
      </c>
      <c r="U756" s="2" t="s">
        <v>4</v>
      </c>
      <c r="V756" s="2" t="s">
        <v>2</v>
      </c>
    </row>
    <row r="757" spans="1:22" hidden="1" x14ac:dyDescent="0.3">
      <c r="A757" s="109">
        <v>1100</v>
      </c>
      <c r="B757" s="126" t="s">
        <v>158</v>
      </c>
      <c r="C757" s="7" t="str">
        <f t="shared" si="119"/>
        <v>Martin|Family|Active</v>
      </c>
      <c r="D757" s="7">
        <v>1</v>
      </c>
      <c r="E757" s="88">
        <v>192</v>
      </c>
      <c r="F757" s="110">
        <f t="shared" si="113"/>
        <v>1152</v>
      </c>
      <c r="G757" s="113">
        <f t="shared" si="114"/>
        <v>1132</v>
      </c>
      <c r="H757" s="138"/>
      <c r="I757" s="150"/>
      <c r="J757" s="130"/>
      <c r="K757" s="116">
        <v>188</v>
      </c>
      <c r="L757" s="111">
        <v>189</v>
      </c>
      <c r="M757" s="111">
        <v>190</v>
      </c>
      <c r="N757" s="111">
        <v>190</v>
      </c>
      <c r="O757" s="111">
        <v>190</v>
      </c>
      <c r="P757" s="111">
        <v>185</v>
      </c>
      <c r="Q757" s="110">
        <v>27.2483</v>
      </c>
      <c r="R757" s="110">
        <v>-80.2761</v>
      </c>
      <c r="S757" s="2" t="s">
        <v>702</v>
      </c>
      <c r="T757" s="2" t="s">
        <v>1586</v>
      </c>
      <c r="U757" s="2" t="s">
        <v>4</v>
      </c>
      <c r="V757" s="2" t="s">
        <v>2</v>
      </c>
    </row>
    <row r="758" spans="1:22" x14ac:dyDescent="0.25">
      <c r="A758" s="109"/>
      <c r="B758" s="126"/>
      <c r="C758" s="7" t="s">
        <v>1762</v>
      </c>
      <c r="D758" s="7">
        <f>SUM(D754:D757)</f>
        <v>4</v>
      </c>
      <c r="E758" s="135">
        <f t="shared" ref="E758:G758" si="122">SUM(E754:E757)</f>
        <v>769</v>
      </c>
      <c r="F758" s="2">
        <f t="shared" si="122"/>
        <v>4614</v>
      </c>
      <c r="G758" s="2">
        <f t="shared" si="122"/>
        <v>4485</v>
      </c>
      <c r="H758" s="138">
        <f>G758/F758</f>
        <v>0.9720416124837451</v>
      </c>
      <c r="I758" s="150">
        <v>0.96489999999999998</v>
      </c>
      <c r="J758" s="130">
        <v>0.95589999999999997</v>
      </c>
      <c r="K758" s="116"/>
      <c r="L758" s="111"/>
      <c r="M758" s="111"/>
      <c r="N758" s="111"/>
      <c r="O758" s="111"/>
      <c r="P758" s="111"/>
      <c r="Q758" s="110"/>
      <c r="R758" s="110"/>
      <c r="S758" s="2"/>
      <c r="T758" s="2"/>
      <c r="U758" s="2"/>
      <c r="V758" s="2"/>
    </row>
    <row r="759" spans="1:22" hidden="1" x14ac:dyDescent="0.3">
      <c r="A759" s="109">
        <v>2565</v>
      </c>
      <c r="B759" s="126" t="s">
        <v>158</v>
      </c>
      <c r="C759" s="7" t="str">
        <f>CONCATENATE(B759&amp;"|"&amp;U759&amp;"|"&amp;V759)</f>
        <v>Martin|Family|Pipeline</v>
      </c>
      <c r="D759" s="7">
        <v>1</v>
      </c>
      <c r="E759" s="88">
        <v>36</v>
      </c>
      <c r="F759" s="110">
        <f>COUNTA(K759:P759)*E759</f>
        <v>0</v>
      </c>
      <c r="G759" s="113">
        <f>SUM(K759:P759)</f>
        <v>0</v>
      </c>
      <c r="H759" s="138"/>
      <c r="I759" s="150"/>
      <c r="J759" s="130"/>
      <c r="Q759" s="110">
        <v>27.19425</v>
      </c>
      <c r="R759" s="110">
        <v>-80.241777777777799</v>
      </c>
      <c r="S759" s="2" t="s">
        <v>1224</v>
      </c>
      <c r="T759" s="2" t="s">
        <v>1368</v>
      </c>
      <c r="U759" s="2" t="s">
        <v>4</v>
      </c>
      <c r="V759" s="2" t="s">
        <v>1333</v>
      </c>
    </row>
    <row r="760" spans="1:22" x14ac:dyDescent="0.25">
      <c r="A760" s="109"/>
      <c r="B760" s="126"/>
      <c r="C760" s="7" t="s">
        <v>1768</v>
      </c>
      <c r="D760" s="7">
        <v>1</v>
      </c>
      <c r="E760" s="88">
        <v>36</v>
      </c>
      <c r="F760" s="110">
        <f>COUNTA(K760:P760)*E760</f>
        <v>0</v>
      </c>
      <c r="G760" s="113"/>
      <c r="H760" s="138"/>
      <c r="I760" s="150"/>
      <c r="J760" s="130"/>
      <c r="K760" s="116"/>
      <c r="L760" s="111"/>
      <c r="M760" s="111"/>
      <c r="N760" s="111"/>
      <c r="O760" s="111"/>
      <c r="P760" s="111"/>
      <c r="Q760" s="110"/>
      <c r="R760" s="110"/>
      <c r="S760" s="2"/>
      <c r="T760" s="2"/>
      <c r="U760" s="2"/>
      <c r="V760" s="2"/>
    </row>
    <row r="761" spans="1:22" hidden="1" x14ac:dyDescent="0.3">
      <c r="A761" s="109">
        <v>537</v>
      </c>
      <c r="B761" s="126" t="s">
        <v>158</v>
      </c>
      <c r="C761" s="7" t="str">
        <f t="shared" si="119"/>
        <v>Martin|Family|MR|Active</v>
      </c>
      <c r="D761" s="7">
        <v>1</v>
      </c>
      <c r="E761" s="88">
        <v>57</v>
      </c>
      <c r="F761" s="110">
        <f t="shared" si="113"/>
        <v>342</v>
      </c>
      <c r="G761" s="113">
        <f t="shared" si="114"/>
        <v>303</v>
      </c>
      <c r="H761" s="138"/>
      <c r="I761" s="150"/>
      <c r="J761" s="130"/>
      <c r="K761" s="116">
        <v>54</v>
      </c>
      <c r="L761" s="111">
        <v>55</v>
      </c>
      <c r="M761" s="111">
        <v>50</v>
      </c>
      <c r="N761" s="111">
        <v>48</v>
      </c>
      <c r="O761" s="111">
        <v>48</v>
      </c>
      <c r="P761" s="111">
        <v>48</v>
      </c>
      <c r="Q761" s="110">
        <v>27.029299999999999</v>
      </c>
      <c r="R761" s="110">
        <v>-80.492000000000004</v>
      </c>
      <c r="S761" s="2" t="s">
        <v>367</v>
      </c>
      <c r="T761" s="2" t="s">
        <v>1414</v>
      </c>
      <c r="U761" s="2" t="s">
        <v>1738</v>
      </c>
      <c r="V761" s="2" t="s">
        <v>2</v>
      </c>
    </row>
    <row r="762" spans="1:22" ht="12.6" thickBot="1" x14ac:dyDescent="0.3">
      <c r="A762" s="109"/>
      <c r="B762" s="128"/>
      <c r="C762" s="44" t="s">
        <v>1761</v>
      </c>
      <c r="D762" s="44">
        <v>1</v>
      </c>
      <c r="E762" s="90">
        <v>57</v>
      </c>
      <c r="F762" s="145">
        <v>342</v>
      </c>
      <c r="G762" s="146">
        <v>303</v>
      </c>
      <c r="H762" s="139">
        <f>G762/F762</f>
        <v>0.88596491228070173</v>
      </c>
      <c r="I762" s="151">
        <v>0.91300000000000003</v>
      </c>
      <c r="J762" s="131">
        <v>0.91110000000000002</v>
      </c>
      <c r="Q762" s="110"/>
      <c r="R762" s="110"/>
      <c r="S762" s="2"/>
      <c r="T762" s="2"/>
      <c r="U762" s="2"/>
      <c r="V762" s="2"/>
    </row>
    <row r="763" spans="1:22" s="114" customFormat="1" x14ac:dyDescent="0.25">
      <c r="A763" s="119"/>
      <c r="B763" s="132" t="s">
        <v>24</v>
      </c>
      <c r="C763" s="156" t="s">
        <v>1794</v>
      </c>
      <c r="D763" s="156">
        <f>D790+D813+D946+D968+D976+D985+D992</f>
        <v>185</v>
      </c>
      <c r="E763" s="156">
        <f t="shared" ref="E763:G763" si="123">E790+E813+E946+E968+E976+E985+E992</f>
        <v>27070</v>
      </c>
      <c r="F763" s="156">
        <f t="shared" si="123"/>
        <v>155718</v>
      </c>
      <c r="G763" s="156">
        <f t="shared" si="123"/>
        <v>149632</v>
      </c>
      <c r="H763" s="102">
        <f>G763/F763</f>
        <v>0.96091652859656562</v>
      </c>
      <c r="I763" s="156"/>
      <c r="J763" s="157"/>
      <c r="K763" s="142"/>
      <c r="L763" s="143"/>
      <c r="M763" s="143"/>
      <c r="N763" s="143"/>
      <c r="O763" s="143"/>
      <c r="P763" s="143"/>
      <c r="Q763" s="121"/>
      <c r="R763" s="121"/>
      <c r="S763" s="120"/>
      <c r="T763" s="120"/>
      <c r="U763" s="120"/>
      <c r="V763" s="120"/>
    </row>
    <row r="764" spans="1:22" hidden="1" x14ac:dyDescent="0.3">
      <c r="A764" s="109">
        <v>119</v>
      </c>
      <c r="B764" s="126" t="s">
        <v>24</v>
      </c>
      <c r="C764" s="2" t="str">
        <f t="shared" si="119"/>
        <v>Miami-Dade|Elderly|Active</v>
      </c>
      <c r="D764" s="2">
        <v>1</v>
      </c>
      <c r="E764" s="110">
        <v>332</v>
      </c>
      <c r="F764" s="110">
        <f t="shared" si="113"/>
        <v>1992</v>
      </c>
      <c r="G764" s="113">
        <f t="shared" si="114"/>
        <v>1960</v>
      </c>
      <c r="H764" s="137"/>
      <c r="I764" s="124"/>
      <c r="J764" s="127"/>
      <c r="K764" s="116">
        <v>329</v>
      </c>
      <c r="L764" s="111">
        <v>328</v>
      </c>
      <c r="M764" s="111">
        <v>326</v>
      </c>
      <c r="N764" s="111">
        <v>322</v>
      </c>
      <c r="O764" s="111">
        <v>328</v>
      </c>
      <c r="P764" s="111">
        <v>327</v>
      </c>
      <c r="Q764" s="110">
        <v>25.582699999999999</v>
      </c>
      <c r="R764" s="110">
        <v>-80.370999999999995</v>
      </c>
      <c r="S764" s="2" t="s">
        <v>96</v>
      </c>
      <c r="T764" s="2" t="s">
        <v>1439</v>
      </c>
      <c r="U764" s="2" t="s">
        <v>3</v>
      </c>
      <c r="V764" s="2" t="s">
        <v>2</v>
      </c>
    </row>
    <row r="765" spans="1:22" hidden="1" x14ac:dyDescent="0.3">
      <c r="A765" s="109">
        <v>322</v>
      </c>
      <c r="B765" s="126" t="s">
        <v>24</v>
      </c>
      <c r="C765" s="2" t="str">
        <f t="shared" si="119"/>
        <v>Miami-Dade|Elderly|Active</v>
      </c>
      <c r="D765" s="2">
        <v>1</v>
      </c>
      <c r="E765" s="110">
        <v>144</v>
      </c>
      <c r="F765" s="110">
        <f t="shared" si="113"/>
        <v>864</v>
      </c>
      <c r="G765" s="113">
        <f t="shared" si="114"/>
        <v>854</v>
      </c>
      <c r="H765" s="137"/>
      <c r="I765" s="124"/>
      <c r="J765" s="127"/>
      <c r="K765" s="116">
        <v>144</v>
      </c>
      <c r="L765" s="111">
        <v>142</v>
      </c>
      <c r="M765" s="111">
        <v>143</v>
      </c>
      <c r="N765" s="111">
        <v>142</v>
      </c>
      <c r="O765" s="111">
        <v>141</v>
      </c>
      <c r="P765" s="111">
        <v>142</v>
      </c>
      <c r="Q765" s="110">
        <v>25.566500000000001</v>
      </c>
      <c r="R765" s="110">
        <v>-80.359300000000005</v>
      </c>
      <c r="S765" s="2" t="s">
        <v>229</v>
      </c>
      <c r="T765" s="2" t="s">
        <v>1474</v>
      </c>
      <c r="U765" s="2" t="s">
        <v>3</v>
      </c>
      <c r="V765" s="2" t="s">
        <v>2</v>
      </c>
    </row>
    <row r="766" spans="1:22" hidden="1" x14ac:dyDescent="0.3">
      <c r="A766" s="109">
        <v>692</v>
      </c>
      <c r="B766" s="126" t="s">
        <v>24</v>
      </c>
      <c r="C766" s="2" t="str">
        <f t="shared" si="119"/>
        <v>Miami-Dade|Elderly|Active</v>
      </c>
      <c r="D766" s="2">
        <v>1</v>
      </c>
      <c r="E766" s="110">
        <v>82</v>
      </c>
      <c r="F766" s="110">
        <f t="shared" si="113"/>
        <v>410</v>
      </c>
      <c r="G766" s="113">
        <f t="shared" si="114"/>
        <v>392</v>
      </c>
      <c r="H766" s="137"/>
      <c r="I766" s="124"/>
      <c r="J766" s="127"/>
      <c r="L766" s="111">
        <v>76</v>
      </c>
      <c r="M766" s="111">
        <v>79</v>
      </c>
      <c r="N766" s="111">
        <v>78</v>
      </c>
      <c r="O766" s="111">
        <v>80</v>
      </c>
      <c r="P766" s="111">
        <v>79</v>
      </c>
      <c r="Q766" s="110">
        <v>25.7727</v>
      </c>
      <c r="R766" s="110">
        <v>-80.209800000000001</v>
      </c>
      <c r="S766" s="2" t="s">
        <v>459</v>
      </c>
      <c r="T766" s="2" t="s">
        <v>1484</v>
      </c>
      <c r="U766" s="2" t="s">
        <v>3</v>
      </c>
      <c r="V766" s="2" t="s">
        <v>2</v>
      </c>
    </row>
    <row r="767" spans="1:22" hidden="1" x14ac:dyDescent="0.3">
      <c r="A767" s="109">
        <v>704</v>
      </c>
      <c r="B767" s="126" t="s">
        <v>24</v>
      </c>
      <c r="C767" s="2" t="str">
        <f t="shared" si="119"/>
        <v>Miami-Dade|Elderly|Active</v>
      </c>
      <c r="D767" s="2">
        <v>1</v>
      </c>
      <c r="E767" s="110">
        <v>76</v>
      </c>
      <c r="F767" s="110">
        <f t="shared" si="113"/>
        <v>456</v>
      </c>
      <c r="G767" s="113">
        <f t="shared" si="114"/>
        <v>446</v>
      </c>
      <c r="H767" s="137"/>
      <c r="I767" s="124"/>
      <c r="J767" s="127"/>
      <c r="K767" s="116">
        <v>73</v>
      </c>
      <c r="L767" s="111">
        <v>74</v>
      </c>
      <c r="M767" s="111">
        <v>74</v>
      </c>
      <c r="N767" s="111">
        <v>73</v>
      </c>
      <c r="O767" s="111">
        <v>76</v>
      </c>
      <c r="P767" s="111">
        <v>76</v>
      </c>
      <c r="Q767" s="110">
        <v>25.781700000000001</v>
      </c>
      <c r="R767" s="110">
        <v>-80.216300000000004</v>
      </c>
      <c r="S767" s="2" t="s">
        <v>466</v>
      </c>
      <c r="T767" s="2" t="s">
        <v>1353</v>
      </c>
      <c r="U767" s="2" t="s">
        <v>3</v>
      </c>
      <c r="V767" s="2" t="s">
        <v>2</v>
      </c>
    </row>
    <row r="768" spans="1:22" hidden="1" x14ac:dyDescent="0.3">
      <c r="A768" s="109">
        <v>711</v>
      </c>
      <c r="B768" s="126" t="s">
        <v>24</v>
      </c>
      <c r="C768" s="2" t="str">
        <f t="shared" si="119"/>
        <v>Miami-Dade|Elderly|Active</v>
      </c>
      <c r="D768" s="2">
        <v>1</v>
      </c>
      <c r="E768" s="110">
        <v>56</v>
      </c>
      <c r="F768" s="110">
        <f t="shared" si="113"/>
        <v>336</v>
      </c>
      <c r="G768" s="113">
        <f t="shared" si="114"/>
        <v>332</v>
      </c>
      <c r="H768" s="137"/>
      <c r="I768" s="124"/>
      <c r="J768" s="127"/>
      <c r="K768" s="116">
        <v>54</v>
      </c>
      <c r="L768" s="111">
        <v>54</v>
      </c>
      <c r="M768" s="111">
        <v>56</v>
      </c>
      <c r="N768" s="111">
        <v>56</v>
      </c>
      <c r="O768" s="111">
        <v>56</v>
      </c>
      <c r="P768" s="111">
        <v>56</v>
      </c>
      <c r="Q768" s="110">
        <v>25.796299999999999</v>
      </c>
      <c r="R768" s="110">
        <v>-80.130899999999997</v>
      </c>
      <c r="S768" s="2" t="s">
        <v>472</v>
      </c>
      <c r="T768" s="2" t="s">
        <v>1530</v>
      </c>
      <c r="U768" s="2" t="s">
        <v>3</v>
      </c>
      <c r="V768" s="2" t="s">
        <v>2</v>
      </c>
    </row>
    <row r="769" spans="1:22" hidden="1" x14ac:dyDescent="0.3">
      <c r="A769" s="109">
        <v>940</v>
      </c>
      <c r="B769" s="126" t="s">
        <v>24</v>
      </c>
      <c r="C769" s="2" t="str">
        <f t="shared" si="119"/>
        <v>Miami-Dade|Elderly|Active</v>
      </c>
      <c r="D769" s="2">
        <v>1</v>
      </c>
      <c r="E769" s="110">
        <v>130</v>
      </c>
      <c r="F769" s="110">
        <f t="shared" si="113"/>
        <v>780</v>
      </c>
      <c r="G769" s="113">
        <f t="shared" si="114"/>
        <v>767</v>
      </c>
      <c r="H769" s="137"/>
      <c r="I769" s="124"/>
      <c r="J769" s="127"/>
      <c r="K769" s="116">
        <v>130</v>
      </c>
      <c r="L769" s="111">
        <v>128</v>
      </c>
      <c r="M769" s="111">
        <v>124</v>
      </c>
      <c r="N769" s="111">
        <v>129</v>
      </c>
      <c r="O769" s="111">
        <v>130</v>
      </c>
      <c r="P769" s="111">
        <v>126</v>
      </c>
      <c r="Q769" s="110">
        <v>25.764600000000002</v>
      </c>
      <c r="R769" s="110">
        <v>-80.197299999999998</v>
      </c>
      <c r="S769" s="2" t="s">
        <v>604</v>
      </c>
      <c r="T769" s="2" t="s">
        <v>1472</v>
      </c>
      <c r="U769" s="2" t="s">
        <v>3</v>
      </c>
      <c r="V769" s="2" t="s">
        <v>2</v>
      </c>
    </row>
    <row r="770" spans="1:22" hidden="1" x14ac:dyDescent="0.3">
      <c r="A770" s="109">
        <v>950</v>
      </c>
      <c r="B770" s="126" t="s">
        <v>24</v>
      </c>
      <c r="C770" s="2" t="str">
        <f t="shared" si="119"/>
        <v>Miami-Dade|Elderly|Active</v>
      </c>
      <c r="D770" s="2">
        <v>1</v>
      </c>
      <c r="E770" s="110">
        <v>160</v>
      </c>
      <c r="F770" s="110">
        <f t="shared" si="113"/>
        <v>960</v>
      </c>
      <c r="G770" s="113">
        <f t="shared" si="114"/>
        <v>900</v>
      </c>
      <c r="H770" s="137"/>
      <c r="I770" s="124"/>
      <c r="J770" s="127"/>
      <c r="K770" s="116">
        <v>144</v>
      </c>
      <c r="L770" s="111">
        <v>147</v>
      </c>
      <c r="M770" s="111">
        <v>150</v>
      </c>
      <c r="N770" s="111">
        <v>151</v>
      </c>
      <c r="O770" s="111">
        <v>153</v>
      </c>
      <c r="P770" s="111">
        <v>155</v>
      </c>
      <c r="Q770" s="110">
        <v>25.882899999999999</v>
      </c>
      <c r="R770" s="110">
        <v>-80.237700000000004</v>
      </c>
      <c r="S770" s="2" t="s">
        <v>610</v>
      </c>
      <c r="T770" s="2" t="s">
        <v>1357</v>
      </c>
      <c r="U770" s="2" t="s">
        <v>3</v>
      </c>
      <c r="V770" s="2" t="s">
        <v>2</v>
      </c>
    </row>
    <row r="771" spans="1:22" hidden="1" x14ac:dyDescent="0.3">
      <c r="A771" s="109">
        <v>1351</v>
      </c>
      <c r="B771" s="126" t="s">
        <v>24</v>
      </c>
      <c r="C771" s="2" t="str">
        <f t="shared" si="119"/>
        <v>Miami-Dade|Elderly|Active</v>
      </c>
      <c r="D771" s="2">
        <v>1</v>
      </c>
      <c r="E771" s="110">
        <v>61</v>
      </c>
      <c r="F771" s="110">
        <f t="shared" si="113"/>
        <v>366</v>
      </c>
      <c r="G771" s="113">
        <f t="shared" si="114"/>
        <v>363</v>
      </c>
      <c r="H771" s="137"/>
      <c r="I771" s="124"/>
      <c r="J771" s="127"/>
      <c r="K771" s="116">
        <v>61</v>
      </c>
      <c r="L771" s="111">
        <v>61</v>
      </c>
      <c r="M771" s="111">
        <v>61</v>
      </c>
      <c r="N771" s="111">
        <v>61</v>
      </c>
      <c r="O771" s="111">
        <v>60</v>
      </c>
      <c r="P771" s="111">
        <v>59</v>
      </c>
      <c r="Q771" s="110">
        <v>25.776841999999998</v>
      </c>
      <c r="R771" s="110">
        <v>-80.201729999999998</v>
      </c>
      <c r="S771" s="2" t="s">
        <v>839</v>
      </c>
      <c r="T771" s="2" t="s">
        <v>1360</v>
      </c>
      <c r="U771" s="2" t="s">
        <v>3</v>
      </c>
      <c r="V771" s="2" t="s">
        <v>2</v>
      </c>
    </row>
    <row r="772" spans="1:22" hidden="1" x14ac:dyDescent="0.3">
      <c r="A772" s="109">
        <v>1533</v>
      </c>
      <c r="B772" s="126" t="s">
        <v>24</v>
      </c>
      <c r="C772" s="2" t="str">
        <f t="shared" si="119"/>
        <v>Miami-Dade|Elderly|Active</v>
      </c>
      <c r="D772" s="2">
        <v>1</v>
      </c>
      <c r="E772" s="110">
        <v>100</v>
      </c>
      <c r="F772" s="110">
        <f t="shared" si="113"/>
        <v>500</v>
      </c>
      <c r="G772" s="113">
        <f t="shared" si="114"/>
        <v>484</v>
      </c>
      <c r="H772" s="137"/>
      <c r="I772" s="124"/>
      <c r="J772" s="127"/>
      <c r="L772" s="111">
        <v>97</v>
      </c>
      <c r="M772" s="111">
        <v>96</v>
      </c>
      <c r="N772" s="111">
        <v>97</v>
      </c>
      <c r="O772" s="111">
        <v>96</v>
      </c>
      <c r="P772" s="111">
        <v>98</v>
      </c>
      <c r="Q772" s="110">
        <v>25.824200000000001</v>
      </c>
      <c r="R772" s="110">
        <v>-80.234700000000004</v>
      </c>
      <c r="S772" s="2" t="s">
        <v>901</v>
      </c>
      <c r="T772" s="2" t="s">
        <v>1643</v>
      </c>
      <c r="U772" s="2" t="s">
        <v>3</v>
      </c>
      <c r="V772" s="2" t="s">
        <v>2</v>
      </c>
    </row>
    <row r="773" spans="1:22" hidden="1" x14ac:dyDescent="0.3">
      <c r="A773" s="109">
        <v>1542</v>
      </c>
      <c r="B773" s="126" t="s">
        <v>24</v>
      </c>
      <c r="C773" s="2" t="str">
        <f t="shared" si="119"/>
        <v>Miami-Dade|Elderly|Active</v>
      </c>
      <c r="D773" s="2">
        <v>1</v>
      </c>
      <c r="E773" s="110">
        <v>150</v>
      </c>
      <c r="F773" s="110">
        <f t="shared" si="113"/>
        <v>900</v>
      </c>
      <c r="G773" s="113">
        <f t="shared" si="114"/>
        <v>894</v>
      </c>
      <c r="H773" s="137"/>
      <c r="I773" s="124"/>
      <c r="J773" s="127"/>
      <c r="K773" s="116">
        <v>149</v>
      </c>
      <c r="L773" s="111">
        <v>148</v>
      </c>
      <c r="M773" s="111">
        <v>150</v>
      </c>
      <c r="N773" s="111">
        <v>149</v>
      </c>
      <c r="O773" s="111">
        <v>149</v>
      </c>
      <c r="P773" s="111">
        <v>149</v>
      </c>
      <c r="Q773" s="110">
        <v>25.824000000000002</v>
      </c>
      <c r="R773" s="110">
        <v>-80.235699999999994</v>
      </c>
      <c r="S773" s="2" t="s">
        <v>902</v>
      </c>
      <c r="T773" s="2" t="s">
        <v>1644</v>
      </c>
      <c r="U773" s="2" t="s">
        <v>3</v>
      </c>
      <c r="V773" s="2" t="s">
        <v>2</v>
      </c>
    </row>
    <row r="774" spans="1:22" hidden="1" x14ac:dyDescent="0.3">
      <c r="A774" s="109">
        <v>1559</v>
      </c>
      <c r="B774" s="126" t="s">
        <v>24</v>
      </c>
      <c r="C774" s="2" t="str">
        <f t="shared" si="119"/>
        <v>Miami-Dade|Elderly|Active</v>
      </c>
      <c r="D774" s="2">
        <v>1</v>
      </c>
      <c r="E774" s="110">
        <v>100</v>
      </c>
      <c r="F774" s="110">
        <f t="shared" si="113"/>
        <v>600</v>
      </c>
      <c r="G774" s="113">
        <f t="shared" si="114"/>
        <v>596</v>
      </c>
      <c r="H774" s="137"/>
      <c r="I774" s="124"/>
      <c r="J774" s="127"/>
      <c r="K774" s="116">
        <v>99</v>
      </c>
      <c r="L774" s="111">
        <v>100</v>
      </c>
      <c r="M774" s="111">
        <v>98</v>
      </c>
      <c r="N774" s="111">
        <v>99</v>
      </c>
      <c r="O774" s="111">
        <v>100</v>
      </c>
      <c r="P774" s="111">
        <v>100</v>
      </c>
      <c r="Q774" s="110">
        <v>25.830400000000001</v>
      </c>
      <c r="R774" s="110">
        <v>-80.207400000000007</v>
      </c>
      <c r="S774" s="2" t="s">
        <v>909</v>
      </c>
      <c r="T774" s="2" t="s">
        <v>1647</v>
      </c>
      <c r="U774" s="2" t="s">
        <v>3</v>
      </c>
      <c r="V774" s="2" t="s">
        <v>2</v>
      </c>
    </row>
    <row r="775" spans="1:22" hidden="1" x14ac:dyDescent="0.3">
      <c r="A775" s="109">
        <v>1603</v>
      </c>
      <c r="B775" s="126" t="s">
        <v>24</v>
      </c>
      <c r="C775" s="2" t="str">
        <f t="shared" si="119"/>
        <v>Miami-Dade|Elderly|Active</v>
      </c>
      <c r="D775" s="2">
        <v>1</v>
      </c>
      <c r="E775" s="110">
        <v>110</v>
      </c>
      <c r="F775" s="110">
        <f t="shared" si="113"/>
        <v>660</v>
      </c>
      <c r="G775" s="113">
        <f t="shared" si="114"/>
        <v>635</v>
      </c>
      <c r="H775" s="137"/>
      <c r="I775" s="124"/>
      <c r="J775" s="127"/>
      <c r="K775" s="116">
        <v>103</v>
      </c>
      <c r="L775" s="111">
        <v>105</v>
      </c>
      <c r="M775" s="111">
        <v>106</v>
      </c>
      <c r="N775" s="111">
        <v>106</v>
      </c>
      <c r="O775" s="111">
        <v>107</v>
      </c>
      <c r="P775" s="111">
        <v>108</v>
      </c>
      <c r="Q775" s="110">
        <v>25.7987</v>
      </c>
      <c r="R775" s="110">
        <v>-80.217299999999994</v>
      </c>
      <c r="S775" s="2" t="s">
        <v>937</v>
      </c>
      <c r="T775" s="2" t="s">
        <v>1362</v>
      </c>
      <c r="U775" s="2" t="s">
        <v>3</v>
      </c>
      <c r="V775" s="2" t="s">
        <v>2</v>
      </c>
    </row>
    <row r="776" spans="1:22" hidden="1" x14ac:dyDescent="0.3">
      <c r="A776" s="109">
        <v>1614</v>
      </c>
      <c r="B776" s="126" t="s">
        <v>24</v>
      </c>
      <c r="C776" s="2" t="str">
        <f t="shared" si="119"/>
        <v>Miami-Dade|Elderly|Active</v>
      </c>
      <c r="D776" s="2">
        <v>1</v>
      </c>
      <c r="E776" s="110">
        <v>125</v>
      </c>
      <c r="F776" s="110">
        <f t="shared" si="113"/>
        <v>750</v>
      </c>
      <c r="G776" s="113">
        <f t="shared" si="114"/>
        <v>683</v>
      </c>
      <c r="H776" s="137"/>
      <c r="I776" s="124"/>
      <c r="J776" s="127"/>
      <c r="K776" s="116">
        <v>118</v>
      </c>
      <c r="L776" s="111">
        <v>118</v>
      </c>
      <c r="M776" s="111">
        <v>120</v>
      </c>
      <c r="N776" s="111">
        <v>120</v>
      </c>
      <c r="O776" s="111">
        <v>86</v>
      </c>
      <c r="P776" s="111">
        <v>121</v>
      </c>
      <c r="Q776" s="110">
        <v>25.8475</v>
      </c>
      <c r="R776" s="110">
        <v>-80.191999999999993</v>
      </c>
      <c r="S776" s="2" t="s">
        <v>942</v>
      </c>
      <c r="T776" s="2" t="s">
        <v>1362</v>
      </c>
      <c r="U776" s="2" t="s">
        <v>3</v>
      </c>
      <c r="V776" s="2" t="s">
        <v>2</v>
      </c>
    </row>
    <row r="777" spans="1:22" hidden="1" x14ac:dyDescent="0.3">
      <c r="A777" s="109">
        <v>1615</v>
      </c>
      <c r="B777" s="126" t="s">
        <v>24</v>
      </c>
      <c r="C777" s="2" t="str">
        <f t="shared" si="119"/>
        <v>Miami-Dade|Elderly|Active</v>
      </c>
      <c r="D777" s="2">
        <v>1</v>
      </c>
      <c r="E777" s="110">
        <v>55</v>
      </c>
      <c r="F777" s="110">
        <f t="shared" si="113"/>
        <v>330</v>
      </c>
      <c r="G777" s="113">
        <f t="shared" si="114"/>
        <v>327</v>
      </c>
      <c r="H777" s="137"/>
      <c r="I777" s="124"/>
      <c r="J777" s="127"/>
      <c r="K777" s="116">
        <v>55</v>
      </c>
      <c r="L777" s="111">
        <v>55</v>
      </c>
      <c r="M777" s="111">
        <v>55</v>
      </c>
      <c r="N777" s="111">
        <v>55</v>
      </c>
      <c r="O777" s="111">
        <v>53</v>
      </c>
      <c r="P777" s="111">
        <v>54</v>
      </c>
      <c r="Q777" s="110">
        <v>25.761541999999999</v>
      </c>
      <c r="R777" s="110">
        <v>-80.338699000000005</v>
      </c>
      <c r="S777" s="2" t="s">
        <v>943</v>
      </c>
      <c r="T777" s="2" t="s">
        <v>1362</v>
      </c>
      <c r="U777" s="2" t="s">
        <v>3</v>
      </c>
      <c r="V777" s="2" t="s">
        <v>2</v>
      </c>
    </row>
    <row r="778" spans="1:22" hidden="1" x14ac:dyDescent="0.3">
      <c r="A778" s="109">
        <v>1732</v>
      </c>
      <c r="B778" s="126" t="s">
        <v>24</v>
      </c>
      <c r="C778" s="2" t="str">
        <f t="shared" si="119"/>
        <v>Miami-Dade|Elderly|Active</v>
      </c>
      <c r="D778" s="2">
        <v>1</v>
      </c>
      <c r="E778" s="110">
        <v>90</v>
      </c>
      <c r="F778" s="110">
        <f t="shared" si="113"/>
        <v>540</v>
      </c>
      <c r="G778" s="113">
        <f t="shared" si="114"/>
        <v>519</v>
      </c>
      <c r="H778" s="137"/>
      <c r="I778" s="124"/>
      <c r="J778" s="127"/>
      <c r="K778" s="116">
        <v>85</v>
      </c>
      <c r="L778" s="111">
        <v>84</v>
      </c>
      <c r="M778" s="111">
        <v>85</v>
      </c>
      <c r="N778" s="111">
        <v>88</v>
      </c>
      <c r="O778" s="111">
        <v>89</v>
      </c>
      <c r="P778" s="111">
        <v>88</v>
      </c>
      <c r="Q778" s="110">
        <v>25.799195999999998</v>
      </c>
      <c r="R778" s="110">
        <v>-80.223482000000004</v>
      </c>
      <c r="S778" s="2" t="s">
        <v>968</v>
      </c>
      <c r="T778" s="2" t="s">
        <v>1662</v>
      </c>
      <c r="U778" s="2" t="s">
        <v>3</v>
      </c>
      <c r="V778" s="2" t="s">
        <v>2</v>
      </c>
    </row>
    <row r="779" spans="1:22" hidden="1" x14ac:dyDescent="0.3">
      <c r="A779" s="109">
        <v>1749</v>
      </c>
      <c r="B779" s="126" t="s">
        <v>24</v>
      </c>
      <c r="C779" s="2" t="str">
        <f t="shared" si="119"/>
        <v>Miami-Dade|Elderly|Active</v>
      </c>
      <c r="D779" s="2">
        <v>1</v>
      </c>
      <c r="E779" s="110">
        <v>92</v>
      </c>
      <c r="F779" s="110">
        <f t="shared" si="113"/>
        <v>552</v>
      </c>
      <c r="G779" s="113">
        <f t="shared" si="114"/>
        <v>542</v>
      </c>
      <c r="H779" s="137"/>
      <c r="I779" s="124"/>
      <c r="J779" s="127"/>
      <c r="K779" s="116">
        <v>91</v>
      </c>
      <c r="L779" s="111">
        <v>88</v>
      </c>
      <c r="M779" s="111">
        <v>88</v>
      </c>
      <c r="N779" s="111">
        <v>91</v>
      </c>
      <c r="O779" s="111">
        <v>92</v>
      </c>
      <c r="P779" s="111">
        <v>92</v>
      </c>
      <c r="Q779" s="110">
        <v>25.8096</v>
      </c>
      <c r="R779" s="110">
        <v>-80.222700000000003</v>
      </c>
      <c r="S779" s="2" t="s">
        <v>973</v>
      </c>
      <c r="T779" s="2" t="s">
        <v>1662</v>
      </c>
      <c r="U779" s="2" t="s">
        <v>3</v>
      </c>
      <c r="V779" s="2" t="s">
        <v>2</v>
      </c>
    </row>
    <row r="780" spans="1:22" hidden="1" x14ac:dyDescent="0.3">
      <c r="A780" s="109">
        <v>1783</v>
      </c>
      <c r="B780" s="126" t="s">
        <v>24</v>
      </c>
      <c r="C780" s="2" t="str">
        <f t="shared" si="119"/>
        <v>Miami-Dade|Elderly|Active</v>
      </c>
      <c r="D780" s="2">
        <v>1</v>
      </c>
      <c r="E780" s="110">
        <v>80</v>
      </c>
      <c r="F780" s="110">
        <f t="shared" si="113"/>
        <v>480</v>
      </c>
      <c r="G780" s="113">
        <f t="shared" si="114"/>
        <v>470</v>
      </c>
      <c r="H780" s="137"/>
      <c r="I780" s="124"/>
      <c r="J780" s="127"/>
      <c r="K780" s="116">
        <v>80</v>
      </c>
      <c r="L780" s="111">
        <v>77</v>
      </c>
      <c r="M780" s="111">
        <v>76</v>
      </c>
      <c r="N780" s="111">
        <v>78</v>
      </c>
      <c r="O780" s="111">
        <v>79</v>
      </c>
      <c r="P780" s="111">
        <v>80</v>
      </c>
      <c r="Q780" s="110">
        <v>25.827100000000002</v>
      </c>
      <c r="R780" s="110">
        <v>-80.2</v>
      </c>
      <c r="S780" s="2" t="s">
        <v>983</v>
      </c>
      <c r="T780" s="2" t="s">
        <v>1363</v>
      </c>
      <c r="U780" s="2" t="s">
        <v>3</v>
      </c>
      <c r="V780" s="2" t="s">
        <v>2</v>
      </c>
    </row>
    <row r="781" spans="1:22" hidden="1" x14ac:dyDescent="0.3">
      <c r="A781" s="109">
        <v>1784</v>
      </c>
      <c r="B781" s="126" t="s">
        <v>24</v>
      </c>
      <c r="C781" s="2" t="str">
        <f t="shared" si="119"/>
        <v>Miami-Dade|Elderly|Active</v>
      </c>
      <c r="D781" s="2">
        <v>1</v>
      </c>
      <c r="E781" s="110">
        <v>125</v>
      </c>
      <c r="F781" s="110">
        <f t="shared" si="113"/>
        <v>750</v>
      </c>
      <c r="G781" s="113">
        <f t="shared" si="114"/>
        <v>721</v>
      </c>
      <c r="H781" s="137"/>
      <c r="I781" s="124"/>
      <c r="J781" s="127"/>
      <c r="K781" s="116">
        <v>122</v>
      </c>
      <c r="L781" s="111">
        <v>121</v>
      </c>
      <c r="M781" s="111">
        <v>119</v>
      </c>
      <c r="N781" s="111">
        <v>120</v>
      </c>
      <c r="O781" s="111">
        <v>119</v>
      </c>
      <c r="P781" s="111">
        <v>120</v>
      </c>
      <c r="Q781" s="110">
        <v>25.847100000000001</v>
      </c>
      <c r="R781" s="110">
        <v>-80.192700000000002</v>
      </c>
      <c r="S781" s="2" t="s">
        <v>984</v>
      </c>
      <c r="T781" s="2" t="s">
        <v>1363</v>
      </c>
      <c r="U781" s="2" t="s">
        <v>3</v>
      </c>
      <c r="V781" s="2" t="s">
        <v>2</v>
      </c>
    </row>
    <row r="782" spans="1:22" hidden="1" x14ac:dyDescent="0.3">
      <c r="A782" s="109">
        <v>1884</v>
      </c>
      <c r="B782" s="126" t="s">
        <v>24</v>
      </c>
      <c r="C782" s="2" t="str">
        <f t="shared" si="119"/>
        <v>Miami-Dade|Elderly|Active</v>
      </c>
      <c r="D782" s="2">
        <v>1</v>
      </c>
      <c r="E782" s="110">
        <v>34</v>
      </c>
      <c r="F782" s="110">
        <f t="shared" si="113"/>
        <v>0</v>
      </c>
      <c r="G782" s="113">
        <f t="shared" si="114"/>
        <v>0</v>
      </c>
      <c r="H782" s="137"/>
      <c r="I782" s="124"/>
      <c r="J782" s="127"/>
      <c r="Q782" s="110">
        <v>25.804728000000001</v>
      </c>
      <c r="R782" s="110">
        <v>-80.125677999999994</v>
      </c>
      <c r="S782" s="2" t="s">
        <v>1020</v>
      </c>
      <c r="T782" s="2" t="s">
        <v>1372</v>
      </c>
      <c r="U782" s="2" t="s">
        <v>3</v>
      </c>
      <c r="V782" s="2" t="s">
        <v>2</v>
      </c>
    </row>
    <row r="783" spans="1:22" hidden="1" x14ac:dyDescent="0.3">
      <c r="A783" s="109">
        <v>1901</v>
      </c>
      <c r="B783" s="126" t="s">
        <v>24</v>
      </c>
      <c r="C783" s="2" t="str">
        <f t="shared" si="119"/>
        <v>Miami-Dade|Elderly|Active</v>
      </c>
      <c r="D783" s="2">
        <v>1</v>
      </c>
      <c r="E783" s="110">
        <v>60</v>
      </c>
      <c r="F783" s="110">
        <f t="shared" si="113"/>
        <v>360</v>
      </c>
      <c r="G783" s="113">
        <f t="shared" si="114"/>
        <v>351</v>
      </c>
      <c r="H783" s="137"/>
      <c r="I783" s="124"/>
      <c r="J783" s="127"/>
      <c r="K783" s="116">
        <v>58</v>
      </c>
      <c r="L783" s="111">
        <v>60</v>
      </c>
      <c r="M783" s="111">
        <v>58</v>
      </c>
      <c r="N783" s="111">
        <v>56</v>
      </c>
      <c r="O783" s="111">
        <v>60</v>
      </c>
      <c r="P783" s="111">
        <v>59</v>
      </c>
      <c r="Q783" s="110">
        <v>25.8231</v>
      </c>
      <c r="R783" s="110">
        <v>-80.224400000000003</v>
      </c>
      <c r="S783" s="2" t="s">
        <v>1028</v>
      </c>
      <c r="T783" s="2" t="s">
        <v>1676</v>
      </c>
      <c r="U783" s="2" t="s">
        <v>3</v>
      </c>
      <c r="V783" s="2" t="s">
        <v>2</v>
      </c>
    </row>
    <row r="784" spans="1:22" hidden="1" x14ac:dyDescent="0.3">
      <c r="A784" s="109">
        <v>1955</v>
      </c>
      <c r="B784" s="126" t="s">
        <v>24</v>
      </c>
      <c r="C784" s="2" t="str">
        <f t="shared" si="119"/>
        <v>Miami-Dade|Elderly|Active</v>
      </c>
      <c r="D784" s="2">
        <v>1</v>
      </c>
      <c r="E784" s="110">
        <v>100</v>
      </c>
      <c r="F784" s="110">
        <f t="shared" si="113"/>
        <v>600</v>
      </c>
      <c r="G784" s="113">
        <f t="shared" si="114"/>
        <v>591</v>
      </c>
      <c r="H784" s="137"/>
      <c r="I784" s="124"/>
      <c r="J784" s="127"/>
      <c r="K784" s="116">
        <v>98</v>
      </c>
      <c r="L784" s="111">
        <v>97</v>
      </c>
      <c r="M784" s="111">
        <v>99</v>
      </c>
      <c r="N784" s="111">
        <v>99</v>
      </c>
      <c r="O784" s="111">
        <v>99</v>
      </c>
      <c r="P784" s="111">
        <v>99</v>
      </c>
      <c r="Q784" s="110">
        <v>25.840111</v>
      </c>
      <c r="R784" s="110">
        <v>-80.203861000000003</v>
      </c>
      <c r="S784" s="2" t="s">
        <v>1042</v>
      </c>
      <c r="T784" s="2" t="s">
        <v>1679</v>
      </c>
      <c r="U784" s="2" t="s">
        <v>3</v>
      </c>
      <c r="V784" s="2" t="s">
        <v>2</v>
      </c>
    </row>
    <row r="785" spans="1:22" hidden="1" x14ac:dyDescent="0.3">
      <c r="A785" s="109">
        <v>2220</v>
      </c>
      <c r="B785" s="126" t="s">
        <v>24</v>
      </c>
      <c r="C785" s="2" t="str">
        <f t="shared" si="119"/>
        <v>Miami-Dade|Elderly|Active</v>
      </c>
      <c r="D785" s="2">
        <v>1</v>
      </c>
      <c r="E785" s="110">
        <v>100</v>
      </c>
      <c r="F785" s="110">
        <f t="shared" si="113"/>
        <v>600</v>
      </c>
      <c r="G785" s="113">
        <f t="shared" si="114"/>
        <v>591</v>
      </c>
      <c r="H785" s="137"/>
      <c r="I785" s="124"/>
      <c r="J785" s="127"/>
      <c r="K785" s="116">
        <v>99</v>
      </c>
      <c r="L785" s="111">
        <v>99</v>
      </c>
      <c r="M785" s="111">
        <v>99</v>
      </c>
      <c r="N785" s="111">
        <v>99</v>
      </c>
      <c r="O785" s="111">
        <v>99</v>
      </c>
      <c r="P785" s="111">
        <v>96</v>
      </c>
      <c r="Q785" s="110">
        <v>25.821971999999999</v>
      </c>
      <c r="R785" s="110">
        <v>-80.241749999999996</v>
      </c>
      <c r="S785" s="2" t="s">
        <v>1094</v>
      </c>
      <c r="T785" s="2" t="s">
        <v>1337</v>
      </c>
      <c r="U785" s="2" t="s">
        <v>3</v>
      </c>
      <c r="V785" s="2" t="s">
        <v>2</v>
      </c>
    </row>
    <row r="786" spans="1:22" hidden="1" x14ac:dyDescent="0.3">
      <c r="A786" s="109">
        <v>2405</v>
      </c>
      <c r="B786" s="126" t="s">
        <v>24</v>
      </c>
      <c r="C786" s="2" t="str">
        <f t="shared" si="119"/>
        <v>Miami-Dade|Elderly|Active</v>
      </c>
      <c r="D786" s="2">
        <v>1</v>
      </c>
      <c r="E786" s="110">
        <v>99</v>
      </c>
      <c r="F786" s="110">
        <f t="shared" ref="F786:F870" si="124">COUNTA(K786:P786)*E786</f>
        <v>594</v>
      </c>
      <c r="G786" s="113">
        <f t="shared" ref="G786:G870" si="125">SUM(K786:P786)</f>
        <v>587</v>
      </c>
      <c r="H786" s="137"/>
      <c r="I786" s="124"/>
      <c r="J786" s="127"/>
      <c r="K786" s="116">
        <v>97</v>
      </c>
      <c r="L786" s="111">
        <v>99</v>
      </c>
      <c r="M786" s="111">
        <v>96</v>
      </c>
      <c r="N786" s="111">
        <v>98</v>
      </c>
      <c r="O786" s="111">
        <v>99</v>
      </c>
      <c r="P786" s="111">
        <v>98</v>
      </c>
      <c r="Q786" s="110">
        <v>25.504899999999999</v>
      </c>
      <c r="R786" s="110">
        <v>-80.436800000000005</v>
      </c>
      <c r="S786" s="2" t="s">
        <v>1130</v>
      </c>
      <c r="T786" s="2" t="s">
        <v>1702</v>
      </c>
      <c r="U786" s="2" t="s">
        <v>3</v>
      </c>
      <c r="V786" s="2" t="s">
        <v>2</v>
      </c>
    </row>
    <row r="787" spans="1:22" hidden="1" x14ac:dyDescent="0.3">
      <c r="A787" s="109">
        <v>2469</v>
      </c>
      <c r="B787" s="126" t="s">
        <v>24</v>
      </c>
      <c r="C787" s="2" t="str">
        <f t="shared" si="119"/>
        <v>Miami-Dade|Elderly|Active</v>
      </c>
      <c r="D787" s="2">
        <v>1</v>
      </c>
      <c r="E787" s="110">
        <v>96</v>
      </c>
      <c r="F787" s="110">
        <f t="shared" si="124"/>
        <v>576</v>
      </c>
      <c r="G787" s="113">
        <f t="shared" si="125"/>
        <v>565</v>
      </c>
      <c r="H787" s="137"/>
      <c r="I787" s="124"/>
      <c r="J787" s="127"/>
      <c r="K787" s="116">
        <v>94</v>
      </c>
      <c r="L787" s="111">
        <v>93</v>
      </c>
      <c r="M787" s="111">
        <v>94</v>
      </c>
      <c r="N787" s="111">
        <v>95</v>
      </c>
      <c r="O787" s="111">
        <v>94</v>
      </c>
      <c r="P787" s="111">
        <v>95</v>
      </c>
      <c r="Q787" s="110">
        <v>25.810782</v>
      </c>
      <c r="R787" s="110">
        <v>-80.232403000000005</v>
      </c>
      <c r="S787" s="2" t="s">
        <v>1156</v>
      </c>
      <c r="T787" s="2" t="s">
        <v>1644</v>
      </c>
      <c r="U787" s="2" t="s">
        <v>3</v>
      </c>
      <c r="V787" s="2" t="s">
        <v>2</v>
      </c>
    </row>
    <row r="788" spans="1:22" hidden="1" x14ac:dyDescent="0.3">
      <c r="A788" s="109">
        <v>2488</v>
      </c>
      <c r="B788" s="126" t="s">
        <v>24</v>
      </c>
      <c r="C788" s="2" t="str">
        <f t="shared" si="119"/>
        <v>Miami-Dade|Elderly|Active</v>
      </c>
      <c r="D788" s="2">
        <v>1</v>
      </c>
      <c r="E788" s="110">
        <v>103</v>
      </c>
      <c r="F788" s="110">
        <f t="shared" si="124"/>
        <v>618</v>
      </c>
      <c r="G788" s="113">
        <f t="shared" si="125"/>
        <v>589</v>
      </c>
      <c r="H788" s="137"/>
      <c r="I788" s="124"/>
      <c r="J788" s="127"/>
      <c r="K788" s="116">
        <v>102</v>
      </c>
      <c r="L788" s="111">
        <v>97</v>
      </c>
      <c r="M788" s="111">
        <v>99</v>
      </c>
      <c r="N788" s="111">
        <v>96</v>
      </c>
      <c r="O788" s="111">
        <v>97</v>
      </c>
      <c r="P788" s="111">
        <v>98</v>
      </c>
      <c r="Q788" s="110">
        <v>25.823</v>
      </c>
      <c r="R788" s="110">
        <v>-80.242000000000004</v>
      </c>
      <c r="S788" s="2" t="s">
        <v>1171</v>
      </c>
      <c r="T788" s="2" t="s">
        <v>1644</v>
      </c>
      <c r="U788" s="2" t="s">
        <v>3</v>
      </c>
      <c r="V788" s="2" t="s">
        <v>2</v>
      </c>
    </row>
    <row r="789" spans="1:22" hidden="1" x14ac:dyDescent="0.3">
      <c r="A789" s="109">
        <v>2551</v>
      </c>
      <c r="B789" s="126" t="s">
        <v>24</v>
      </c>
      <c r="C789" s="2" t="str">
        <f t="shared" si="119"/>
        <v>Miami-Dade|Elderly|Active</v>
      </c>
      <c r="D789" s="2">
        <v>1</v>
      </c>
      <c r="E789" s="110">
        <v>64</v>
      </c>
      <c r="F789" s="110">
        <f t="shared" si="124"/>
        <v>128</v>
      </c>
      <c r="G789" s="113">
        <f t="shared" si="125"/>
        <v>128</v>
      </c>
      <c r="H789" s="137"/>
      <c r="I789" s="124"/>
      <c r="J789" s="127"/>
      <c r="K789" s="116">
        <v>64</v>
      </c>
      <c r="L789" s="111">
        <v>64</v>
      </c>
      <c r="Q789" s="110">
        <v>25.766027777777801</v>
      </c>
      <c r="R789" s="110">
        <v>-80.196722222222206</v>
      </c>
      <c r="S789" s="2" t="s">
        <v>1212</v>
      </c>
      <c r="T789" s="2" t="s">
        <v>1368</v>
      </c>
      <c r="U789" s="2" t="s">
        <v>3</v>
      </c>
      <c r="V789" s="2" t="s">
        <v>2</v>
      </c>
    </row>
    <row r="790" spans="1:22" x14ac:dyDescent="0.25">
      <c r="A790" s="109"/>
      <c r="B790" s="126"/>
      <c r="C790" s="7" t="s">
        <v>1767</v>
      </c>
      <c r="D790" s="7">
        <f>SUM(D764:D789)</f>
        <v>26</v>
      </c>
      <c r="E790" s="135">
        <f t="shared" ref="E790:G790" si="126">SUM(E764:E789)</f>
        <v>2724</v>
      </c>
      <c r="F790" s="2">
        <f t="shared" si="126"/>
        <v>15702</v>
      </c>
      <c r="G790" s="2">
        <f t="shared" si="126"/>
        <v>15287</v>
      </c>
      <c r="H790" s="138">
        <f>G790/F790</f>
        <v>0.97357024582855689</v>
      </c>
      <c r="I790" s="150">
        <v>0.97560000000000002</v>
      </c>
      <c r="J790" s="130">
        <v>0.88680000000000003</v>
      </c>
      <c r="K790" s="116"/>
      <c r="L790" s="111"/>
      <c r="Q790" s="110"/>
      <c r="R790" s="110"/>
      <c r="S790" s="2"/>
      <c r="T790" s="2"/>
      <c r="U790" s="2"/>
      <c r="V790" s="2"/>
    </row>
    <row r="791" spans="1:22" hidden="1" x14ac:dyDescent="0.3">
      <c r="A791" s="109">
        <v>2553</v>
      </c>
      <c r="B791" s="126" t="s">
        <v>24</v>
      </c>
      <c r="C791" s="7" t="str">
        <f t="shared" ref="C791:C798" si="127">CONCATENATE(B791&amp;"|"&amp;U791&amp;"|"&amp;V791)</f>
        <v>Miami-Dade|Elderly|Lease-Up</v>
      </c>
      <c r="D791" s="7">
        <v>1</v>
      </c>
      <c r="E791" s="88">
        <v>100</v>
      </c>
      <c r="F791" s="110">
        <f t="shared" ref="F791:F798" si="128">COUNTA(K791:P791)*E791</f>
        <v>600</v>
      </c>
      <c r="G791" s="113">
        <f t="shared" ref="G791:G798" si="129">SUM(K791:P791)</f>
        <v>592</v>
      </c>
      <c r="H791" s="138"/>
      <c r="I791" s="150"/>
      <c r="J791" s="130"/>
      <c r="K791" s="116">
        <v>99</v>
      </c>
      <c r="L791" s="111">
        <v>99</v>
      </c>
      <c r="M791" s="111">
        <v>99</v>
      </c>
      <c r="N791" s="111">
        <v>100</v>
      </c>
      <c r="O791" s="111">
        <v>100</v>
      </c>
      <c r="P791" s="111">
        <v>95</v>
      </c>
      <c r="Q791" s="110">
        <v>25.732611111111101</v>
      </c>
      <c r="R791" s="110">
        <v>-80.252944444444395</v>
      </c>
      <c r="S791" s="2" t="s">
        <v>1214</v>
      </c>
      <c r="T791" s="2" t="s">
        <v>1368</v>
      </c>
      <c r="U791" s="2" t="s">
        <v>3</v>
      </c>
      <c r="V791" s="2" t="s">
        <v>1332</v>
      </c>
    </row>
    <row r="792" spans="1:22" hidden="1" x14ac:dyDescent="0.3">
      <c r="A792" s="109">
        <v>2554</v>
      </c>
      <c r="B792" s="126" t="s">
        <v>24</v>
      </c>
      <c r="C792" s="7" t="str">
        <f t="shared" si="127"/>
        <v>Miami-Dade|Elderly|Lease-Up</v>
      </c>
      <c r="D792" s="7">
        <v>1</v>
      </c>
      <c r="E792" s="88">
        <v>151</v>
      </c>
      <c r="F792" s="110">
        <f t="shared" si="128"/>
        <v>906</v>
      </c>
      <c r="G792" s="113">
        <f t="shared" si="129"/>
        <v>882</v>
      </c>
      <c r="H792" s="138"/>
      <c r="I792" s="150"/>
      <c r="J792" s="130"/>
      <c r="K792" s="116">
        <v>150</v>
      </c>
      <c r="L792" s="111">
        <v>149</v>
      </c>
      <c r="M792" s="111">
        <v>149</v>
      </c>
      <c r="N792" s="111">
        <v>149</v>
      </c>
      <c r="O792" s="111">
        <v>151</v>
      </c>
      <c r="P792" s="111">
        <v>134</v>
      </c>
      <c r="Q792" s="110">
        <v>25.8038611111111</v>
      </c>
      <c r="R792" s="110">
        <v>-80.224305555555603</v>
      </c>
      <c r="S792" s="2" t="s">
        <v>1215</v>
      </c>
      <c r="T792" s="2" t="s">
        <v>1368</v>
      </c>
      <c r="U792" s="2" t="s">
        <v>3</v>
      </c>
      <c r="V792" s="2" t="s">
        <v>1332</v>
      </c>
    </row>
    <row r="793" spans="1:22" hidden="1" x14ac:dyDescent="0.3">
      <c r="A793" s="109">
        <v>2555</v>
      </c>
      <c r="B793" s="126" t="s">
        <v>24</v>
      </c>
      <c r="C793" s="7" t="str">
        <f t="shared" si="127"/>
        <v>Miami-Dade|Elderly|Lease-Up</v>
      </c>
      <c r="D793" s="7">
        <v>1</v>
      </c>
      <c r="E793" s="88">
        <v>97</v>
      </c>
      <c r="F793" s="110">
        <f t="shared" si="128"/>
        <v>582</v>
      </c>
      <c r="G793" s="113">
        <f t="shared" si="129"/>
        <v>543</v>
      </c>
      <c r="H793" s="138"/>
      <c r="I793" s="150"/>
      <c r="J793" s="130"/>
      <c r="K793" s="116">
        <v>93</v>
      </c>
      <c r="L793" s="111">
        <v>93</v>
      </c>
      <c r="M793" s="111">
        <v>94</v>
      </c>
      <c r="N793" s="111">
        <v>90</v>
      </c>
      <c r="O793" s="111">
        <v>87</v>
      </c>
      <c r="P793" s="111">
        <v>86</v>
      </c>
      <c r="Q793" s="110">
        <v>25.708388888888901</v>
      </c>
      <c r="R793" s="110">
        <v>-80.293055555555597</v>
      </c>
      <c r="S793" s="2" t="s">
        <v>1216</v>
      </c>
      <c r="T793" s="2" t="s">
        <v>1368</v>
      </c>
      <c r="U793" s="2" t="s">
        <v>3</v>
      </c>
      <c r="V793" s="2" t="s">
        <v>1332</v>
      </c>
    </row>
    <row r="794" spans="1:22" hidden="1" x14ac:dyDescent="0.3">
      <c r="A794" s="109">
        <v>2570</v>
      </c>
      <c r="B794" s="126" t="s">
        <v>24</v>
      </c>
      <c r="C794" s="7" t="str">
        <f t="shared" si="127"/>
        <v>Miami-Dade|Elderly|Lease-Up</v>
      </c>
      <c r="D794" s="7">
        <v>1</v>
      </c>
      <c r="E794" s="88">
        <v>32</v>
      </c>
      <c r="F794" s="110">
        <f t="shared" si="128"/>
        <v>128</v>
      </c>
      <c r="G794" s="113">
        <f t="shared" si="129"/>
        <v>128</v>
      </c>
      <c r="H794" s="138"/>
      <c r="I794" s="150"/>
      <c r="J794" s="130"/>
      <c r="K794" s="116">
        <v>32</v>
      </c>
      <c r="L794" s="111">
        <v>32</v>
      </c>
      <c r="M794" s="111">
        <v>32</v>
      </c>
      <c r="N794" s="111">
        <v>32</v>
      </c>
      <c r="Q794" s="110">
        <v>25.763833333333299</v>
      </c>
      <c r="R794" s="110">
        <v>-80.197583333333299</v>
      </c>
      <c r="S794" s="2" t="s">
        <v>1229</v>
      </c>
      <c r="T794" s="2" t="s">
        <v>1368</v>
      </c>
      <c r="U794" s="2" t="s">
        <v>3</v>
      </c>
      <c r="V794" s="2" t="s">
        <v>1332</v>
      </c>
    </row>
    <row r="795" spans="1:22" hidden="1" x14ac:dyDescent="0.3">
      <c r="A795" s="109">
        <v>2572</v>
      </c>
      <c r="B795" s="126" t="s">
        <v>24</v>
      </c>
      <c r="C795" s="7" t="str">
        <f t="shared" si="127"/>
        <v>Miami-Dade|Elderly|Lease-Up</v>
      </c>
      <c r="D795" s="7">
        <v>1</v>
      </c>
      <c r="E795" s="88">
        <v>89</v>
      </c>
      <c r="F795" s="110">
        <f t="shared" si="128"/>
        <v>267</v>
      </c>
      <c r="G795" s="113">
        <f t="shared" si="129"/>
        <v>267</v>
      </c>
      <c r="H795" s="138"/>
      <c r="I795" s="150"/>
      <c r="J795" s="130"/>
      <c r="K795" s="116">
        <v>89</v>
      </c>
      <c r="L795" s="111">
        <v>89</v>
      </c>
      <c r="M795" s="111">
        <v>89</v>
      </c>
      <c r="Q795" s="110">
        <v>25.765694</v>
      </c>
      <c r="R795" s="110">
        <v>-80.197806</v>
      </c>
      <c r="S795" s="2" t="s">
        <v>1231</v>
      </c>
      <c r="T795" s="2" t="s">
        <v>1368</v>
      </c>
      <c r="U795" s="2" t="s">
        <v>3</v>
      </c>
      <c r="V795" s="2" t="s">
        <v>1332</v>
      </c>
    </row>
    <row r="796" spans="1:22" hidden="1" x14ac:dyDescent="0.3">
      <c r="A796" s="109">
        <v>2589</v>
      </c>
      <c r="B796" s="126" t="s">
        <v>24</v>
      </c>
      <c r="C796" s="7" t="str">
        <f t="shared" si="127"/>
        <v>Miami-Dade|Elderly|Lease-Up</v>
      </c>
      <c r="D796" s="7">
        <v>1</v>
      </c>
      <c r="E796" s="88">
        <v>200</v>
      </c>
      <c r="F796" s="110">
        <f t="shared" si="128"/>
        <v>1200</v>
      </c>
      <c r="G796" s="113">
        <f t="shared" si="129"/>
        <v>1019</v>
      </c>
      <c r="H796" s="138"/>
      <c r="I796" s="150"/>
      <c r="J796" s="130"/>
      <c r="K796" s="116">
        <v>166</v>
      </c>
      <c r="L796" s="111">
        <v>168</v>
      </c>
      <c r="M796" s="111">
        <v>169</v>
      </c>
      <c r="N796" s="111">
        <v>170</v>
      </c>
      <c r="O796" s="111">
        <v>171</v>
      </c>
      <c r="P796" s="111">
        <v>175</v>
      </c>
      <c r="Q796" s="110">
        <v>25.778222</v>
      </c>
      <c r="R796" s="110">
        <v>-80.203778</v>
      </c>
      <c r="S796" s="2" t="s">
        <v>1247</v>
      </c>
      <c r="T796" s="2" t="s">
        <v>1368</v>
      </c>
      <c r="U796" s="2" t="s">
        <v>3</v>
      </c>
      <c r="V796" s="2" t="s">
        <v>1332</v>
      </c>
    </row>
    <row r="797" spans="1:22" hidden="1" x14ac:dyDescent="0.3">
      <c r="A797" s="109">
        <v>2594</v>
      </c>
      <c r="B797" s="126" t="s">
        <v>24</v>
      </c>
      <c r="C797" s="7" t="str">
        <f t="shared" si="127"/>
        <v>Miami-Dade|Elderly|Lease-Up</v>
      </c>
      <c r="D797" s="7">
        <v>1</v>
      </c>
      <c r="E797" s="88">
        <v>140</v>
      </c>
      <c r="F797" s="110">
        <f t="shared" si="128"/>
        <v>840</v>
      </c>
      <c r="G797" s="113">
        <f t="shared" si="129"/>
        <v>813</v>
      </c>
      <c r="H797" s="138"/>
      <c r="I797" s="150"/>
      <c r="J797" s="130"/>
      <c r="K797" s="116">
        <v>134</v>
      </c>
      <c r="L797" s="111">
        <v>134</v>
      </c>
      <c r="M797" s="111">
        <v>134</v>
      </c>
      <c r="N797" s="111">
        <v>134</v>
      </c>
      <c r="O797" s="111">
        <v>137</v>
      </c>
      <c r="P797" s="111">
        <v>140</v>
      </c>
      <c r="Q797" s="110">
        <v>25.776555999999999</v>
      </c>
      <c r="R797" s="110">
        <v>-80.139722000000006</v>
      </c>
      <c r="S797" s="2" t="s">
        <v>1252</v>
      </c>
      <c r="T797" s="2" t="s">
        <v>1368</v>
      </c>
      <c r="U797" s="2" t="s">
        <v>3</v>
      </c>
      <c r="V797" s="2" t="s">
        <v>1332</v>
      </c>
    </row>
    <row r="798" spans="1:22" hidden="1" x14ac:dyDescent="0.3">
      <c r="A798" s="109">
        <v>2613</v>
      </c>
      <c r="B798" s="126" t="s">
        <v>24</v>
      </c>
      <c r="C798" s="7" t="str">
        <f t="shared" si="127"/>
        <v>Miami-Dade|Elderly|Lease-Up</v>
      </c>
      <c r="D798" s="7">
        <v>1</v>
      </c>
      <c r="E798" s="88">
        <v>124</v>
      </c>
      <c r="F798" s="110">
        <f t="shared" si="128"/>
        <v>124</v>
      </c>
      <c r="G798" s="113">
        <f t="shared" si="129"/>
        <v>66</v>
      </c>
      <c r="H798" s="138"/>
      <c r="I798" s="150"/>
      <c r="J798" s="130"/>
      <c r="L798" s="111">
        <v>66</v>
      </c>
      <c r="Q798" s="110">
        <v>25.901937</v>
      </c>
      <c r="R798" s="110">
        <v>-80.253366999999997</v>
      </c>
      <c r="S798" s="2" t="s">
        <v>1265</v>
      </c>
      <c r="T798" s="2" t="s">
        <v>1533</v>
      </c>
      <c r="U798" s="2" t="s">
        <v>3</v>
      </c>
      <c r="V798" s="2" t="s">
        <v>1332</v>
      </c>
    </row>
    <row r="799" spans="1:22" x14ac:dyDescent="0.25">
      <c r="A799" s="109"/>
      <c r="B799" s="126"/>
      <c r="C799" s="7" t="s">
        <v>1776</v>
      </c>
      <c r="D799" s="7">
        <f>SUM(D791:D798)</f>
        <v>8</v>
      </c>
      <c r="E799" s="135">
        <f>SUM(E791:E798)</f>
        <v>933</v>
      </c>
      <c r="F799" s="110"/>
      <c r="G799" s="113"/>
      <c r="H799" s="138"/>
      <c r="I799" s="150"/>
      <c r="J799" s="130"/>
      <c r="K799" s="116"/>
      <c r="L799" s="111"/>
      <c r="Q799" s="110"/>
      <c r="R799" s="110"/>
      <c r="S799" s="2"/>
      <c r="T799" s="2"/>
      <c r="U799" s="2"/>
      <c r="V799" s="2"/>
    </row>
    <row r="800" spans="1:22" hidden="1" x14ac:dyDescent="0.3">
      <c r="A800" s="109">
        <v>2549</v>
      </c>
      <c r="B800" s="126" t="s">
        <v>24</v>
      </c>
      <c r="C800" s="7" t="str">
        <f t="shared" ref="C800:C808" si="130">CONCATENATE(B800&amp;"|"&amp;U800&amp;"|"&amp;V800)</f>
        <v>Miami-Dade|Elderly|Pipeline</v>
      </c>
      <c r="D800" s="7">
        <v>1</v>
      </c>
      <c r="E800" s="88">
        <v>89</v>
      </c>
      <c r="F800" s="110">
        <f t="shared" ref="F800:F808" si="131">COUNTA(K800:P800)*E800</f>
        <v>0</v>
      </c>
      <c r="G800" s="113">
        <f t="shared" ref="G800:G808" si="132">SUM(K800:P800)</f>
        <v>0</v>
      </c>
      <c r="H800" s="138"/>
      <c r="I800" s="150"/>
      <c r="J800" s="130"/>
      <c r="Q800" s="110">
        <v>25.785028000000001</v>
      </c>
      <c r="R800" s="110">
        <v>-80.207916999999995</v>
      </c>
      <c r="S800" s="2" t="s">
        <v>1210</v>
      </c>
      <c r="T800" s="2" t="s">
        <v>1368</v>
      </c>
      <c r="U800" s="2" t="s">
        <v>3</v>
      </c>
      <c r="V800" s="2" t="s">
        <v>1333</v>
      </c>
    </row>
    <row r="801" spans="1:22" hidden="1" x14ac:dyDescent="0.3">
      <c r="A801" s="109">
        <v>2550</v>
      </c>
      <c r="B801" s="126" t="s">
        <v>24</v>
      </c>
      <c r="C801" s="7" t="str">
        <f t="shared" si="130"/>
        <v>Miami-Dade|Elderly|Pipeline</v>
      </c>
      <c r="D801" s="7">
        <v>1</v>
      </c>
      <c r="E801" s="88">
        <v>91</v>
      </c>
      <c r="F801" s="110">
        <f t="shared" si="131"/>
        <v>0</v>
      </c>
      <c r="G801" s="113">
        <f t="shared" si="132"/>
        <v>0</v>
      </c>
      <c r="H801" s="138"/>
      <c r="I801" s="150"/>
      <c r="J801" s="130"/>
      <c r="Q801" s="110">
        <v>25.704555559999999</v>
      </c>
      <c r="R801" s="110">
        <v>-80.292027779999998</v>
      </c>
      <c r="S801" s="2" t="s">
        <v>1211</v>
      </c>
      <c r="T801" s="2" t="s">
        <v>1368</v>
      </c>
      <c r="U801" s="2" t="s">
        <v>3</v>
      </c>
      <c r="V801" s="2" t="s">
        <v>1333</v>
      </c>
    </row>
    <row r="802" spans="1:22" hidden="1" x14ac:dyDescent="0.3">
      <c r="A802" s="109">
        <v>2569</v>
      </c>
      <c r="B802" s="126" t="s">
        <v>24</v>
      </c>
      <c r="C802" s="7" t="str">
        <f t="shared" si="130"/>
        <v>Miami-Dade|Elderly|Pipeline</v>
      </c>
      <c r="D802" s="7">
        <v>1</v>
      </c>
      <c r="E802" s="88">
        <v>98</v>
      </c>
      <c r="F802" s="110">
        <f t="shared" si="131"/>
        <v>0</v>
      </c>
      <c r="G802" s="113">
        <f t="shared" si="132"/>
        <v>0</v>
      </c>
      <c r="H802" s="138"/>
      <c r="I802" s="150"/>
      <c r="J802" s="130"/>
      <c r="Q802" s="110">
        <v>25.767194444444399</v>
      </c>
      <c r="R802" s="110">
        <v>-80.196694444444404</v>
      </c>
      <c r="S802" s="2" t="s">
        <v>1228</v>
      </c>
      <c r="T802" s="2" t="s">
        <v>1368</v>
      </c>
      <c r="U802" s="2" t="s">
        <v>3</v>
      </c>
      <c r="V802" s="2" t="s">
        <v>1333</v>
      </c>
    </row>
    <row r="803" spans="1:22" hidden="1" x14ac:dyDescent="0.3">
      <c r="A803" s="109">
        <v>2571</v>
      </c>
      <c r="B803" s="126" t="s">
        <v>24</v>
      </c>
      <c r="C803" s="7" t="str">
        <f t="shared" si="130"/>
        <v>Miami-Dade|Elderly|Pipeline</v>
      </c>
      <c r="D803" s="7">
        <v>1</v>
      </c>
      <c r="E803" s="88">
        <v>116</v>
      </c>
      <c r="F803" s="110">
        <f t="shared" si="131"/>
        <v>0</v>
      </c>
      <c r="G803" s="113">
        <f t="shared" si="132"/>
        <v>0</v>
      </c>
      <c r="H803" s="138"/>
      <c r="I803" s="150"/>
      <c r="J803" s="130"/>
      <c r="Q803" s="110">
        <v>25.7648333333333</v>
      </c>
      <c r="R803" s="110">
        <v>-80.197805555555604</v>
      </c>
      <c r="S803" s="2" t="s">
        <v>1230</v>
      </c>
      <c r="T803" s="2" t="s">
        <v>1368</v>
      </c>
      <c r="U803" s="2" t="s">
        <v>3</v>
      </c>
      <c r="V803" s="2" t="s">
        <v>1333</v>
      </c>
    </row>
    <row r="804" spans="1:22" hidden="1" x14ac:dyDescent="0.3">
      <c r="A804" s="109">
        <v>2595</v>
      </c>
      <c r="B804" s="126" t="s">
        <v>24</v>
      </c>
      <c r="C804" s="7" t="str">
        <f t="shared" si="130"/>
        <v>Miami-Dade|Elderly|Pipeline</v>
      </c>
      <c r="D804" s="7">
        <v>1</v>
      </c>
      <c r="E804" s="88">
        <v>124</v>
      </c>
      <c r="F804" s="110">
        <f t="shared" si="131"/>
        <v>0</v>
      </c>
      <c r="G804" s="113">
        <f t="shared" si="132"/>
        <v>0</v>
      </c>
      <c r="H804" s="138"/>
      <c r="I804" s="150"/>
      <c r="J804" s="130"/>
      <c r="Q804" s="110">
        <v>25.809916999999999</v>
      </c>
      <c r="R804" s="110">
        <v>-80.228055999999995</v>
      </c>
      <c r="S804" s="2" t="s">
        <v>1253</v>
      </c>
      <c r="T804" s="2" t="s">
        <v>1368</v>
      </c>
      <c r="U804" s="2" t="s">
        <v>3</v>
      </c>
      <c r="V804" s="2" t="s">
        <v>1333</v>
      </c>
    </row>
    <row r="805" spans="1:22" hidden="1" x14ac:dyDescent="0.3">
      <c r="A805" s="109">
        <v>2667</v>
      </c>
      <c r="B805" s="126" t="s">
        <v>24</v>
      </c>
      <c r="C805" s="7" t="str">
        <f t="shared" si="130"/>
        <v>Miami-Dade|Elderly|Pipeline</v>
      </c>
      <c r="D805" s="7">
        <v>1</v>
      </c>
      <c r="E805" s="88">
        <v>100</v>
      </c>
      <c r="F805" s="110">
        <f t="shared" si="131"/>
        <v>0</v>
      </c>
      <c r="G805" s="113">
        <f t="shared" si="132"/>
        <v>0</v>
      </c>
      <c r="H805" s="138"/>
      <c r="I805" s="150"/>
      <c r="J805" s="130"/>
      <c r="Q805" s="110">
        <v>25.807528000000001</v>
      </c>
      <c r="R805" s="110">
        <v>-80.224971999999994</v>
      </c>
      <c r="S805" s="2" t="s">
        <v>1302</v>
      </c>
      <c r="T805" s="2" t="s">
        <v>1369</v>
      </c>
      <c r="U805" s="2" t="s">
        <v>3</v>
      </c>
      <c r="V805" s="2" t="s">
        <v>1333</v>
      </c>
    </row>
    <row r="806" spans="1:22" hidden="1" x14ac:dyDescent="0.3">
      <c r="A806" s="109">
        <v>2678</v>
      </c>
      <c r="B806" s="126" t="s">
        <v>24</v>
      </c>
      <c r="C806" s="7" t="str">
        <f t="shared" si="130"/>
        <v>Miami-Dade|Elderly|Pipeline</v>
      </c>
      <c r="D806" s="7">
        <v>1</v>
      </c>
      <c r="E806" s="88">
        <v>130</v>
      </c>
      <c r="F806" s="110">
        <f t="shared" si="131"/>
        <v>0</v>
      </c>
      <c r="G806" s="113">
        <f t="shared" si="132"/>
        <v>0</v>
      </c>
      <c r="H806" s="138"/>
      <c r="I806" s="150"/>
      <c r="J806" s="130"/>
      <c r="S806" s="2" t="s">
        <v>1312</v>
      </c>
      <c r="T806" s="2" t="s">
        <v>1728</v>
      </c>
      <c r="U806" s="2" t="s">
        <v>3</v>
      </c>
      <c r="V806" s="2" t="s">
        <v>1333</v>
      </c>
    </row>
    <row r="807" spans="1:22" hidden="1" x14ac:dyDescent="0.3">
      <c r="A807" s="109">
        <v>2686</v>
      </c>
      <c r="B807" s="126" t="s">
        <v>24</v>
      </c>
      <c r="C807" s="7" t="str">
        <f t="shared" si="130"/>
        <v>Miami-Dade|Elderly|Pipeline</v>
      </c>
      <c r="D807" s="7">
        <v>1</v>
      </c>
      <c r="E807" s="88">
        <v>160</v>
      </c>
      <c r="F807" s="110">
        <f t="shared" si="131"/>
        <v>0</v>
      </c>
      <c r="G807" s="113">
        <f t="shared" si="132"/>
        <v>0</v>
      </c>
      <c r="H807" s="138"/>
      <c r="I807" s="150"/>
      <c r="J807" s="130"/>
      <c r="Q807" s="110">
        <v>25.830389</v>
      </c>
      <c r="R807" s="110">
        <v>-80.208500000000001</v>
      </c>
      <c r="S807" s="2" t="s">
        <v>1319</v>
      </c>
      <c r="T807" s="2" t="s">
        <v>1728</v>
      </c>
      <c r="U807" s="2" t="s">
        <v>3</v>
      </c>
      <c r="V807" s="2" t="s">
        <v>1333</v>
      </c>
    </row>
    <row r="808" spans="1:22" hidden="1" x14ac:dyDescent="0.3">
      <c r="A808" s="109">
        <v>2694</v>
      </c>
      <c r="B808" s="126" t="s">
        <v>24</v>
      </c>
      <c r="C808" s="7" t="str">
        <f t="shared" si="130"/>
        <v>Miami-Dade|Elderly|Pipeline</v>
      </c>
      <c r="D808" s="7">
        <v>1</v>
      </c>
      <c r="E808" s="88">
        <v>96</v>
      </c>
      <c r="F808" s="110">
        <f t="shared" si="131"/>
        <v>0</v>
      </c>
      <c r="G808" s="113">
        <f t="shared" si="132"/>
        <v>0</v>
      </c>
      <c r="H808" s="138"/>
      <c r="I808" s="150"/>
      <c r="J808" s="130"/>
      <c r="Q808" s="110">
        <v>25.768111000000001</v>
      </c>
      <c r="R808" s="110">
        <v>-80.204055999999994</v>
      </c>
      <c r="S808" s="2" t="s">
        <v>1326</v>
      </c>
      <c r="T808" s="2" t="s">
        <v>1370</v>
      </c>
      <c r="U808" s="2" t="s">
        <v>3</v>
      </c>
      <c r="V808" s="2" t="s">
        <v>1333</v>
      </c>
    </row>
    <row r="809" spans="1:22" x14ac:dyDescent="0.25">
      <c r="A809" s="109"/>
      <c r="B809" s="126"/>
      <c r="C809" s="7" t="s">
        <v>1765</v>
      </c>
      <c r="D809" s="7">
        <f>SUM(D800:D808)</f>
        <v>9</v>
      </c>
      <c r="E809" s="135">
        <f>SUM(E800:E808)</f>
        <v>1004</v>
      </c>
      <c r="F809" s="110"/>
      <c r="G809" s="113"/>
      <c r="H809" s="138"/>
      <c r="I809" s="150"/>
      <c r="J809" s="130"/>
      <c r="Q809" s="110"/>
      <c r="R809" s="110"/>
      <c r="S809" s="2"/>
      <c r="T809" s="2"/>
      <c r="U809" s="2"/>
      <c r="V809" s="2"/>
    </row>
    <row r="810" spans="1:22" hidden="1" x14ac:dyDescent="0.3">
      <c r="A810" s="109">
        <v>217</v>
      </c>
      <c r="B810" s="126" t="s">
        <v>24</v>
      </c>
      <c r="C810" s="7" t="str">
        <f t="shared" si="119"/>
        <v>Miami-Dade|Elderly|MR|Active</v>
      </c>
      <c r="D810" s="7">
        <v>1</v>
      </c>
      <c r="E810" s="88">
        <v>262</v>
      </c>
      <c r="F810" s="110">
        <f t="shared" si="124"/>
        <v>1572</v>
      </c>
      <c r="G810" s="113">
        <f t="shared" si="125"/>
        <v>1538</v>
      </c>
      <c r="H810" s="138"/>
      <c r="I810" s="150"/>
      <c r="J810" s="130"/>
      <c r="K810" s="116">
        <v>258</v>
      </c>
      <c r="L810" s="111">
        <v>257</v>
      </c>
      <c r="M810" s="111">
        <v>255</v>
      </c>
      <c r="N810" s="111">
        <v>254</v>
      </c>
      <c r="O810" s="111">
        <v>256</v>
      </c>
      <c r="P810" s="111">
        <v>258</v>
      </c>
      <c r="Q810" s="110">
        <v>25.5701</v>
      </c>
      <c r="R810" s="110">
        <v>-80.360200000000006</v>
      </c>
      <c r="S810" s="2" t="s">
        <v>161</v>
      </c>
      <c r="T810" s="2" t="s">
        <v>1455</v>
      </c>
      <c r="U810" s="2" t="s">
        <v>1739</v>
      </c>
      <c r="V810" s="2" t="s">
        <v>2</v>
      </c>
    </row>
    <row r="811" spans="1:22" hidden="1" x14ac:dyDescent="0.3">
      <c r="A811" s="109">
        <v>218</v>
      </c>
      <c r="B811" s="126" t="s">
        <v>24</v>
      </c>
      <c r="C811" s="7" t="str">
        <f t="shared" si="119"/>
        <v>Miami-Dade|Elderly|MR|Active</v>
      </c>
      <c r="D811" s="7">
        <v>1</v>
      </c>
      <c r="E811" s="88">
        <v>216</v>
      </c>
      <c r="F811" s="110">
        <f t="shared" si="124"/>
        <v>1296</v>
      </c>
      <c r="G811" s="113">
        <f t="shared" si="125"/>
        <v>1275</v>
      </c>
      <c r="H811" s="138"/>
      <c r="I811" s="150"/>
      <c r="J811" s="130"/>
      <c r="K811" s="116">
        <v>210</v>
      </c>
      <c r="L811" s="111">
        <v>212</v>
      </c>
      <c r="M811" s="111">
        <v>212</v>
      </c>
      <c r="N811" s="111">
        <v>211</v>
      </c>
      <c r="O811" s="111">
        <v>214</v>
      </c>
      <c r="P811" s="111">
        <v>216</v>
      </c>
      <c r="Q811" s="110">
        <v>25.566700000000001</v>
      </c>
      <c r="R811" s="110">
        <v>-80.360600000000005</v>
      </c>
      <c r="S811" s="2" t="s">
        <v>162</v>
      </c>
      <c r="T811" s="2" t="s">
        <v>1456</v>
      </c>
      <c r="U811" s="2" t="s">
        <v>1739</v>
      </c>
      <c r="V811" s="2" t="s">
        <v>2</v>
      </c>
    </row>
    <row r="812" spans="1:22" hidden="1" x14ac:dyDescent="0.3">
      <c r="A812" s="109">
        <v>484</v>
      </c>
      <c r="B812" s="126" t="s">
        <v>24</v>
      </c>
      <c r="C812" s="7" t="str">
        <f t="shared" si="119"/>
        <v>Miami-Dade|Elderly|MR|Active</v>
      </c>
      <c r="D812" s="7">
        <v>1</v>
      </c>
      <c r="E812" s="88">
        <v>33</v>
      </c>
      <c r="F812" s="110">
        <f t="shared" si="124"/>
        <v>198</v>
      </c>
      <c r="G812" s="113">
        <f t="shared" si="125"/>
        <v>116</v>
      </c>
      <c r="H812" s="138"/>
      <c r="I812" s="150"/>
      <c r="J812" s="130"/>
      <c r="K812" s="116">
        <v>16</v>
      </c>
      <c r="L812" s="111">
        <v>18</v>
      </c>
      <c r="M812" s="111">
        <v>19</v>
      </c>
      <c r="N812" s="111">
        <v>20</v>
      </c>
      <c r="O812" s="111">
        <v>21</v>
      </c>
      <c r="P812" s="111">
        <v>22</v>
      </c>
      <c r="Q812" s="110">
        <v>25.7775</v>
      </c>
      <c r="R812" s="110">
        <v>-80.132300000000001</v>
      </c>
      <c r="S812" s="2" t="s">
        <v>328</v>
      </c>
      <c r="T812" s="2" t="s">
        <v>1377</v>
      </c>
      <c r="U812" s="2" t="s">
        <v>1739</v>
      </c>
      <c r="V812" s="2" t="s">
        <v>2</v>
      </c>
    </row>
    <row r="813" spans="1:22" x14ac:dyDescent="0.25">
      <c r="A813" s="109"/>
      <c r="B813" s="126"/>
      <c r="C813" s="7" t="s">
        <v>1772</v>
      </c>
      <c r="D813" s="7">
        <f>SUM(D810:D812)</f>
        <v>3</v>
      </c>
      <c r="E813" s="135">
        <f t="shared" ref="E813:G813" si="133">SUM(E810:E812)</f>
        <v>511</v>
      </c>
      <c r="F813" s="2">
        <f t="shared" si="133"/>
        <v>3066</v>
      </c>
      <c r="G813" s="2">
        <f t="shared" si="133"/>
        <v>2929</v>
      </c>
      <c r="H813" s="138">
        <f>G813/F813</f>
        <v>0.95531637312459228</v>
      </c>
      <c r="I813" s="150">
        <v>0.99909999999999999</v>
      </c>
      <c r="J813" s="130">
        <v>0.99780000000000002</v>
      </c>
      <c r="K813" s="116"/>
      <c r="L813" s="111"/>
      <c r="M813" s="111"/>
      <c r="N813" s="111"/>
      <c r="O813" s="111"/>
      <c r="P813" s="111"/>
      <c r="Q813" s="110"/>
      <c r="R813" s="110"/>
      <c r="S813" s="2"/>
      <c r="T813" s="2"/>
      <c r="U813" s="2"/>
      <c r="V813" s="2"/>
    </row>
    <row r="814" spans="1:22" hidden="1" x14ac:dyDescent="0.3">
      <c r="A814" s="109">
        <v>42</v>
      </c>
      <c r="B814" s="126" t="s">
        <v>24</v>
      </c>
      <c r="C814" s="7" t="str">
        <f t="shared" si="119"/>
        <v>Miami-Dade|Family|Active</v>
      </c>
      <c r="D814" s="7">
        <v>1</v>
      </c>
      <c r="E814" s="88">
        <v>65</v>
      </c>
      <c r="F814" s="110">
        <f t="shared" si="124"/>
        <v>390</v>
      </c>
      <c r="G814" s="113">
        <f t="shared" si="125"/>
        <v>346</v>
      </c>
      <c r="H814" s="138"/>
      <c r="I814" s="150"/>
      <c r="J814" s="130"/>
      <c r="K814" s="116">
        <v>59</v>
      </c>
      <c r="L814" s="111">
        <v>57</v>
      </c>
      <c r="M814" s="111">
        <v>58</v>
      </c>
      <c r="N814" s="111">
        <v>58</v>
      </c>
      <c r="O814" s="111">
        <v>57</v>
      </c>
      <c r="P814" s="111">
        <v>57</v>
      </c>
      <c r="Q814" s="110">
        <v>25.783899999999999</v>
      </c>
      <c r="R814" s="110">
        <v>-80.199700000000007</v>
      </c>
      <c r="S814" s="2" t="s">
        <v>38</v>
      </c>
      <c r="T814" s="2" t="s">
        <v>1348</v>
      </c>
      <c r="U814" s="2" t="s">
        <v>4</v>
      </c>
      <c r="V814" s="2" t="s">
        <v>2</v>
      </c>
    </row>
    <row r="815" spans="1:22" hidden="1" x14ac:dyDescent="0.3">
      <c r="A815" s="109">
        <v>81</v>
      </c>
      <c r="B815" s="126" t="s">
        <v>24</v>
      </c>
      <c r="C815" s="7" t="str">
        <f t="shared" si="119"/>
        <v>Miami-Dade|Family|Active</v>
      </c>
      <c r="D815" s="7">
        <v>1</v>
      </c>
      <c r="E815" s="88">
        <v>114</v>
      </c>
      <c r="F815" s="110">
        <f t="shared" si="124"/>
        <v>684</v>
      </c>
      <c r="G815" s="113">
        <f t="shared" si="125"/>
        <v>587</v>
      </c>
      <c r="H815" s="138"/>
      <c r="I815" s="150"/>
      <c r="J815" s="130"/>
      <c r="K815" s="116">
        <v>101</v>
      </c>
      <c r="L815" s="111">
        <v>105</v>
      </c>
      <c r="M815" s="111">
        <v>100</v>
      </c>
      <c r="N815" s="111">
        <v>95</v>
      </c>
      <c r="O815" s="111">
        <v>96</v>
      </c>
      <c r="P815" s="111">
        <v>90</v>
      </c>
      <c r="Q815" s="110">
        <v>25.499400000000001</v>
      </c>
      <c r="R815" s="110">
        <v>-80.444699999999997</v>
      </c>
      <c r="S815" s="2" t="s">
        <v>74</v>
      </c>
      <c r="T815" s="2" t="s">
        <v>1434</v>
      </c>
      <c r="U815" s="2" t="s">
        <v>4</v>
      </c>
      <c r="V815" s="2" t="s">
        <v>2</v>
      </c>
    </row>
    <row r="816" spans="1:22" hidden="1" x14ac:dyDescent="0.3">
      <c r="A816" s="109">
        <v>132</v>
      </c>
      <c r="B816" s="126" t="s">
        <v>24</v>
      </c>
      <c r="C816" s="7" t="str">
        <f t="shared" si="119"/>
        <v>Miami-Dade|Family|Active</v>
      </c>
      <c r="D816" s="7">
        <v>1</v>
      </c>
      <c r="E816" s="88">
        <v>102</v>
      </c>
      <c r="F816" s="110">
        <f t="shared" si="124"/>
        <v>612</v>
      </c>
      <c r="G816" s="113">
        <f t="shared" si="125"/>
        <v>586</v>
      </c>
      <c r="H816" s="138"/>
      <c r="I816" s="150"/>
      <c r="J816" s="130"/>
      <c r="K816" s="116">
        <v>99</v>
      </c>
      <c r="L816" s="111">
        <v>97</v>
      </c>
      <c r="M816" s="111">
        <v>98</v>
      </c>
      <c r="N816" s="111">
        <v>97</v>
      </c>
      <c r="O816" s="111">
        <v>99</v>
      </c>
      <c r="P816" s="111">
        <v>96</v>
      </c>
      <c r="Q816" s="110">
        <v>25.580382</v>
      </c>
      <c r="R816" s="110">
        <v>-80.387585000000001</v>
      </c>
      <c r="S816" s="2" t="s">
        <v>104</v>
      </c>
      <c r="T816" s="2" t="s">
        <v>1434</v>
      </c>
      <c r="U816" s="2" t="s">
        <v>4</v>
      </c>
      <c r="V816" s="2" t="s">
        <v>2</v>
      </c>
    </row>
    <row r="817" spans="1:22" hidden="1" x14ac:dyDescent="0.3">
      <c r="A817" s="109">
        <v>148</v>
      </c>
      <c r="B817" s="126" t="s">
        <v>24</v>
      </c>
      <c r="C817" s="7" t="str">
        <f t="shared" si="119"/>
        <v>Miami-Dade|Family|Active</v>
      </c>
      <c r="D817" s="7">
        <v>1</v>
      </c>
      <c r="E817" s="88">
        <v>588</v>
      </c>
      <c r="F817" s="110">
        <f t="shared" si="124"/>
        <v>2940</v>
      </c>
      <c r="G817" s="113">
        <f t="shared" si="125"/>
        <v>2627</v>
      </c>
      <c r="H817" s="138"/>
      <c r="I817" s="150"/>
      <c r="J817" s="130"/>
      <c r="L817" s="111">
        <v>525</v>
      </c>
      <c r="M817" s="111">
        <v>521</v>
      </c>
      <c r="N817" s="111">
        <v>528</v>
      </c>
      <c r="O817" s="111">
        <v>522</v>
      </c>
      <c r="P817" s="111">
        <v>531</v>
      </c>
      <c r="Q817" s="110">
        <v>25.9129</v>
      </c>
      <c r="R817" s="110">
        <v>-80.163300000000007</v>
      </c>
      <c r="S817" s="2" t="s">
        <v>116</v>
      </c>
      <c r="T817" s="2" t="s">
        <v>1340</v>
      </c>
      <c r="U817" s="2" t="s">
        <v>4</v>
      </c>
      <c r="V817" s="2" t="s">
        <v>2</v>
      </c>
    </row>
    <row r="818" spans="1:22" hidden="1" x14ac:dyDescent="0.3">
      <c r="A818" s="109">
        <v>163</v>
      </c>
      <c r="B818" s="126" t="s">
        <v>24</v>
      </c>
      <c r="C818" s="7" t="str">
        <f t="shared" si="119"/>
        <v>Miami-Dade|Family|Active</v>
      </c>
      <c r="D818" s="7">
        <v>1</v>
      </c>
      <c r="E818" s="88">
        <v>18</v>
      </c>
      <c r="F818" s="110">
        <f t="shared" si="124"/>
        <v>108</v>
      </c>
      <c r="G818" s="113">
        <f t="shared" si="125"/>
        <v>101</v>
      </c>
      <c r="H818" s="138"/>
      <c r="I818" s="150"/>
      <c r="J818" s="130"/>
      <c r="K818" s="116">
        <v>18</v>
      </c>
      <c r="L818" s="111">
        <v>17</v>
      </c>
      <c r="M818" s="111">
        <v>16</v>
      </c>
      <c r="N818" s="111">
        <v>16</v>
      </c>
      <c r="O818" s="111">
        <v>16</v>
      </c>
      <c r="P818" s="111">
        <v>18</v>
      </c>
      <c r="Q818" s="110">
        <v>25.852889999999999</v>
      </c>
      <c r="R818" s="110">
        <v>-80.140736000000004</v>
      </c>
      <c r="S818" s="2" t="s">
        <v>123</v>
      </c>
      <c r="T818" s="2" t="s">
        <v>1347</v>
      </c>
      <c r="U818" s="2" t="s">
        <v>4</v>
      </c>
      <c r="V818" s="2" t="s">
        <v>2</v>
      </c>
    </row>
    <row r="819" spans="1:22" hidden="1" x14ac:dyDescent="0.3">
      <c r="A819" s="109">
        <v>189</v>
      </c>
      <c r="B819" s="126" t="s">
        <v>24</v>
      </c>
      <c r="C819" s="7" t="str">
        <f t="shared" si="119"/>
        <v>Miami-Dade|Family|Active</v>
      </c>
      <c r="D819" s="7">
        <v>1</v>
      </c>
      <c r="E819" s="88">
        <v>129</v>
      </c>
      <c r="F819" s="110">
        <f t="shared" si="124"/>
        <v>774</v>
      </c>
      <c r="G819" s="113">
        <f t="shared" si="125"/>
        <v>770</v>
      </c>
      <c r="H819" s="138"/>
      <c r="I819" s="150"/>
      <c r="J819" s="130"/>
      <c r="K819" s="116">
        <v>127</v>
      </c>
      <c r="L819" s="111">
        <v>129</v>
      </c>
      <c r="M819" s="111">
        <v>128</v>
      </c>
      <c r="N819" s="111">
        <v>128</v>
      </c>
      <c r="O819" s="111">
        <v>129</v>
      </c>
      <c r="P819" s="111">
        <v>129</v>
      </c>
      <c r="Q819" s="110">
        <v>25.775600000000001</v>
      </c>
      <c r="R819" s="110">
        <v>-80.190200000000004</v>
      </c>
      <c r="S819" s="2" t="s">
        <v>140</v>
      </c>
      <c r="T819" s="2" t="s">
        <v>1442</v>
      </c>
      <c r="U819" s="2" t="s">
        <v>4</v>
      </c>
      <c r="V819" s="2" t="s">
        <v>2</v>
      </c>
    </row>
    <row r="820" spans="1:22" hidden="1" x14ac:dyDescent="0.3">
      <c r="A820" s="109">
        <v>191</v>
      </c>
      <c r="B820" s="126" t="s">
        <v>24</v>
      </c>
      <c r="C820" s="7" t="str">
        <f t="shared" si="119"/>
        <v>Miami-Dade|Family|Active</v>
      </c>
      <c r="D820" s="7">
        <v>1</v>
      </c>
      <c r="E820" s="88">
        <v>92</v>
      </c>
      <c r="F820" s="110">
        <f t="shared" si="124"/>
        <v>552</v>
      </c>
      <c r="G820" s="113">
        <f t="shared" si="125"/>
        <v>547</v>
      </c>
      <c r="H820" s="138"/>
      <c r="I820" s="150"/>
      <c r="J820" s="130"/>
      <c r="K820" s="116">
        <v>91</v>
      </c>
      <c r="L820" s="111">
        <v>90</v>
      </c>
      <c r="M820" s="111">
        <v>91</v>
      </c>
      <c r="N820" s="111">
        <v>91</v>
      </c>
      <c r="O820" s="111">
        <v>92</v>
      </c>
      <c r="P820" s="111">
        <v>92</v>
      </c>
      <c r="Q820" s="110">
        <v>25.471910000000001</v>
      </c>
      <c r="R820" s="110">
        <v>-80.493628999999999</v>
      </c>
      <c r="S820" s="2" t="s">
        <v>142</v>
      </c>
      <c r="T820" s="2" t="s">
        <v>1445</v>
      </c>
      <c r="U820" s="2" t="s">
        <v>4</v>
      </c>
      <c r="V820" s="2" t="s">
        <v>2</v>
      </c>
    </row>
    <row r="821" spans="1:22" hidden="1" x14ac:dyDescent="0.3">
      <c r="A821" s="109">
        <v>197</v>
      </c>
      <c r="B821" s="126" t="s">
        <v>24</v>
      </c>
      <c r="C821" s="7" t="str">
        <f t="shared" si="119"/>
        <v>Miami-Dade|Family|Active</v>
      </c>
      <c r="D821" s="7">
        <v>1</v>
      </c>
      <c r="E821" s="88">
        <v>214</v>
      </c>
      <c r="F821" s="110">
        <f t="shared" si="124"/>
        <v>1070</v>
      </c>
      <c r="G821" s="113">
        <f t="shared" si="125"/>
        <v>1062</v>
      </c>
      <c r="H821" s="138"/>
      <c r="I821" s="150"/>
      <c r="J821" s="130"/>
      <c r="K821" s="116">
        <v>211</v>
      </c>
      <c r="L821" s="111">
        <v>212</v>
      </c>
      <c r="M821" s="111">
        <v>212</v>
      </c>
      <c r="N821" s="111">
        <v>213</v>
      </c>
      <c r="P821" s="111">
        <v>214</v>
      </c>
      <c r="Q821" s="110">
        <v>25.934999999999999</v>
      </c>
      <c r="R821" s="110">
        <v>-80.315600000000003</v>
      </c>
      <c r="S821" s="2" t="s">
        <v>144</v>
      </c>
      <c r="T821" s="2" t="s">
        <v>1449</v>
      </c>
      <c r="U821" s="2" t="s">
        <v>4</v>
      </c>
      <c r="V821" s="2" t="s">
        <v>2</v>
      </c>
    </row>
    <row r="822" spans="1:22" hidden="1" x14ac:dyDescent="0.3">
      <c r="A822" s="109">
        <v>215</v>
      </c>
      <c r="B822" s="126" t="s">
        <v>24</v>
      </c>
      <c r="C822" s="7" t="str">
        <f t="shared" si="119"/>
        <v>Miami-Dade|Family|Active</v>
      </c>
      <c r="D822" s="7">
        <v>1</v>
      </c>
      <c r="E822" s="88">
        <v>320</v>
      </c>
      <c r="F822" s="110">
        <f t="shared" si="124"/>
        <v>1920</v>
      </c>
      <c r="G822" s="113">
        <f t="shared" si="125"/>
        <v>1834</v>
      </c>
      <c r="H822" s="138"/>
      <c r="I822" s="150"/>
      <c r="J822" s="130"/>
      <c r="K822" s="116">
        <v>309</v>
      </c>
      <c r="L822" s="111">
        <v>306</v>
      </c>
      <c r="M822" s="111">
        <v>304</v>
      </c>
      <c r="N822" s="111">
        <v>306</v>
      </c>
      <c r="O822" s="111">
        <v>306</v>
      </c>
      <c r="P822" s="111">
        <v>303</v>
      </c>
      <c r="Q822" s="110">
        <v>25.9451</v>
      </c>
      <c r="R822" s="110">
        <v>-80.245699999999999</v>
      </c>
      <c r="S822" s="2" t="s">
        <v>160</v>
      </c>
      <c r="T822" s="2" t="s">
        <v>1454</v>
      </c>
      <c r="U822" s="2" t="s">
        <v>4</v>
      </c>
      <c r="V822" s="2" t="s">
        <v>2</v>
      </c>
    </row>
    <row r="823" spans="1:22" hidden="1" x14ac:dyDescent="0.3">
      <c r="A823" s="109">
        <v>229</v>
      </c>
      <c r="B823" s="126" t="s">
        <v>24</v>
      </c>
      <c r="C823" s="7" t="str">
        <f t="shared" si="119"/>
        <v>Miami-Dade|Family|Active</v>
      </c>
      <c r="D823" s="7">
        <v>1</v>
      </c>
      <c r="E823" s="88">
        <v>32</v>
      </c>
      <c r="F823" s="110">
        <f t="shared" si="124"/>
        <v>192</v>
      </c>
      <c r="G823" s="113">
        <f t="shared" si="125"/>
        <v>181</v>
      </c>
      <c r="H823" s="138"/>
      <c r="I823" s="150"/>
      <c r="J823" s="130"/>
      <c r="K823" s="116">
        <v>30</v>
      </c>
      <c r="L823" s="111">
        <v>30</v>
      </c>
      <c r="M823" s="111">
        <v>30</v>
      </c>
      <c r="N823" s="111">
        <v>30</v>
      </c>
      <c r="O823" s="111">
        <v>30</v>
      </c>
      <c r="P823" s="111">
        <v>31</v>
      </c>
      <c r="Q823" s="110">
        <v>25.938400000000001</v>
      </c>
      <c r="R823" s="110">
        <v>-80.267799999999994</v>
      </c>
      <c r="S823" s="2" t="s">
        <v>170</v>
      </c>
      <c r="T823" s="2" t="s">
        <v>1458</v>
      </c>
      <c r="U823" s="2" t="s">
        <v>4</v>
      </c>
      <c r="V823" s="2" t="s">
        <v>2</v>
      </c>
    </row>
    <row r="824" spans="1:22" hidden="1" x14ac:dyDescent="0.3">
      <c r="A824" s="109">
        <v>238</v>
      </c>
      <c r="B824" s="126" t="s">
        <v>24</v>
      </c>
      <c r="C824" s="7" t="str">
        <f t="shared" si="119"/>
        <v>Miami-Dade|Family|Active</v>
      </c>
      <c r="D824" s="7">
        <v>1</v>
      </c>
      <c r="E824" s="88">
        <v>176</v>
      </c>
      <c r="F824" s="110">
        <f t="shared" si="124"/>
        <v>1056</v>
      </c>
      <c r="G824" s="113">
        <f t="shared" si="125"/>
        <v>981</v>
      </c>
      <c r="H824" s="138"/>
      <c r="I824" s="150"/>
      <c r="J824" s="130"/>
      <c r="K824" s="116">
        <v>168</v>
      </c>
      <c r="L824" s="111">
        <v>165</v>
      </c>
      <c r="M824" s="111">
        <v>163</v>
      </c>
      <c r="N824" s="111">
        <v>164</v>
      </c>
      <c r="O824" s="111">
        <v>161</v>
      </c>
      <c r="P824" s="111">
        <v>160</v>
      </c>
      <c r="Q824" s="110">
        <v>25.940100000000001</v>
      </c>
      <c r="R824" s="110">
        <v>-80.263599999999997</v>
      </c>
      <c r="S824" s="2" t="s">
        <v>175</v>
      </c>
      <c r="T824" s="2" t="s">
        <v>1444</v>
      </c>
      <c r="U824" s="2" t="s">
        <v>4</v>
      </c>
      <c r="V824" s="2" t="s">
        <v>2</v>
      </c>
    </row>
    <row r="825" spans="1:22" hidden="1" x14ac:dyDescent="0.3">
      <c r="A825" s="109">
        <v>245</v>
      </c>
      <c r="B825" s="126" t="s">
        <v>24</v>
      </c>
      <c r="C825" s="7" t="str">
        <f t="shared" si="119"/>
        <v>Miami-Dade|Family|Active</v>
      </c>
      <c r="D825" s="7">
        <v>1</v>
      </c>
      <c r="E825" s="88">
        <v>321</v>
      </c>
      <c r="F825" s="110">
        <f t="shared" si="124"/>
        <v>1926</v>
      </c>
      <c r="G825" s="113">
        <f t="shared" si="125"/>
        <v>1855</v>
      </c>
      <c r="H825" s="138"/>
      <c r="I825" s="150"/>
      <c r="J825" s="130"/>
      <c r="K825" s="116">
        <v>308</v>
      </c>
      <c r="L825" s="111">
        <v>305</v>
      </c>
      <c r="M825" s="111">
        <v>310</v>
      </c>
      <c r="N825" s="111">
        <v>311</v>
      </c>
      <c r="O825" s="111">
        <v>311</v>
      </c>
      <c r="P825" s="111">
        <v>310</v>
      </c>
      <c r="Q825" s="110">
        <v>25.945799999999998</v>
      </c>
      <c r="R825" s="110">
        <v>-80.245699999999999</v>
      </c>
      <c r="S825" s="2" t="s">
        <v>181</v>
      </c>
      <c r="T825" s="2" t="s">
        <v>1355</v>
      </c>
      <c r="U825" s="2" t="s">
        <v>4</v>
      </c>
      <c r="V825" s="2" t="s">
        <v>2</v>
      </c>
    </row>
    <row r="826" spans="1:22" hidden="1" x14ac:dyDescent="0.3">
      <c r="A826" s="109">
        <v>253</v>
      </c>
      <c r="B826" s="126" t="s">
        <v>24</v>
      </c>
      <c r="C826" s="7" t="str">
        <f t="shared" si="119"/>
        <v>Miami-Dade|Family|Active</v>
      </c>
      <c r="D826" s="7">
        <v>1</v>
      </c>
      <c r="E826" s="88">
        <v>60</v>
      </c>
      <c r="F826" s="110">
        <f t="shared" si="124"/>
        <v>360</v>
      </c>
      <c r="G826" s="113">
        <f t="shared" si="125"/>
        <v>331</v>
      </c>
      <c r="H826" s="138"/>
      <c r="I826" s="150"/>
      <c r="J826" s="130"/>
      <c r="K826" s="116">
        <v>60</v>
      </c>
      <c r="L826" s="111">
        <v>58</v>
      </c>
      <c r="M826" s="111">
        <v>56</v>
      </c>
      <c r="N826" s="111">
        <v>54</v>
      </c>
      <c r="O826" s="111">
        <v>53</v>
      </c>
      <c r="P826" s="111">
        <v>50</v>
      </c>
      <c r="Q826" s="110">
        <v>25.826899999999998</v>
      </c>
      <c r="R826" s="110">
        <v>-80.207400000000007</v>
      </c>
      <c r="S826" s="2" t="s">
        <v>186</v>
      </c>
      <c r="T826" s="2" t="s">
        <v>1463</v>
      </c>
      <c r="U826" s="2" t="s">
        <v>4</v>
      </c>
      <c r="V826" s="2" t="s">
        <v>2</v>
      </c>
    </row>
    <row r="827" spans="1:22" hidden="1" x14ac:dyDescent="0.3">
      <c r="A827" s="109">
        <v>284</v>
      </c>
      <c r="B827" s="126" t="s">
        <v>24</v>
      </c>
      <c r="C827" s="7" t="str">
        <f t="shared" si="119"/>
        <v>Miami-Dade|Family|Active</v>
      </c>
      <c r="D827" s="7">
        <v>1</v>
      </c>
      <c r="E827" s="88">
        <v>228</v>
      </c>
      <c r="F827" s="110">
        <f t="shared" si="124"/>
        <v>1368</v>
      </c>
      <c r="G827" s="113">
        <f t="shared" si="125"/>
        <v>1362</v>
      </c>
      <c r="H827" s="138"/>
      <c r="I827" s="150"/>
      <c r="J827" s="130"/>
      <c r="K827" s="116">
        <v>228</v>
      </c>
      <c r="L827" s="111">
        <v>228</v>
      </c>
      <c r="M827" s="111">
        <v>228</v>
      </c>
      <c r="N827" s="111">
        <v>224</v>
      </c>
      <c r="O827" s="111">
        <v>227</v>
      </c>
      <c r="P827" s="111">
        <v>227</v>
      </c>
      <c r="Q827" s="110">
        <v>25.5685</v>
      </c>
      <c r="R827" s="110">
        <v>-80.372299999999996</v>
      </c>
      <c r="S827" s="2" t="s">
        <v>203</v>
      </c>
      <c r="T827" s="2" t="s">
        <v>1466</v>
      </c>
      <c r="U827" s="2" t="s">
        <v>4</v>
      </c>
      <c r="V827" s="2" t="s">
        <v>2</v>
      </c>
    </row>
    <row r="828" spans="1:22" hidden="1" x14ac:dyDescent="0.3">
      <c r="A828" s="109">
        <v>286</v>
      </c>
      <c r="B828" s="126" t="s">
        <v>24</v>
      </c>
      <c r="C828" s="7" t="str">
        <f t="shared" si="119"/>
        <v>Miami-Dade|Family|Active</v>
      </c>
      <c r="D828" s="7">
        <v>1</v>
      </c>
      <c r="E828" s="88">
        <v>328</v>
      </c>
      <c r="F828" s="110">
        <f t="shared" si="124"/>
        <v>1968</v>
      </c>
      <c r="G828" s="113">
        <f t="shared" si="125"/>
        <v>1948</v>
      </c>
      <c r="H828" s="138"/>
      <c r="I828" s="150"/>
      <c r="J828" s="130"/>
      <c r="K828" s="116">
        <v>324</v>
      </c>
      <c r="L828" s="111">
        <v>326</v>
      </c>
      <c r="M828" s="111">
        <v>324</v>
      </c>
      <c r="N828" s="111">
        <v>323</v>
      </c>
      <c r="O828" s="111">
        <v>328</v>
      </c>
      <c r="P828" s="111">
        <v>323</v>
      </c>
      <c r="Q828" s="110">
        <v>25.893999999999998</v>
      </c>
      <c r="R828" s="110">
        <v>-80.252700000000004</v>
      </c>
      <c r="S828" s="2" t="s">
        <v>205</v>
      </c>
      <c r="T828" s="2" t="s">
        <v>1467</v>
      </c>
      <c r="U828" s="2" t="s">
        <v>4</v>
      </c>
      <c r="V828" s="2" t="s">
        <v>2</v>
      </c>
    </row>
    <row r="829" spans="1:22" hidden="1" x14ac:dyDescent="0.3">
      <c r="A829" s="109">
        <v>293</v>
      </c>
      <c r="B829" s="126" t="s">
        <v>24</v>
      </c>
      <c r="C829" s="7" t="str">
        <f t="shared" ref="C829:C892" si="134">CONCATENATE(B829&amp;"|"&amp;U829&amp;"|"&amp;V829)</f>
        <v>Miami-Dade|Family|Active</v>
      </c>
      <c r="D829" s="7">
        <v>1</v>
      </c>
      <c r="E829" s="88">
        <v>280</v>
      </c>
      <c r="F829" s="110">
        <f t="shared" si="124"/>
        <v>1680</v>
      </c>
      <c r="G829" s="113">
        <f t="shared" si="125"/>
        <v>1619</v>
      </c>
      <c r="H829" s="138"/>
      <c r="I829" s="150"/>
      <c r="J829" s="130"/>
      <c r="K829" s="116">
        <v>276</v>
      </c>
      <c r="L829" s="111">
        <v>274</v>
      </c>
      <c r="M829" s="111">
        <v>269</v>
      </c>
      <c r="N829" s="111">
        <v>266</v>
      </c>
      <c r="O829" s="111">
        <v>265</v>
      </c>
      <c r="P829" s="111">
        <v>269</v>
      </c>
      <c r="Q829" s="110">
        <v>25.917300000000001</v>
      </c>
      <c r="R829" s="110">
        <v>-80.218999999999994</v>
      </c>
      <c r="S829" s="2" t="s">
        <v>208</v>
      </c>
      <c r="T829" s="2" t="s">
        <v>1469</v>
      </c>
      <c r="U829" s="2" t="s">
        <v>4</v>
      </c>
      <c r="V829" s="2" t="s">
        <v>2</v>
      </c>
    </row>
    <row r="830" spans="1:22" hidden="1" x14ac:dyDescent="0.3">
      <c r="A830" s="109">
        <v>308</v>
      </c>
      <c r="B830" s="126" t="s">
        <v>24</v>
      </c>
      <c r="C830" s="7" t="str">
        <f t="shared" si="134"/>
        <v>Miami-Dade|Family|Active</v>
      </c>
      <c r="D830" s="7">
        <v>1</v>
      </c>
      <c r="E830" s="88">
        <v>94</v>
      </c>
      <c r="F830" s="110">
        <f t="shared" si="124"/>
        <v>564</v>
      </c>
      <c r="G830" s="113">
        <f t="shared" si="125"/>
        <v>549</v>
      </c>
      <c r="H830" s="138"/>
      <c r="I830" s="150"/>
      <c r="J830" s="130"/>
      <c r="K830" s="116">
        <v>92</v>
      </c>
      <c r="L830" s="111">
        <v>92</v>
      </c>
      <c r="M830" s="111">
        <v>91</v>
      </c>
      <c r="N830" s="111">
        <v>91</v>
      </c>
      <c r="O830" s="111">
        <v>91</v>
      </c>
      <c r="P830" s="111">
        <v>92</v>
      </c>
      <c r="Q830" s="110">
        <v>25.938199999999998</v>
      </c>
      <c r="R830" s="110">
        <v>-80.311999999999998</v>
      </c>
      <c r="S830" s="2" t="s">
        <v>218</v>
      </c>
      <c r="T830" s="2" t="s">
        <v>1341</v>
      </c>
      <c r="U830" s="2" t="s">
        <v>4</v>
      </c>
      <c r="V830" s="2" t="s">
        <v>2</v>
      </c>
    </row>
    <row r="831" spans="1:22" hidden="1" x14ac:dyDescent="0.3">
      <c r="A831" s="109">
        <v>331</v>
      </c>
      <c r="B831" s="126" t="s">
        <v>24</v>
      </c>
      <c r="C831" s="7" t="str">
        <f t="shared" si="134"/>
        <v>Miami-Dade|Family|Active</v>
      </c>
      <c r="D831" s="7">
        <v>1</v>
      </c>
      <c r="E831" s="88">
        <v>200</v>
      </c>
      <c r="F831" s="110">
        <f t="shared" si="124"/>
        <v>1200</v>
      </c>
      <c r="G831" s="113">
        <f t="shared" si="125"/>
        <v>1185</v>
      </c>
      <c r="H831" s="138"/>
      <c r="I831" s="150"/>
      <c r="J831" s="130"/>
      <c r="K831" s="116">
        <v>199</v>
      </c>
      <c r="L831" s="111">
        <v>197</v>
      </c>
      <c r="M831" s="111">
        <v>197</v>
      </c>
      <c r="N831" s="111">
        <v>195</v>
      </c>
      <c r="O831" s="111">
        <v>199</v>
      </c>
      <c r="P831" s="111">
        <v>198</v>
      </c>
      <c r="Q831" s="110">
        <v>25.557700000000001</v>
      </c>
      <c r="R831" s="110">
        <v>-80.364099999999993</v>
      </c>
      <c r="S831" s="2" t="s">
        <v>233</v>
      </c>
      <c r="T831" s="2" t="s">
        <v>1352</v>
      </c>
      <c r="U831" s="2" t="s">
        <v>4</v>
      </c>
      <c r="V831" s="2" t="s">
        <v>2</v>
      </c>
    </row>
    <row r="832" spans="1:22" hidden="1" x14ac:dyDescent="0.3">
      <c r="A832" s="109">
        <v>334</v>
      </c>
      <c r="B832" s="126" t="s">
        <v>24</v>
      </c>
      <c r="C832" s="7" t="str">
        <f t="shared" si="134"/>
        <v>Miami-Dade|Family|Active</v>
      </c>
      <c r="D832" s="7">
        <v>1</v>
      </c>
      <c r="E832" s="88">
        <v>56</v>
      </c>
      <c r="F832" s="110">
        <f t="shared" si="124"/>
        <v>280</v>
      </c>
      <c r="G832" s="113">
        <f t="shared" si="125"/>
        <v>276</v>
      </c>
      <c r="H832" s="138"/>
      <c r="I832" s="150"/>
      <c r="J832" s="130"/>
      <c r="L832" s="111">
        <v>55</v>
      </c>
      <c r="M832" s="111">
        <v>56</v>
      </c>
      <c r="N832" s="111">
        <v>55</v>
      </c>
      <c r="O832" s="111">
        <v>55</v>
      </c>
      <c r="P832" s="111">
        <v>55</v>
      </c>
      <c r="Q832" s="110">
        <v>25.9315</v>
      </c>
      <c r="R832" s="110">
        <v>-80.159599999999998</v>
      </c>
      <c r="S832" s="2" t="s">
        <v>235</v>
      </c>
      <c r="T832" s="2" t="s">
        <v>1356</v>
      </c>
      <c r="U832" s="2" t="s">
        <v>4</v>
      </c>
      <c r="V832" s="2" t="s">
        <v>2</v>
      </c>
    </row>
    <row r="833" spans="1:22" hidden="1" x14ac:dyDescent="0.3">
      <c r="A833" s="109">
        <v>356</v>
      </c>
      <c r="B833" s="126" t="s">
        <v>24</v>
      </c>
      <c r="C833" s="7" t="str">
        <f t="shared" si="134"/>
        <v>Miami-Dade|Family|Active</v>
      </c>
      <c r="D833" s="7">
        <v>1</v>
      </c>
      <c r="E833" s="88">
        <v>144</v>
      </c>
      <c r="F833" s="110">
        <f t="shared" si="124"/>
        <v>864</v>
      </c>
      <c r="G833" s="113">
        <f t="shared" si="125"/>
        <v>849</v>
      </c>
      <c r="H833" s="138"/>
      <c r="I833" s="150"/>
      <c r="J833" s="130"/>
      <c r="K833" s="116">
        <v>144</v>
      </c>
      <c r="L833" s="111">
        <v>142</v>
      </c>
      <c r="M833" s="111">
        <v>141</v>
      </c>
      <c r="N833" s="111">
        <v>142</v>
      </c>
      <c r="O833" s="111">
        <v>141</v>
      </c>
      <c r="P833" s="111">
        <v>139</v>
      </c>
      <c r="Q833" s="110">
        <v>25.917400000000001</v>
      </c>
      <c r="R833" s="110">
        <v>-80.217299999999994</v>
      </c>
      <c r="S833" s="2" t="s">
        <v>252</v>
      </c>
      <c r="T833" s="2" t="s">
        <v>1355</v>
      </c>
      <c r="U833" s="2" t="s">
        <v>4</v>
      </c>
      <c r="V833" s="2" t="s">
        <v>2</v>
      </c>
    </row>
    <row r="834" spans="1:22" hidden="1" x14ac:dyDescent="0.3">
      <c r="A834" s="109">
        <v>358</v>
      </c>
      <c r="B834" s="126" t="s">
        <v>24</v>
      </c>
      <c r="C834" s="7" t="str">
        <f t="shared" si="134"/>
        <v>Miami-Dade|Family|Active</v>
      </c>
      <c r="D834" s="7">
        <v>1</v>
      </c>
      <c r="E834" s="88">
        <v>222</v>
      </c>
      <c r="F834" s="110">
        <f t="shared" si="124"/>
        <v>1332</v>
      </c>
      <c r="G834" s="113">
        <f t="shared" si="125"/>
        <v>1235</v>
      </c>
      <c r="H834" s="138"/>
      <c r="I834" s="150"/>
      <c r="J834" s="130"/>
      <c r="K834" s="116">
        <v>209</v>
      </c>
      <c r="L834" s="111">
        <v>208</v>
      </c>
      <c r="M834" s="111">
        <v>203</v>
      </c>
      <c r="N834" s="111">
        <v>203</v>
      </c>
      <c r="O834" s="111">
        <v>202</v>
      </c>
      <c r="P834" s="111">
        <v>210</v>
      </c>
      <c r="Q834" s="110">
        <v>25.516781000000002</v>
      </c>
      <c r="R834" s="110">
        <v>-80.387135000000001</v>
      </c>
      <c r="S834" s="2" t="s">
        <v>254</v>
      </c>
      <c r="T834" s="2" t="s">
        <v>1444</v>
      </c>
      <c r="U834" s="2" t="s">
        <v>4</v>
      </c>
      <c r="V834" s="2" t="s">
        <v>2</v>
      </c>
    </row>
    <row r="835" spans="1:22" hidden="1" x14ac:dyDescent="0.3">
      <c r="A835" s="109">
        <v>360</v>
      </c>
      <c r="B835" s="126" t="s">
        <v>24</v>
      </c>
      <c r="C835" s="7" t="str">
        <f t="shared" si="134"/>
        <v>Miami-Dade|Family|Active</v>
      </c>
      <c r="D835" s="7">
        <v>1</v>
      </c>
      <c r="E835" s="88">
        <v>35</v>
      </c>
      <c r="F835" s="110">
        <f t="shared" si="124"/>
        <v>210</v>
      </c>
      <c r="G835" s="113">
        <f t="shared" si="125"/>
        <v>138</v>
      </c>
      <c r="H835" s="138"/>
      <c r="I835" s="150"/>
      <c r="J835" s="130"/>
      <c r="K835" s="116">
        <v>21</v>
      </c>
      <c r="L835" s="111">
        <v>22</v>
      </c>
      <c r="M835" s="111">
        <v>23</v>
      </c>
      <c r="N835" s="111">
        <v>24</v>
      </c>
      <c r="O835" s="111">
        <v>24</v>
      </c>
      <c r="P835" s="111">
        <v>24</v>
      </c>
      <c r="Q835" s="110">
        <v>25.7834</v>
      </c>
      <c r="R835" s="110">
        <v>-80.207700000000003</v>
      </c>
      <c r="S835" s="2" t="s">
        <v>255</v>
      </c>
      <c r="T835" s="2" t="s">
        <v>1351</v>
      </c>
      <c r="U835" s="2" t="s">
        <v>4</v>
      </c>
      <c r="V835" s="2" t="s">
        <v>2</v>
      </c>
    </row>
    <row r="836" spans="1:22" hidden="1" x14ac:dyDescent="0.3">
      <c r="A836" s="109">
        <v>373</v>
      </c>
      <c r="B836" s="126" t="s">
        <v>24</v>
      </c>
      <c r="C836" s="7" t="str">
        <f t="shared" si="134"/>
        <v>Miami-Dade|Family|Active</v>
      </c>
      <c r="D836" s="7">
        <v>1</v>
      </c>
      <c r="E836" s="88">
        <v>312</v>
      </c>
      <c r="F836" s="110">
        <f t="shared" si="124"/>
        <v>1872</v>
      </c>
      <c r="G836" s="113">
        <f t="shared" si="125"/>
        <v>1844</v>
      </c>
      <c r="H836" s="138"/>
      <c r="I836" s="150"/>
      <c r="J836" s="130"/>
      <c r="K836" s="116">
        <v>308</v>
      </c>
      <c r="L836" s="111">
        <v>307</v>
      </c>
      <c r="M836" s="111">
        <v>309</v>
      </c>
      <c r="N836" s="111">
        <v>308</v>
      </c>
      <c r="O836" s="111">
        <v>306</v>
      </c>
      <c r="P836" s="111">
        <v>306</v>
      </c>
      <c r="Q836" s="110">
        <v>25.469899999999999</v>
      </c>
      <c r="R836" s="110">
        <v>-80.4666</v>
      </c>
      <c r="S836" s="2" t="s">
        <v>261</v>
      </c>
      <c r="T836" s="2" t="s">
        <v>1429</v>
      </c>
      <c r="U836" s="2" t="s">
        <v>4</v>
      </c>
      <c r="V836" s="2" t="s">
        <v>2</v>
      </c>
    </row>
    <row r="837" spans="1:22" hidden="1" x14ac:dyDescent="0.3">
      <c r="A837" s="109">
        <v>374</v>
      </c>
      <c r="B837" s="126" t="s">
        <v>24</v>
      </c>
      <c r="C837" s="7" t="str">
        <f t="shared" si="134"/>
        <v>Miami-Dade|Family|Active</v>
      </c>
      <c r="D837" s="7">
        <v>1</v>
      </c>
      <c r="E837" s="88">
        <v>28</v>
      </c>
      <c r="F837" s="110">
        <f t="shared" si="124"/>
        <v>168</v>
      </c>
      <c r="G837" s="113">
        <f t="shared" si="125"/>
        <v>161</v>
      </c>
      <c r="H837" s="138"/>
      <c r="I837" s="150"/>
      <c r="J837" s="130"/>
      <c r="K837" s="116">
        <v>28</v>
      </c>
      <c r="L837" s="111">
        <v>25</v>
      </c>
      <c r="M837" s="111">
        <v>28</v>
      </c>
      <c r="N837" s="111">
        <v>27</v>
      </c>
      <c r="O837" s="111">
        <v>26</v>
      </c>
      <c r="P837" s="111">
        <v>27</v>
      </c>
      <c r="Q837" s="110">
        <v>25.479900000000001</v>
      </c>
      <c r="R837" s="110">
        <v>-80.473699999999994</v>
      </c>
      <c r="S837" s="2" t="s">
        <v>262</v>
      </c>
      <c r="T837" s="2" t="s">
        <v>1350</v>
      </c>
      <c r="U837" s="2" t="s">
        <v>4</v>
      </c>
      <c r="V837" s="2" t="s">
        <v>2</v>
      </c>
    </row>
    <row r="838" spans="1:22" hidden="1" x14ac:dyDescent="0.3">
      <c r="A838" s="109">
        <v>376</v>
      </c>
      <c r="B838" s="126" t="s">
        <v>24</v>
      </c>
      <c r="C838" s="7" t="str">
        <f t="shared" si="134"/>
        <v>Miami-Dade|Family|Active</v>
      </c>
      <c r="D838" s="7">
        <v>1</v>
      </c>
      <c r="E838" s="88">
        <v>16</v>
      </c>
      <c r="F838" s="110">
        <f t="shared" si="124"/>
        <v>96</v>
      </c>
      <c r="G838" s="113">
        <f t="shared" si="125"/>
        <v>96</v>
      </c>
      <c r="H838" s="138"/>
      <c r="I838" s="150"/>
      <c r="J838" s="130"/>
      <c r="K838" s="116">
        <v>16</v>
      </c>
      <c r="L838" s="111">
        <v>16</v>
      </c>
      <c r="M838" s="111">
        <v>16</v>
      </c>
      <c r="N838" s="111">
        <v>16</v>
      </c>
      <c r="O838" s="111">
        <v>16</v>
      </c>
      <c r="P838" s="111">
        <v>16</v>
      </c>
      <c r="Q838" s="110">
        <v>25.461600000000001</v>
      </c>
      <c r="R838" s="110">
        <v>-80.492500000000007</v>
      </c>
      <c r="S838" s="2" t="s">
        <v>264</v>
      </c>
      <c r="T838" s="2" t="s">
        <v>1442</v>
      </c>
      <c r="U838" s="2" t="s">
        <v>4</v>
      </c>
      <c r="V838" s="2" t="s">
        <v>2</v>
      </c>
    </row>
    <row r="839" spans="1:22" hidden="1" x14ac:dyDescent="0.3">
      <c r="A839" s="109">
        <v>387</v>
      </c>
      <c r="B839" s="126" t="s">
        <v>24</v>
      </c>
      <c r="C839" s="7" t="str">
        <f t="shared" si="134"/>
        <v>Miami-Dade|Family|Active</v>
      </c>
      <c r="D839" s="7">
        <v>1</v>
      </c>
      <c r="E839" s="88">
        <v>56</v>
      </c>
      <c r="F839" s="110">
        <f t="shared" si="124"/>
        <v>224</v>
      </c>
      <c r="G839" s="113">
        <f t="shared" si="125"/>
        <v>224</v>
      </c>
      <c r="H839" s="138"/>
      <c r="I839" s="150"/>
      <c r="J839" s="130"/>
      <c r="K839" s="116">
        <v>56</v>
      </c>
      <c r="L839" s="111">
        <v>56</v>
      </c>
      <c r="M839" s="111">
        <v>56</v>
      </c>
      <c r="N839" s="111">
        <v>56</v>
      </c>
      <c r="Q839" s="110">
        <v>25.579000000000001</v>
      </c>
      <c r="R839" s="110">
        <v>-80.384500000000003</v>
      </c>
      <c r="S839" s="2" t="s">
        <v>271</v>
      </c>
      <c r="T839" s="2" t="s">
        <v>1357</v>
      </c>
      <c r="U839" s="2" t="s">
        <v>4</v>
      </c>
      <c r="V839" s="2" t="s">
        <v>2</v>
      </c>
    </row>
    <row r="840" spans="1:22" hidden="1" x14ac:dyDescent="0.3">
      <c r="A840" s="109">
        <v>397</v>
      </c>
      <c r="B840" s="126" t="s">
        <v>24</v>
      </c>
      <c r="C840" s="7" t="str">
        <f t="shared" si="134"/>
        <v>Miami-Dade|Family|Active</v>
      </c>
      <c r="D840" s="7">
        <v>1</v>
      </c>
      <c r="E840" s="88">
        <v>1</v>
      </c>
      <c r="F840" s="110">
        <f t="shared" si="124"/>
        <v>0</v>
      </c>
      <c r="G840" s="113">
        <f t="shared" si="125"/>
        <v>0</v>
      </c>
      <c r="H840" s="138"/>
      <c r="I840" s="150"/>
      <c r="J840" s="130"/>
      <c r="Q840" s="110">
        <v>25.726400000000002</v>
      </c>
      <c r="R840" s="110">
        <v>-80.245800000000003</v>
      </c>
      <c r="S840" s="2" t="s">
        <v>277</v>
      </c>
      <c r="T840" s="2" t="s">
        <v>1347</v>
      </c>
      <c r="U840" s="2" t="s">
        <v>4</v>
      </c>
      <c r="V840" s="2" t="s">
        <v>2</v>
      </c>
    </row>
    <row r="841" spans="1:22" hidden="1" x14ac:dyDescent="0.3">
      <c r="A841" s="109">
        <v>404</v>
      </c>
      <c r="B841" s="126" t="s">
        <v>24</v>
      </c>
      <c r="C841" s="7" t="str">
        <f t="shared" si="134"/>
        <v>Miami-Dade|Family|Active</v>
      </c>
      <c r="D841" s="7">
        <v>1</v>
      </c>
      <c r="E841" s="88">
        <v>98</v>
      </c>
      <c r="F841" s="110">
        <f t="shared" si="124"/>
        <v>588</v>
      </c>
      <c r="G841" s="113">
        <f t="shared" si="125"/>
        <v>532</v>
      </c>
      <c r="H841" s="138"/>
      <c r="I841" s="150"/>
      <c r="J841" s="130"/>
      <c r="K841" s="116">
        <v>89</v>
      </c>
      <c r="L841" s="111">
        <v>93</v>
      </c>
      <c r="M841" s="111">
        <v>89</v>
      </c>
      <c r="N841" s="111">
        <v>87</v>
      </c>
      <c r="O841" s="111">
        <v>87</v>
      </c>
      <c r="P841" s="111">
        <v>87</v>
      </c>
      <c r="Q841" s="110">
        <v>25.445900000000002</v>
      </c>
      <c r="R841" s="110">
        <v>-80.493300000000005</v>
      </c>
      <c r="S841" s="2" t="s">
        <v>282</v>
      </c>
      <c r="T841" s="2" t="s">
        <v>1338</v>
      </c>
      <c r="U841" s="2" t="s">
        <v>4</v>
      </c>
      <c r="V841" s="2" t="s">
        <v>2</v>
      </c>
    </row>
    <row r="842" spans="1:22" hidden="1" x14ac:dyDescent="0.3">
      <c r="A842" s="109">
        <v>411</v>
      </c>
      <c r="B842" s="126" t="s">
        <v>24</v>
      </c>
      <c r="C842" s="7" t="str">
        <f t="shared" si="134"/>
        <v>Miami-Dade|Family|Active</v>
      </c>
      <c r="D842" s="7">
        <v>1</v>
      </c>
      <c r="E842" s="88">
        <v>80</v>
      </c>
      <c r="F842" s="110">
        <f t="shared" si="124"/>
        <v>480</v>
      </c>
      <c r="G842" s="113">
        <f t="shared" si="125"/>
        <v>446</v>
      </c>
      <c r="H842" s="138"/>
      <c r="I842" s="150"/>
      <c r="J842" s="130"/>
      <c r="K842" s="116">
        <v>77</v>
      </c>
      <c r="L842" s="111">
        <v>74</v>
      </c>
      <c r="M842" s="111">
        <v>74</v>
      </c>
      <c r="N842" s="111">
        <v>75</v>
      </c>
      <c r="O842" s="111">
        <v>72</v>
      </c>
      <c r="P842" s="111">
        <v>74</v>
      </c>
      <c r="Q842" s="110">
        <v>25.499500000000001</v>
      </c>
      <c r="R842" s="110">
        <v>-80.441800000000001</v>
      </c>
      <c r="S842" s="2" t="s">
        <v>287</v>
      </c>
      <c r="T842" s="2" t="s">
        <v>1482</v>
      </c>
      <c r="U842" s="2" t="s">
        <v>4</v>
      </c>
      <c r="V842" s="2" t="s">
        <v>2</v>
      </c>
    </row>
    <row r="843" spans="1:22" hidden="1" x14ac:dyDescent="0.3">
      <c r="A843" s="109">
        <v>412</v>
      </c>
      <c r="B843" s="126" t="s">
        <v>24</v>
      </c>
      <c r="C843" s="7" t="str">
        <f t="shared" si="134"/>
        <v>Miami-Dade|Family|Active</v>
      </c>
      <c r="D843" s="7">
        <v>1</v>
      </c>
      <c r="E843" s="88">
        <v>48</v>
      </c>
      <c r="F843" s="110">
        <f t="shared" si="124"/>
        <v>288</v>
      </c>
      <c r="G843" s="113">
        <f t="shared" si="125"/>
        <v>280</v>
      </c>
      <c r="H843" s="138"/>
      <c r="I843" s="150"/>
      <c r="J843" s="130"/>
      <c r="K843" s="116">
        <v>48</v>
      </c>
      <c r="L843" s="111">
        <v>47</v>
      </c>
      <c r="M843" s="111">
        <v>46</v>
      </c>
      <c r="N843" s="111">
        <v>46</v>
      </c>
      <c r="O843" s="111">
        <v>46</v>
      </c>
      <c r="P843" s="111">
        <v>47</v>
      </c>
      <c r="Q843" s="110">
        <v>25.499500000000001</v>
      </c>
      <c r="R843" s="110">
        <v>-80.441800000000001</v>
      </c>
      <c r="S843" s="2" t="s">
        <v>288</v>
      </c>
      <c r="T843" s="2" t="s">
        <v>1483</v>
      </c>
      <c r="U843" s="2" t="s">
        <v>4</v>
      </c>
      <c r="V843" s="2" t="s">
        <v>2</v>
      </c>
    </row>
    <row r="844" spans="1:22" hidden="1" x14ac:dyDescent="0.3">
      <c r="A844" s="109">
        <v>443</v>
      </c>
      <c r="B844" s="126" t="s">
        <v>24</v>
      </c>
      <c r="C844" s="7" t="str">
        <f t="shared" si="134"/>
        <v>Miami-Dade|Family|Active</v>
      </c>
      <c r="D844" s="7">
        <v>1</v>
      </c>
      <c r="E844" s="88">
        <v>40</v>
      </c>
      <c r="F844" s="110">
        <f t="shared" si="124"/>
        <v>200</v>
      </c>
      <c r="G844" s="113">
        <f t="shared" si="125"/>
        <v>154</v>
      </c>
      <c r="H844" s="138"/>
      <c r="I844" s="150"/>
      <c r="J844" s="130"/>
      <c r="K844" s="116">
        <v>30</v>
      </c>
      <c r="L844" s="111">
        <v>31</v>
      </c>
      <c r="M844" s="111">
        <v>31</v>
      </c>
      <c r="N844" s="111">
        <v>31</v>
      </c>
      <c r="P844" s="111">
        <v>31</v>
      </c>
      <c r="Q844" s="110">
        <v>25.880800000000001</v>
      </c>
      <c r="R844" s="110">
        <v>-80.234499999999997</v>
      </c>
      <c r="S844" s="2" t="s">
        <v>301</v>
      </c>
      <c r="T844" s="2" t="s">
        <v>1484</v>
      </c>
      <c r="U844" s="2" t="s">
        <v>4</v>
      </c>
      <c r="V844" s="2" t="s">
        <v>2</v>
      </c>
    </row>
    <row r="845" spans="1:22" hidden="1" x14ac:dyDescent="0.3">
      <c r="A845" s="109">
        <v>453</v>
      </c>
      <c r="B845" s="126" t="s">
        <v>24</v>
      </c>
      <c r="C845" s="7" t="str">
        <f t="shared" si="134"/>
        <v>Miami-Dade|Family|Active</v>
      </c>
      <c r="D845" s="7">
        <v>1</v>
      </c>
      <c r="E845" s="88">
        <v>101</v>
      </c>
      <c r="F845" s="110">
        <f t="shared" si="124"/>
        <v>505</v>
      </c>
      <c r="G845" s="113">
        <f t="shared" si="125"/>
        <v>45</v>
      </c>
      <c r="H845" s="138"/>
      <c r="I845" s="150"/>
      <c r="J845" s="130"/>
      <c r="L845" s="111">
        <v>4</v>
      </c>
      <c r="M845" s="111">
        <v>6</v>
      </c>
      <c r="N845" s="111">
        <v>9</v>
      </c>
      <c r="O845" s="111">
        <v>10</v>
      </c>
      <c r="P845" s="111">
        <v>16</v>
      </c>
      <c r="Q845" s="110">
        <v>25.480899999999998</v>
      </c>
      <c r="R845" s="110">
        <v>-80.472399999999993</v>
      </c>
      <c r="S845" s="2" t="s">
        <v>308</v>
      </c>
      <c r="T845" s="2" t="s">
        <v>1486</v>
      </c>
      <c r="U845" s="2" t="s">
        <v>4</v>
      </c>
      <c r="V845" s="2" t="s">
        <v>2</v>
      </c>
    </row>
    <row r="846" spans="1:22" hidden="1" x14ac:dyDescent="0.3">
      <c r="A846" s="109">
        <v>465</v>
      </c>
      <c r="B846" s="126" t="s">
        <v>24</v>
      </c>
      <c r="C846" s="7" t="str">
        <f t="shared" si="134"/>
        <v>Miami-Dade|Family|Active</v>
      </c>
      <c r="D846" s="7">
        <v>1</v>
      </c>
      <c r="E846" s="88">
        <v>30</v>
      </c>
      <c r="F846" s="110">
        <f t="shared" si="124"/>
        <v>180</v>
      </c>
      <c r="G846" s="113">
        <f t="shared" si="125"/>
        <v>163</v>
      </c>
      <c r="H846" s="138"/>
      <c r="I846" s="150"/>
      <c r="J846" s="130"/>
      <c r="K846" s="116">
        <v>27</v>
      </c>
      <c r="L846" s="111">
        <v>27</v>
      </c>
      <c r="M846" s="111">
        <v>26</v>
      </c>
      <c r="N846" s="111">
        <v>27</v>
      </c>
      <c r="O846" s="111">
        <v>28</v>
      </c>
      <c r="P846" s="111">
        <v>28</v>
      </c>
      <c r="Q846" s="110">
        <v>25.499500000000001</v>
      </c>
      <c r="R846" s="110">
        <v>-80.436999999999998</v>
      </c>
      <c r="S846" s="2" t="s">
        <v>315</v>
      </c>
      <c r="T846" s="2" t="s">
        <v>1350</v>
      </c>
      <c r="U846" s="2" t="s">
        <v>4</v>
      </c>
      <c r="V846" s="2" t="s">
        <v>2</v>
      </c>
    </row>
    <row r="847" spans="1:22" hidden="1" x14ac:dyDescent="0.3">
      <c r="A847" s="109">
        <v>489</v>
      </c>
      <c r="B847" s="126" t="s">
        <v>24</v>
      </c>
      <c r="C847" s="7" t="str">
        <f t="shared" si="134"/>
        <v>Miami-Dade|Family|Active</v>
      </c>
      <c r="D847" s="7">
        <v>1</v>
      </c>
      <c r="E847" s="88">
        <v>21</v>
      </c>
      <c r="F847" s="110">
        <f t="shared" si="124"/>
        <v>126</v>
      </c>
      <c r="G847" s="113">
        <f t="shared" si="125"/>
        <v>95</v>
      </c>
      <c r="H847" s="138"/>
      <c r="I847" s="150"/>
      <c r="J847" s="130"/>
      <c r="K847" s="116">
        <v>15</v>
      </c>
      <c r="L847" s="111">
        <v>16</v>
      </c>
      <c r="M847" s="111">
        <v>16</v>
      </c>
      <c r="N847" s="111">
        <v>16</v>
      </c>
      <c r="O847" s="111">
        <v>16</v>
      </c>
      <c r="P847" s="111">
        <v>16</v>
      </c>
      <c r="Q847" s="110">
        <v>25.830300000000001</v>
      </c>
      <c r="R847" s="110">
        <v>-80.2239</v>
      </c>
      <c r="S847" s="2" t="s">
        <v>329</v>
      </c>
      <c r="T847" s="2" t="s">
        <v>1445</v>
      </c>
      <c r="U847" s="2" t="s">
        <v>4</v>
      </c>
      <c r="V847" s="2" t="s">
        <v>2</v>
      </c>
    </row>
    <row r="848" spans="1:22" hidden="1" x14ac:dyDescent="0.3">
      <c r="A848" s="109">
        <v>491</v>
      </c>
      <c r="B848" s="126" t="s">
        <v>24</v>
      </c>
      <c r="C848" s="7" t="str">
        <f t="shared" si="134"/>
        <v>Miami-Dade|Family|Active</v>
      </c>
      <c r="D848" s="7">
        <v>1</v>
      </c>
      <c r="E848" s="88">
        <v>17</v>
      </c>
      <c r="F848" s="110">
        <f t="shared" si="124"/>
        <v>0</v>
      </c>
      <c r="G848" s="113">
        <f t="shared" si="125"/>
        <v>0</v>
      </c>
      <c r="H848" s="138"/>
      <c r="I848" s="150"/>
      <c r="J848" s="130"/>
      <c r="Q848" s="110">
        <v>25.772200000000002</v>
      </c>
      <c r="R848" s="110">
        <v>-80.134500000000003</v>
      </c>
      <c r="S848" s="2" t="s">
        <v>99</v>
      </c>
      <c r="T848" s="2" t="s">
        <v>1495</v>
      </c>
      <c r="U848" s="2" t="s">
        <v>4</v>
      </c>
      <c r="V848" s="2" t="s">
        <v>2</v>
      </c>
    </row>
    <row r="849" spans="1:22" hidden="1" x14ac:dyDescent="0.3">
      <c r="A849" s="109">
        <v>504</v>
      </c>
      <c r="B849" s="126" t="s">
        <v>24</v>
      </c>
      <c r="C849" s="7" t="str">
        <f t="shared" si="134"/>
        <v>Miami-Dade|Family|Active</v>
      </c>
      <c r="D849" s="7">
        <v>1</v>
      </c>
      <c r="E849" s="88">
        <v>368</v>
      </c>
      <c r="F849" s="110">
        <f t="shared" si="124"/>
        <v>2208</v>
      </c>
      <c r="G849" s="113">
        <f t="shared" si="125"/>
        <v>2205</v>
      </c>
      <c r="H849" s="138"/>
      <c r="I849" s="150"/>
      <c r="J849" s="130"/>
      <c r="K849" s="116">
        <v>367</v>
      </c>
      <c r="L849" s="111">
        <v>367</v>
      </c>
      <c r="M849" s="111">
        <v>368</v>
      </c>
      <c r="N849" s="111">
        <v>368</v>
      </c>
      <c r="O849" s="111">
        <v>368</v>
      </c>
      <c r="P849" s="111">
        <v>367</v>
      </c>
      <c r="Q849" s="110">
        <v>25.917200000000001</v>
      </c>
      <c r="R849" s="110">
        <v>-80.285399999999996</v>
      </c>
      <c r="S849" s="2" t="s">
        <v>342</v>
      </c>
      <c r="T849" s="2" t="s">
        <v>1499</v>
      </c>
      <c r="U849" s="2" t="s">
        <v>4</v>
      </c>
      <c r="V849" s="2" t="s">
        <v>2</v>
      </c>
    </row>
    <row r="850" spans="1:22" hidden="1" x14ac:dyDescent="0.3">
      <c r="A850" s="109">
        <v>514</v>
      </c>
      <c r="B850" s="126" t="s">
        <v>24</v>
      </c>
      <c r="C850" s="7" t="str">
        <f t="shared" si="134"/>
        <v>Miami-Dade|Family|Active</v>
      </c>
      <c r="D850" s="7">
        <v>1</v>
      </c>
      <c r="E850" s="88">
        <v>211</v>
      </c>
      <c r="F850" s="110">
        <f t="shared" si="124"/>
        <v>1266</v>
      </c>
      <c r="G850" s="113">
        <f t="shared" si="125"/>
        <v>1257</v>
      </c>
      <c r="H850" s="138"/>
      <c r="I850" s="150"/>
      <c r="J850" s="130"/>
      <c r="K850" s="116">
        <v>207</v>
      </c>
      <c r="L850" s="111">
        <v>210</v>
      </c>
      <c r="M850" s="111">
        <v>210</v>
      </c>
      <c r="N850" s="111">
        <v>211</v>
      </c>
      <c r="O850" s="111">
        <v>208</v>
      </c>
      <c r="P850" s="111">
        <v>211</v>
      </c>
      <c r="Q850" s="110">
        <v>25.777799999999999</v>
      </c>
      <c r="R850" s="110">
        <v>-80.201899999999995</v>
      </c>
      <c r="S850" s="2" t="s">
        <v>349</v>
      </c>
      <c r="T850" s="2" t="s">
        <v>1356</v>
      </c>
      <c r="U850" s="2" t="s">
        <v>4</v>
      </c>
      <c r="V850" s="2" t="s">
        <v>2</v>
      </c>
    </row>
    <row r="851" spans="1:22" hidden="1" x14ac:dyDescent="0.3">
      <c r="A851" s="109">
        <v>523</v>
      </c>
      <c r="B851" s="126" t="s">
        <v>24</v>
      </c>
      <c r="C851" s="7" t="str">
        <f t="shared" si="134"/>
        <v>Miami-Dade|Family|Active</v>
      </c>
      <c r="D851" s="7">
        <v>1</v>
      </c>
      <c r="E851" s="88">
        <v>336</v>
      </c>
      <c r="F851" s="110">
        <f t="shared" si="124"/>
        <v>2016</v>
      </c>
      <c r="G851" s="113">
        <f t="shared" si="125"/>
        <v>1969</v>
      </c>
      <c r="H851" s="138"/>
      <c r="I851" s="150"/>
      <c r="J851" s="130"/>
      <c r="K851" s="116">
        <v>333</v>
      </c>
      <c r="L851" s="111">
        <v>329</v>
      </c>
      <c r="M851" s="111">
        <v>331</v>
      </c>
      <c r="N851" s="111">
        <v>324</v>
      </c>
      <c r="O851" s="111">
        <v>326</v>
      </c>
      <c r="P851" s="111">
        <v>326</v>
      </c>
      <c r="Q851" s="110">
        <v>25.47</v>
      </c>
      <c r="R851" s="110">
        <v>-80.4589</v>
      </c>
      <c r="S851" s="2" t="s">
        <v>357</v>
      </c>
      <c r="T851" s="2" t="s">
        <v>1502</v>
      </c>
      <c r="U851" s="2" t="s">
        <v>4</v>
      </c>
      <c r="V851" s="2" t="s">
        <v>2</v>
      </c>
    </row>
    <row r="852" spans="1:22" hidden="1" x14ac:dyDescent="0.3">
      <c r="A852" s="109">
        <v>534</v>
      </c>
      <c r="B852" s="126" t="s">
        <v>24</v>
      </c>
      <c r="C852" s="7" t="str">
        <f t="shared" si="134"/>
        <v>Miami-Dade|Family|Active</v>
      </c>
      <c r="D852" s="7">
        <v>1</v>
      </c>
      <c r="E852" s="88">
        <v>90</v>
      </c>
      <c r="F852" s="110">
        <f t="shared" si="124"/>
        <v>540</v>
      </c>
      <c r="G852" s="113">
        <f t="shared" si="125"/>
        <v>537</v>
      </c>
      <c r="H852" s="138"/>
      <c r="I852" s="150"/>
      <c r="J852" s="130"/>
      <c r="K852" s="116">
        <v>89</v>
      </c>
      <c r="L852" s="111">
        <v>90</v>
      </c>
      <c r="M852" s="111">
        <v>90</v>
      </c>
      <c r="N852" s="111">
        <v>88</v>
      </c>
      <c r="O852" s="111">
        <v>90</v>
      </c>
      <c r="P852" s="111">
        <v>90</v>
      </c>
      <c r="Q852" s="110">
        <v>25.522200000000002</v>
      </c>
      <c r="R852" s="110">
        <v>-80.419300000000007</v>
      </c>
      <c r="S852" s="2" t="s">
        <v>365</v>
      </c>
      <c r="T852" s="2" t="s">
        <v>1495</v>
      </c>
      <c r="U852" s="2" t="s">
        <v>4</v>
      </c>
      <c r="V852" s="2" t="s">
        <v>2</v>
      </c>
    </row>
    <row r="853" spans="1:22" hidden="1" x14ac:dyDescent="0.3">
      <c r="A853" s="109">
        <v>536</v>
      </c>
      <c r="B853" s="126" t="s">
        <v>24</v>
      </c>
      <c r="C853" s="7" t="str">
        <f t="shared" si="134"/>
        <v>Miami-Dade|Family|Active</v>
      </c>
      <c r="D853" s="7">
        <v>1</v>
      </c>
      <c r="E853" s="88">
        <v>419</v>
      </c>
      <c r="F853" s="110">
        <f t="shared" si="124"/>
        <v>0</v>
      </c>
      <c r="G853" s="113">
        <f t="shared" si="125"/>
        <v>0</v>
      </c>
      <c r="H853" s="138"/>
      <c r="I853" s="150"/>
      <c r="J853" s="130"/>
      <c r="Q853" s="110">
        <v>25.783899999999999</v>
      </c>
      <c r="R853" s="110">
        <v>-80.199700000000007</v>
      </c>
      <c r="S853" s="2" t="s">
        <v>366</v>
      </c>
      <c r="T853" s="2" t="s">
        <v>1357</v>
      </c>
      <c r="U853" s="2" t="s">
        <v>4</v>
      </c>
      <c r="V853" s="2" t="s">
        <v>2</v>
      </c>
    </row>
    <row r="854" spans="1:22" hidden="1" x14ac:dyDescent="0.3">
      <c r="A854" s="109">
        <v>574</v>
      </c>
      <c r="B854" s="126" t="s">
        <v>24</v>
      </c>
      <c r="C854" s="7" t="str">
        <f t="shared" si="134"/>
        <v>Miami-Dade|Family|Active</v>
      </c>
      <c r="D854" s="7">
        <v>1</v>
      </c>
      <c r="E854" s="88">
        <v>80</v>
      </c>
      <c r="F854" s="110">
        <f t="shared" si="124"/>
        <v>480</v>
      </c>
      <c r="G854" s="113">
        <f t="shared" si="125"/>
        <v>479</v>
      </c>
      <c r="H854" s="138"/>
      <c r="I854" s="150"/>
      <c r="J854" s="130"/>
      <c r="K854" s="116">
        <v>80</v>
      </c>
      <c r="L854" s="111">
        <v>80</v>
      </c>
      <c r="M854" s="111">
        <v>80</v>
      </c>
      <c r="N854" s="111">
        <v>79</v>
      </c>
      <c r="O854" s="111">
        <v>80</v>
      </c>
      <c r="P854" s="111">
        <v>80</v>
      </c>
      <c r="Q854" s="110">
        <v>25.7742</v>
      </c>
      <c r="R854" s="110">
        <v>-80.1905</v>
      </c>
      <c r="S854" s="2" t="s">
        <v>392</v>
      </c>
      <c r="T854" s="2" t="s">
        <v>1351</v>
      </c>
      <c r="U854" s="2" t="s">
        <v>4</v>
      </c>
      <c r="V854" s="2" t="s">
        <v>2</v>
      </c>
    </row>
    <row r="855" spans="1:22" hidden="1" x14ac:dyDescent="0.3">
      <c r="A855" s="109">
        <v>592</v>
      </c>
      <c r="B855" s="126" t="s">
        <v>24</v>
      </c>
      <c r="C855" s="7" t="str">
        <f t="shared" si="134"/>
        <v>Miami-Dade|Family|Active</v>
      </c>
      <c r="D855" s="7">
        <v>1</v>
      </c>
      <c r="E855" s="88">
        <v>91</v>
      </c>
      <c r="F855" s="110">
        <f t="shared" si="124"/>
        <v>455</v>
      </c>
      <c r="G855" s="113">
        <f t="shared" si="125"/>
        <v>439</v>
      </c>
      <c r="H855" s="138"/>
      <c r="I855" s="150"/>
      <c r="J855" s="130"/>
      <c r="L855" s="111">
        <v>89</v>
      </c>
      <c r="M855" s="111">
        <v>91</v>
      </c>
      <c r="N855" s="111">
        <v>88</v>
      </c>
      <c r="O855" s="111">
        <v>86</v>
      </c>
      <c r="P855" s="111">
        <v>85</v>
      </c>
      <c r="Q855" s="110">
        <v>25.4467</v>
      </c>
      <c r="R855" s="110">
        <v>-80.485399999999998</v>
      </c>
      <c r="S855" s="2" t="s">
        <v>400</v>
      </c>
      <c r="T855" s="2" t="s">
        <v>1439</v>
      </c>
      <c r="U855" s="2" t="s">
        <v>4</v>
      </c>
      <c r="V855" s="2" t="s">
        <v>2</v>
      </c>
    </row>
    <row r="856" spans="1:22" hidden="1" x14ac:dyDescent="0.3">
      <c r="A856" s="109">
        <v>599</v>
      </c>
      <c r="B856" s="126" t="s">
        <v>24</v>
      </c>
      <c r="C856" s="7" t="str">
        <f t="shared" si="134"/>
        <v>Miami-Dade|Family|Active</v>
      </c>
      <c r="D856" s="7">
        <v>1</v>
      </c>
      <c r="E856" s="88">
        <v>180</v>
      </c>
      <c r="F856" s="110">
        <f t="shared" si="124"/>
        <v>1080</v>
      </c>
      <c r="G856" s="113">
        <f t="shared" si="125"/>
        <v>1055</v>
      </c>
      <c r="H856" s="138"/>
      <c r="I856" s="150"/>
      <c r="J856" s="130"/>
      <c r="K856" s="116">
        <v>174</v>
      </c>
      <c r="L856" s="111">
        <v>174</v>
      </c>
      <c r="M856" s="111">
        <v>175</v>
      </c>
      <c r="N856" s="111">
        <v>178</v>
      </c>
      <c r="O856" s="111">
        <v>177</v>
      </c>
      <c r="P856" s="111">
        <v>177</v>
      </c>
      <c r="Q856" s="110">
        <v>25.917300000000001</v>
      </c>
      <c r="R856" s="110">
        <v>-80.213499999999996</v>
      </c>
      <c r="S856" s="2" t="s">
        <v>406</v>
      </c>
      <c r="T856" s="2" t="s">
        <v>1511</v>
      </c>
      <c r="U856" s="2" t="s">
        <v>4</v>
      </c>
      <c r="V856" s="2" t="s">
        <v>2</v>
      </c>
    </row>
    <row r="857" spans="1:22" hidden="1" x14ac:dyDescent="0.3">
      <c r="A857" s="109">
        <v>603</v>
      </c>
      <c r="B857" s="126" t="s">
        <v>24</v>
      </c>
      <c r="C857" s="7" t="str">
        <f t="shared" si="134"/>
        <v>Miami-Dade|Family|Active</v>
      </c>
      <c r="D857" s="7">
        <v>1</v>
      </c>
      <c r="E857" s="88">
        <v>8</v>
      </c>
      <c r="F857" s="110">
        <f t="shared" si="124"/>
        <v>48</v>
      </c>
      <c r="G857" s="113">
        <f t="shared" si="125"/>
        <v>45</v>
      </c>
      <c r="H857" s="138"/>
      <c r="I857" s="150"/>
      <c r="J857" s="130"/>
      <c r="K857" s="116">
        <v>8</v>
      </c>
      <c r="L857" s="111">
        <v>8</v>
      </c>
      <c r="M857" s="111">
        <v>7</v>
      </c>
      <c r="N857" s="111">
        <v>7</v>
      </c>
      <c r="O857" s="111">
        <v>7</v>
      </c>
      <c r="P857" s="111">
        <v>8</v>
      </c>
      <c r="Q857" s="110">
        <v>25.458200000000001</v>
      </c>
      <c r="R857" s="110">
        <v>-80.491500000000002</v>
      </c>
      <c r="S857" s="2" t="s">
        <v>409</v>
      </c>
      <c r="T857" s="2" t="s">
        <v>1442</v>
      </c>
      <c r="U857" s="2" t="s">
        <v>4</v>
      </c>
      <c r="V857" s="2" t="s">
        <v>2</v>
      </c>
    </row>
    <row r="858" spans="1:22" hidden="1" x14ac:dyDescent="0.3">
      <c r="A858" s="109">
        <v>606</v>
      </c>
      <c r="B858" s="126" t="s">
        <v>24</v>
      </c>
      <c r="C858" s="7" t="str">
        <f t="shared" si="134"/>
        <v>Miami-Dade|Family|Active</v>
      </c>
      <c r="D858" s="7">
        <v>1</v>
      </c>
      <c r="E858" s="88">
        <v>34</v>
      </c>
      <c r="F858" s="110">
        <f t="shared" si="124"/>
        <v>204</v>
      </c>
      <c r="G858" s="113">
        <f t="shared" si="125"/>
        <v>203</v>
      </c>
      <c r="H858" s="138"/>
      <c r="I858" s="150"/>
      <c r="J858" s="130"/>
      <c r="K858" s="116">
        <v>33</v>
      </c>
      <c r="L858" s="111">
        <v>34</v>
      </c>
      <c r="M858" s="111">
        <v>34</v>
      </c>
      <c r="N858" s="111">
        <v>34</v>
      </c>
      <c r="O858" s="111">
        <v>34</v>
      </c>
      <c r="P858" s="111">
        <v>34</v>
      </c>
      <c r="Q858" s="110">
        <v>25.824200000000001</v>
      </c>
      <c r="R858" s="110">
        <v>-80.2774</v>
      </c>
      <c r="S858" s="2" t="s">
        <v>410</v>
      </c>
      <c r="T858" s="2" t="s">
        <v>1414</v>
      </c>
      <c r="U858" s="2" t="s">
        <v>4</v>
      </c>
      <c r="V858" s="2" t="s">
        <v>2</v>
      </c>
    </row>
    <row r="859" spans="1:22" hidden="1" x14ac:dyDescent="0.3">
      <c r="A859" s="109">
        <v>624</v>
      </c>
      <c r="B859" s="126" t="s">
        <v>24</v>
      </c>
      <c r="C859" s="7" t="str">
        <f t="shared" si="134"/>
        <v>Miami-Dade|Family|Active</v>
      </c>
      <c r="D859" s="7">
        <v>1</v>
      </c>
      <c r="E859" s="88">
        <v>164</v>
      </c>
      <c r="F859" s="110">
        <f t="shared" si="124"/>
        <v>984</v>
      </c>
      <c r="G859" s="113">
        <f t="shared" si="125"/>
        <v>915</v>
      </c>
      <c r="H859" s="138"/>
      <c r="I859" s="150"/>
      <c r="J859" s="130"/>
      <c r="K859" s="116">
        <v>152</v>
      </c>
      <c r="L859" s="111">
        <v>152</v>
      </c>
      <c r="M859" s="111">
        <v>151</v>
      </c>
      <c r="N859" s="111">
        <v>154</v>
      </c>
      <c r="O859" s="111">
        <v>154</v>
      </c>
      <c r="P859" s="111">
        <v>152</v>
      </c>
      <c r="Q859" s="110">
        <v>25.4772</v>
      </c>
      <c r="R859" s="110">
        <v>-80.455799999999996</v>
      </c>
      <c r="S859" s="2" t="s">
        <v>420</v>
      </c>
      <c r="T859" s="2" t="s">
        <v>1434</v>
      </c>
      <c r="U859" s="2" t="s">
        <v>4</v>
      </c>
      <c r="V859" s="2" t="s">
        <v>2</v>
      </c>
    </row>
    <row r="860" spans="1:22" hidden="1" x14ac:dyDescent="0.3">
      <c r="A860" s="109">
        <v>641</v>
      </c>
      <c r="B860" s="126" t="s">
        <v>24</v>
      </c>
      <c r="C860" s="7" t="str">
        <f t="shared" si="134"/>
        <v>Miami-Dade|Family|Active</v>
      </c>
      <c r="D860" s="7">
        <v>1</v>
      </c>
      <c r="E860" s="88">
        <v>186</v>
      </c>
      <c r="F860" s="110">
        <f t="shared" si="124"/>
        <v>1116</v>
      </c>
      <c r="G860" s="113">
        <f t="shared" si="125"/>
        <v>1112</v>
      </c>
      <c r="H860" s="138"/>
      <c r="I860" s="150"/>
      <c r="J860" s="130"/>
      <c r="K860" s="116">
        <v>185</v>
      </c>
      <c r="L860" s="111">
        <v>186</v>
      </c>
      <c r="M860" s="111">
        <v>185</v>
      </c>
      <c r="N860" s="111">
        <v>185</v>
      </c>
      <c r="O860" s="111">
        <v>185</v>
      </c>
      <c r="P860" s="111">
        <v>186</v>
      </c>
      <c r="Q860" s="110">
        <v>25.799199999999999</v>
      </c>
      <c r="R860" s="110">
        <v>-80.190399999999997</v>
      </c>
      <c r="S860" s="2" t="s">
        <v>428</v>
      </c>
      <c r="T860" s="2" t="s">
        <v>1520</v>
      </c>
      <c r="U860" s="2" t="s">
        <v>4</v>
      </c>
      <c r="V860" s="2" t="s">
        <v>2</v>
      </c>
    </row>
    <row r="861" spans="1:22" hidden="1" x14ac:dyDescent="0.3">
      <c r="A861" s="109">
        <v>668</v>
      </c>
      <c r="B861" s="126" t="s">
        <v>24</v>
      </c>
      <c r="C861" s="7" t="str">
        <f t="shared" si="134"/>
        <v>Miami-Dade|Family|Active</v>
      </c>
      <c r="D861" s="7">
        <v>1</v>
      </c>
      <c r="E861" s="88">
        <v>199</v>
      </c>
      <c r="F861" s="110">
        <f t="shared" si="124"/>
        <v>1194</v>
      </c>
      <c r="G861" s="113">
        <f t="shared" si="125"/>
        <v>1179</v>
      </c>
      <c r="H861" s="138"/>
      <c r="I861" s="150"/>
      <c r="J861" s="130"/>
      <c r="K861" s="116">
        <v>194</v>
      </c>
      <c r="L861" s="111">
        <v>198</v>
      </c>
      <c r="M861" s="111">
        <v>198</v>
      </c>
      <c r="N861" s="111">
        <v>197</v>
      </c>
      <c r="O861" s="111">
        <v>196</v>
      </c>
      <c r="P861" s="111">
        <v>196</v>
      </c>
      <c r="Q861" s="110">
        <v>25.774999999999999</v>
      </c>
      <c r="R861" s="110">
        <v>-80.216300000000004</v>
      </c>
      <c r="S861" s="2" t="s">
        <v>447</v>
      </c>
      <c r="T861" s="2" t="s">
        <v>1523</v>
      </c>
      <c r="U861" s="2" t="s">
        <v>4</v>
      </c>
      <c r="V861" s="2" t="s">
        <v>2</v>
      </c>
    </row>
    <row r="862" spans="1:22" hidden="1" x14ac:dyDescent="0.3">
      <c r="A862" s="109">
        <v>669</v>
      </c>
      <c r="B862" s="126" t="s">
        <v>24</v>
      </c>
      <c r="C862" s="7" t="str">
        <f t="shared" si="134"/>
        <v>Miami-Dade|Family|Active</v>
      </c>
      <c r="D862" s="7">
        <v>1</v>
      </c>
      <c r="E862" s="88">
        <v>66</v>
      </c>
      <c r="F862" s="110">
        <f t="shared" si="124"/>
        <v>396</v>
      </c>
      <c r="G862" s="113">
        <f t="shared" si="125"/>
        <v>377</v>
      </c>
      <c r="H862" s="138"/>
      <c r="I862" s="150"/>
      <c r="J862" s="130"/>
      <c r="K862" s="116">
        <v>64</v>
      </c>
      <c r="L862" s="111">
        <v>63</v>
      </c>
      <c r="M862" s="111">
        <v>62</v>
      </c>
      <c r="N862" s="111">
        <v>62</v>
      </c>
      <c r="O862" s="111">
        <v>63</v>
      </c>
      <c r="P862" s="111">
        <v>63</v>
      </c>
      <c r="Q862" s="110">
        <v>25.455200000000001</v>
      </c>
      <c r="R862" s="110">
        <v>-80.492500000000007</v>
      </c>
      <c r="S862" s="2" t="s">
        <v>448</v>
      </c>
      <c r="T862" s="2" t="s">
        <v>1357</v>
      </c>
      <c r="U862" s="2" t="s">
        <v>4</v>
      </c>
      <c r="V862" s="2" t="s">
        <v>2</v>
      </c>
    </row>
    <row r="863" spans="1:22" hidden="1" x14ac:dyDescent="0.3">
      <c r="A863" s="109">
        <v>686</v>
      </c>
      <c r="B863" s="126" t="s">
        <v>24</v>
      </c>
      <c r="C863" s="7" t="str">
        <f t="shared" si="134"/>
        <v>Miami-Dade|Family|Active</v>
      </c>
      <c r="D863" s="7">
        <v>1</v>
      </c>
      <c r="E863" s="88">
        <v>80</v>
      </c>
      <c r="F863" s="110">
        <f t="shared" si="124"/>
        <v>480</v>
      </c>
      <c r="G863" s="113">
        <f t="shared" si="125"/>
        <v>457</v>
      </c>
      <c r="H863" s="138"/>
      <c r="I863" s="150"/>
      <c r="J863" s="130"/>
      <c r="K863" s="116">
        <v>77</v>
      </c>
      <c r="L863" s="111">
        <v>78</v>
      </c>
      <c r="M863" s="111">
        <v>77</v>
      </c>
      <c r="N863" s="111">
        <v>74</v>
      </c>
      <c r="O863" s="111">
        <v>76</v>
      </c>
      <c r="P863" s="111">
        <v>75</v>
      </c>
      <c r="Q863" s="110">
        <v>25.632100000000001</v>
      </c>
      <c r="R863" s="110">
        <v>-80.379800000000003</v>
      </c>
      <c r="S863" s="2" t="s">
        <v>456</v>
      </c>
      <c r="T863" s="2" t="s">
        <v>1432</v>
      </c>
      <c r="U863" s="2" t="s">
        <v>4</v>
      </c>
      <c r="V863" s="2" t="s">
        <v>2</v>
      </c>
    </row>
    <row r="864" spans="1:22" hidden="1" x14ac:dyDescent="0.3">
      <c r="A864" s="109">
        <v>695</v>
      </c>
      <c r="B864" s="126" t="s">
        <v>24</v>
      </c>
      <c r="C864" s="7" t="str">
        <f t="shared" si="134"/>
        <v>Miami-Dade|Family|Active</v>
      </c>
      <c r="D864" s="7">
        <v>1</v>
      </c>
      <c r="E864" s="88">
        <v>160</v>
      </c>
      <c r="F864" s="110">
        <f t="shared" si="124"/>
        <v>960</v>
      </c>
      <c r="G864" s="113">
        <f t="shared" si="125"/>
        <v>925</v>
      </c>
      <c r="H864" s="138"/>
      <c r="I864" s="150"/>
      <c r="J864" s="130"/>
      <c r="K864" s="116">
        <v>153</v>
      </c>
      <c r="L864" s="111">
        <v>154</v>
      </c>
      <c r="M864" s="111">
        <v>156</v>
      </c>
      <c r="N864" s="111">
        <v>155</v>
      </c>
      <c r="O864" s="111">
        <v>154</v>
      </c>
      <c r="P864" s="111">
        <v>153</v>
      </c>
      <c r="Q864" s="110">
        <v>25.453499999999998</v>
      </c>
      <c r="R864" s="110">
        <v>-80.4833</v>
      </c>
      <c r="S864" s="2" t="s">
        <v>461</v>
      </c>
      <c r="T864" s="2" t="s">
        <v>1439</v>
      </c>
      <c r="U864" s="2" t="s">
        <v>4</v>
      </c>
      <c r="V864" s="2" t="s">
        <v>2</v>
      </c>
    </row>
    <row r="865" spans="1:22" hidden="1" x14ac:dyDescent="0.3">
      <c r="A865" s="109">
        <v>710</v>
      </c>
      <c r="B865" s="126" t="s">
        <v>24</v>
      </c>
      <c r="C865" s="7" t="str">
        <f t="shared" si="134"/>
        <v>Miami-Dade|Family|Active</v>
      </c>
      <c r="D865" s="7">
        <v>1</v>
      </c>
      <c r="E865" s="88">
        <v>220</v>
      </c>
      <c r="F865" s="110">
        <f t="shared" si="124"/>
        <v>1320</v>
      </c>
      <c r="G865" s="113">
        <f t="shared" si="125"/>
        <v>1297</v>
      </c>
      <c r="H865" s="138"/>
      <c r="I865" s="150"/>
      <c r="J865" s="130"/>
      <c r="K865" s="116">
        <v>218</v>
      </c>
      <c r="L865" s="111">
        <v>216</v>
      </c>
      <c r="M865" s="111">
        <v>217</v>
      </c>
      <c r="N865" s="111">
        <v>213</v>
      </c>
      <c r="O865" s="111">
        <v>216</v>
      </c>
      <c r="P865" s="111">
        <v>217</v>
      </c>
      <c r="Q865" s="110">
        <v>25.468636</v>
      </c>
      <c r="R865" s="110">
        <v>-80.456249999999997</v>
      </c>
      <c r="S865" s="2" t="s">
        <v>471</v>
      </c>
      <c r="T865" s="2" t="s">
        <v>1529</v>
      </c>
      <c r="U865" s="2" t="s">
        <v>4</v>
      </c>
      <c r="V865" s="2" t="s">
        <v>2</v>
      </c>
    </row>
    <row r="866" spans="1:22" hidden="1" x14ac:dyDescent="0.3">
      <c r="A866" s="109">
        <v>719</v>
      </c>
      <c r="B866" s="126" t="s">
        <v>24</v>
      </c>
      <c r="C866" s="7" t="str">
        <f t="shared" si="134"/>
        <v>Miami-Dade|Family|Active</v>
      </c>
      <c r="D866" s="7">
        <v>1</v>
      </c>
      <c r="E866" s="88">
        <v>174</v>
      </c>
      <c r="F866" s="110">
        <f t="shared" si="124"/>
        <v>1044</v>
      </c>
      <c r="G866" s="113">
        <f t="shared" si="125"/>
        <v>1032</v>
      </c>
      <c r="H866" s="138"/>
      <c r="I866" s="150"/>
      <c r="J866" s="130"/>
      <c r="K866" s="116">
        <v>171</v>
      </c>
      <c r="L866" s="111">
        <v>173</v>
      </c>
      <c r="M866" s="111">
        <v>174</v>
      </c>
      <c r="N866" s="111">
        <v>174</v>
      </c>
      <c r="O866" s="111">
        <v>173</v>
      </c>
      <c r="P866" s="111">
        <v>167</v>
      </c>
      <c r="Q866" s="110">
        <v>25.625299999999999</v>
      </c>
      <c r="R866" s="110">
        <v>-80.340100000000007</v>
      </c>
      <c r="S866" s="2" t="s">
        <v>478</v>
      </c>
      <c r="T866" s="2" t="s">
        <v>1531</v>
      </c>
      <c r="U866" s="2" t="s">
        <v>4</v>
      </c>
      <c r="V866" s="2" t="s">
        <v>2</v>
      </c>
    </row>
    <row r="867" spans="1:22" hidden="1" x14ac:dyDescent="0.3">
      <c r="A867" s="109">
        <v>720</v>
      </c>
      <c r="B867" s="126" t="s">
        <v>24</v>
      </c>
      <c r="C867" s="7" t="str">
        <f t="shared" si="134"/>
        <v>Miami-Dade|Family|Active</v>
      </c>
      <c r="D867" s="7">
        <v>1</v>
      </c>
      <c r="E867" s="88">
        <v>145</v>
      </c>
      <c r="F867" s="110">
        <f t="shared" si="124"/>
        <v>870</v>
      </c>
      <c r="G867" s="113">
        <f t="shared" si="125"/>
        <v>866</v>
      </c>
      <c r="H867" s="138"/>
      <c r="I867" s="150"/>
      <c r="J867" s="130"/>
      <c r="K867" s="116">
        <v>145</v>
      </c>
      <c r="L867" s="111">
        <v>145</v>
      </c>
      <c r="M867" s="111">
        <v>144</v>
      </c>
      <c r="N867" s="111">
        <v>144</v>
      </c>
      <c r="O867" s="111">
        <v>143</v>
      </c>
      <c r="P867" s="111">
        <v>145</v>
      </c>
      <c r="Q867" s="110">
        <v>25.47</v>
      </c>
      <c r="R867" s="110">
        <v>-80.4619</v>
      </c>
      <c r="S867" s="2" t="s">
        <v>479</v>
      </c>
      <c r="T867" s="2" t="s">
        <v>1352</v>
      </c>
      <c r="U867" s="2" t="s">
        <v>4</v>
      </c>
      <c r="V867" s="2" t="s">
        <v>2</v>
      </c>
    </row>
    <row r="868" spans="1:22" hidden="1" x14ac:dyDescent="0.3">
      <c r="A868" s="109">
        <v>725</v>
      </c>
      <c r="B868" s="126" t="s">
        <v>24</v>
      </c>
      <c r="C868" s="7" t="str">
        <f t="shared" si="134"/>
        <v>Miami-Dade|Family|Active</v>
      </c>
      <c r="D868" s="7">
        <v>1</v>
      </c>
      <c r="E868" s="88">
        <v>186</v>
      </c>
      <c r="F868" s="110">
        <f t="shared" si="124"/>
        <v>1116</v>
      </c>
      <c r="G868" s="113">
        <f t="shared" si="125"/>
        <v>1100</v>
      </c>
      <c r="H868" s="138"/>
      <c r="I868" s="150"/>
      <c r="J868" s="130"/>
      <c r="K868" s="116">
        <v>183</v>
      </c>
      <c r="L868" s="111">
        <v>184</v>
      </c>
      <c r="M868" s="111">
        <v>184</v>
      </c>
      <c r="N868" s="111">
        <v>181</v>
      </c>
      <c r="O868" s="111">
        <v>183</v>
      </c>
      <c r="P868" s="111">
        <v>185</v>
      </c>
      <c r="Q868" s="110">
        <v>25.576499999999999</v>
      </c>
      <c r="R868" s="110">
        <v>-80.388800000000003</v>
      </c>
      <c r="S868" s="2" t="s">
        <v>481</v>
      </c>
      <c r="T868" s="2" t="s">
        <v>1444</v>
      </c>
      <c r="U868" s="2" t="s">
        <v>4</v>
      </c>
      <c r="V868" s="2" t="s">
        <v>2</v>
      </c>
    </row>
    <row r="869" spans="1:22" hidden="1" x14ac:dyDescent="0.3">
      <c r="A869" s="109">
        <v>735</v>
      </c>
      <c r="B869" s="126" t="s">
        <v>24</v>
      </c>
      <c r="C869" s="7" t="str">
        <f t="shared" si="134"/>
        <v>Miami-Dade|Family|Active</v>
      </c>
      <c r="D869" s="7">
        <v>1</v>
      </c>
      <c r="E869" s="88">
        <v>35</v>
      </c>
      <c r="F869" s="110">
        <f t="shared" si="124"/>
        <v>175</v>
      </c>
      <c r="G869" s="113">
        <f t="shared" si="125"/>
        <v>154</v>
      </c>
      <c r="H869" s="138"/>
      <c r="I869" s="150"/>
      <c r="J869" s="130"/>
      <c r="L869" s="111">
        <v>32</v>
      </c>
      <c r="M869" s="111">
        <v>32</v>
      </c>
      <c r="N869" s="111">
        <v>30</v>
      </c>
      <c r="O869" s="111">
        <v>29</v>
      </c>
      <c r="P869" s="111">
        <v>31</v>
      </c>
      <c r="Q869" s="110">
        <v>25.786899999999999</v>
      </c>
      <c r="R869" s="110">
        <v>-80.198700000000002</v>
      </c>
      <c r="S869" s="2" t="s">
        <v>489</v>
      </c>
      <c r="T869" s="2" t="s">
        <v>1534</v>
      </c>
      <c r="U869" s="2" t="s">
        <v>4</v>
      </c>
      <c r="V869" s="2" t="s">
        <v>2</v>
      </c>
    </row>
    <row r="870" spans="1:22" hidden="1" x14ac:dyDescent="0.3">
      <c r="A870" s="109">
        <v>740</v>
      </c>
      <c r="B870" s="126" t="s">
        <v>24</v>
      </c>
      <c r="C870" s="7" t="str">
        <f t="shared" si="134"/>
        <v>Miami-Dade|Family|Active</v>
      </c>
      <c r="D870" s="7">
        <v>1</v>
      </c>
      <c r="E870" s="88">
        <v>80</v>
      </c>
      <c r="F870" s="110">
        <f t="shared" si="124"/>
        <v>480</v>
      </c>
      <c r="G870" s="113">
        <f t="shared" si="125"/>
        <v>477</v>
      </c>
      <c r="H870" s="138"/>
      <c r="I870" s="150"/>
      <c r="J870" s="130"/>
      <c r="K870" s="116">
        <v>79</v>
      </c>
      <c r="L870" s="111">
        <v>80</v>
      </c>
      <c r="M870" s="111">
        <v>80</v>
      </c>
      <c r="N870" s="111">
        <v>79</v>
      </c>
      <c r="O870" s="111">
        <v>80</v>
      </c>
      <c r="P870" s="111">
        <v>79</v>
      </c>
      <c r="Q870" s="110">
        <v>25.468229000000001</v>
      </c>
      <c r="R870" s="110">
        <v>-80.470326</v>
      </c>
      <c r="S870" s="2" t="s">
        <v>493</v>
      </c>
      <c r="T870" s="2" t="s">
        <v>1483</v>
      </c>
      <c r="U870" s="2" t="s">
        <v>4</v>
      </c>
      <c r="V870" s="2" t="s">
        <v>2</v>
      </c>
    </row>
    <row r="871" spans="1:22" hidden="1" x14ac:dyDescent="0.3">
      <c r="A871" s="109">
        <v>772</v>
      </c>
      <c r="B871" s="126" t="s">
        <v>24</v>
      </c>
      <c r="C871" s="7" t="str">
        <f t="shared" si="134"/>
        <v>Miami-Dade|Family|Active</v>
      </c>
      <c r="D871" s="7">
        <v>1</v>
      </c>
      <c r="E871" s="88">
        <v>392</v>
      </c>
      <c r="F871" s="110">
        <f t="shared" ref="F871:F934" si="135">COUNTA(K871:P871)*E871</f>
        <v>1960</v>
      </c>
      <c r="G871" s="113">
        <f t="shared" ref="G871:G934" si="136">SUM(K871:P871)</f>
        <v>1951</v>
      </c>
      <c r="H871" s="138"/>
      <c r="I871" s="150"/>
      <c r="J871" s="130"/>
      <c r="L871" s="111">
        <v>392</v>
      </c>
      <c r="M871" s="111">
        <v>387</v>
      </c>
      <c r="N871" s="111">
        <v>391</v>
      </c>
      <c r="O871" s="111">
        <v>391</v>
      </c>
      <c r="P871" s="111">
        <v>390</v>
      </c>
      <c r="Q871" s="110">
        <v>25.942299999999999</v>
      </c>
      <c r="R871" s="110">
        <v>-80.297200000000004</v>
      </c>
      <c r="S871" s="2" t="s">
        <v>513</v>
      </c>
      <c r="T871" s="2" t="s">
        <v>1341</v>
      </c>
      <c r="U871" s="2" t="s">
        <v>4</v>
      </c>
      <c r="V871" s="2" t="s">
        <v>2</v>
      </c>
    </row>
    <row r="872" spans="1:22" hidden="1" x14ac:dyDescent="0.3">
      <c r="A872" s="109">
        <v>781</v>
      </c>
      <c r="B872" s="126" t="s">
        <v>24</v>
      </c>
      <c r="C872" s="7" t="str">
        <f t="shared" si="134"/>
        <v>Miami-Dade|Family|Active</v>
      </c>
      <c r="D872" s="7">
        <v>1</v>
      </c>
      <c r="E872" s="88">
        <v>68</v>
      </c>
      <c r="F872" s="110">
        <f t="shared" si="135"/>
        <v>408</v>
      </c>
      <c r="G872" s="113">
        <f t="shared" si="136"/>
        <v>407</v>
      </c>
      <c r="H872" s="138"/>
      <c r="I872" s="150"/>
      <c r="J872" s="130"/>
      <c r="K872" s="116">
        <v>68</v>
      </c>
      <c r="L872" s="111">
        <v>67</v>
      </c>
      <c r="M872" s="111">
        <v>68</v>
      </c>
      <c r="N872" s="111">
        <v>68</v>
      </c>
      <c r="O872" s="111">
        <v>68</v>
      </c>
      <c r="P872" s="111">
        <v>68</v>
      </c>
      <c r="Q872" s="110">
        <v>25.8246</v>
      </c>
      <c r="R872" s="110">
        <v>-80.277900000000002</v>
      </c>
      <c r="S872" s="2" t="s">
        <v>515</v>
      </c>
      <c r="T872" s="2" t="s">
        <v>1538</v>
      </c>
      <c r="U872" s="2" t="s">
        <v>4</v>
      </c>
      <c r="V872" s="2" t="s">
        <v>2</v>
      </c>
    </row>
    <row r="873" spans="1:22" hidden="1" x14ac:dyDescent="0.3">
      <c r="A873" s="109">
        <v>784</v>
      </c>
      <c r="B873" s="126" t="s">
        <v>24</v>
      </c>
      <c r="C873" s="7" t="str">
        <f t="shared" si="134"/>
        <v>Miami-Dade|Family|Active</v>
      </c>
      <c r="D873" s="7">
        <v>1</v>
      </c>
      <c r="E873" s="88">
        <v>123</v>
      </c>
      <c r="F873" s="110">
        <f t="shared" si="135"/>
        <v>615</v>
      </c>
      <c r="G873" s="113">
        <f t="shared" si="136"/>
        <v>554</v>
      </c>
      <c r="H873" s="138"/>
      <c r="I873" s="150"/>
      <c r="J873" s="130"/>
      <c r="L873" s="111">
        <v>121</v>
      </c>
      <c r="M873" s="111">
        <v>122</v>
      </c>
      <c r="N873" s="111">
        <v>68</v>
      </c>
      <c r="O873" s="111">
        <v>121</v>
      </c>
      <c r="P873" s="111">
        <v>122</v>
      </c>
      <c r="Q873" s="110">
        <v>25.462399999999999</v>
      </c>
      <c r="R873" s="110">
        <v>-80.490200000000002</v>
      </c>
      <c r="S873" s="2" t="s">
        <v>516</v>
      </c>
      <c r="T873" s="2" t="s">
        <v>1445</v>
      </c>
      <c r="U873" s="2" t="s">
        <v>4</v>
      </c>
      <c r="V873" s="2" t="s">
        <v>2</v>
      </c>
    </row>
    <row r="874" spans="1:22" hidden="1" x14ac:dyDescent="0.3">
      <c r="A874" s="109">
        <v>791</v>
      </c>
      <c r="B874" s="126" t="s">
        <v>24</v>
      </c>
      <c r="C874" s="7" t="str">
        <f t="shared" si="134"/>
        <v>Miami-Dade|Family|Active</v>
      </c>
      <c r="D874" s="7">
        <v>1</v>
      </c>
      <c r="E874" s="88">
        <v>220</v>
      </c>
      <c r="F874" s="110">
        <f t="shared" si="135"/>
        <v>1320</v>
      </c>
      <c r="G874" s="113">
        <f t="shared" si="136"/>
        <v>1320</v>
      </c>
      <c r="H874" s="138"/>
      <c r="I874" s="150"/>
      <c r="J874" s="130"/>
      <c r="K874" s="116">
        <v>220</v>
      </c>
      <c r="L874" s="111">
        <v>220</v>
      </c>
      <c r="M874" s="111">
        <v>220</v>
      </c>
      <c r="N874" s="111">
        <v>220</v>
      </c>
      <c r="O874" s="111">
        <v>220</v>
      </c>
      <c r="P874" s="111">
        <v>220</v>
      </c>
      <c r="Q874" s="110">
        <v>25.945</v>
      </c>
      <c r="R874" s="110">
        <v>-80.294300000000007</v>
      </c>
      <c r="S874" s="2" t="s">
        <v>517</v>
      </c>
      <c r="T874" s="2" t="s">
        <v>1539</v>
      </c>
      <c r="U874" s="2" t="s">
        <v>4</v>
      </c>
      <c r="V874" s="2" t="s">
        <v>2</v>
      </c>
    </row>
    <row r="875" spans="1:22" hidden="1" x14ac:dyDescent="0.3">
      <c r="A875" s="109">
        <v>835</v>
      </c>
      <c r="B875" s="126" t="s">
        <v>24</v>
      </c>
      <c r="C875" s="7" t="str">
        <f t="shared" si="134"/>
        <v>Miami-Dade|Family|Active</v>
      </c>
      <c r="D875" s="7">
        <v>1</v>
      </c>
      <c r="E875" s="88">
        <v>308</v>
      </c>
      <c r="F875" s="110">
        <f t="shared" si="135"/>
        <v>1848</v>
      </c>
      <c r="G875" s="113">
        <f t="shared" si="136"/>
        <v>1763</v>
      </c>
      <c r="H875" s="138"/>
      <c r="I875" s="150"/>
      <c r="J875" s="130"/>
      <c r="K875" s="116">
        <v>290</v>
      </c>
      <c r="L875" s="111">
        <v>294</v>
      </c>
      <c r="M875" s="111">
        <v>296</v>
      </c>
      <c r="N875" s="111">
        <v>297</v>
      </c>
      <c r="O875" s="111">
        <v>294</v>
      </c>
      <c r="P875" s="111">
        <v>292</v>
      </c>
      <c r="Q875" s="110">
        <v>25.559284000000002</v>
      </c>
      <c r="R875" s="110">
        <v>-80.350398999999996</v>
      </c>
      <c r="S875" s="2" t="s">
        <v>544</v>
      </c>
      <c r="T875" s="2" t="s">
        <v>1502</v>
      </c>
      <c r="U875" s="2" t="s">
        <v>4</v>
      </c>
      <c r="V875" s="2" t="s">
        <v>2</v>
      </c>
    </row>
    <row r="876" spans="1:22" hidden="1" x14ac:dyDescent="0.3">
      <c r="A876" s="109">
        <v>843</v>
      </c>
      <c r="B876" s="126" t="s">
        <v>24</v>
      </c>
      <c r="C876" s="7" t="str">
        <f t="shared" si="134"/>
        <v>Miami-Dade|Family|Active</v>
      </c>
      <c r="D876" s="7">
        <v>1</v>
      </c>
      <c r="E876" s="88">
        <v>10</v>
      </c>
      <c r="F876" s="110">
        <f t="shared" si="135"/>
        <v>0</v>
      </c>
      <c r="G876" s="113">
        <f t="shared" si="136"/>
        <v>0</v>
      </c>
      <c r="H876" s="138"/>
      <c r="I876" s="150"/>
      <c r="J876" s="130"/>
      <c r="Q876" s="110">
        <v>25.7834</v>
      </c>
      <c r="R876" s="110">
        <v>-80.134100000000004</v>
      </c>
      <c r="S876" s="2" t="s">
        <v>547</v>
      </c>
      <c r="T876" s="2" t="s">
        <v>1347</v>
      </c>
      <c r="U876" s="2" t="s">
        <v>4</v>
      </c>
      <c r="V876" s="2" t="s">
        <v>2</v>
      </c>
    </row>
    <row r="877" spans="1:22" hidden="1" x14ac:dyDescent="0.3">
      <c r="A877" s="109">
        <v>845</v>
      </c>
      <c r="B877" s="126" t="s">
        <v>24</v>
      </c>
      <c r="C877" s="7" t="str">
        <f t="shared" si="134"/>
        <v>Miami-Dade|Family|Active</v>
      </c>
      <c r="D877" s="7">
        <v>1</v>
      </c>
      <c r="E877" s="88">
        <v>45</v>
      </c>
      <c r="F877" s="110">
        <f t="shared" si="135"/>
        <v>0</v>
      </c>
      <c r="G877" s="113">
        <f t="shared" si="136"/>
        <v>0</v>
      </c>
      <c r="H877" s="138"/>
      <c r="I877" s="150"/>
      <c r="J877" s="130"/>
      <c r="Q877" s="110">
        <v>25.467500000000001</v>
      </c>
      <c r="R877" s="110">
        <v>-80.468999999999994</v>
      </c>
      <c r="S877" s="2" t="s">
        <v>549</v>
      </c>
      <c r="T877" s="2" t="s">
        <v>1434</v>
      </c>
      <c r="U877" s="2" t="s">
        <v>4</v>
      </c>
      <c r="V877" s="2" t="s">
        <v>2</v>
      </c>
    </row>
    <row r="878" spans="1:22" hidden="1" x14ac:dyDescent="0.3">
      <c r="A878" s="109">
        <v>846</v>
      </c>
      <c r="B878" s="126" t="s">
        <v>24</v>
      </c>
      <c r="C878" s="7" t="str">
        <f t="shared" si="134"/>
        <v>Miami-Dade|Family|Active</v>
      </c>
      <c r="D878" s="7">
        <v>1</v>
      </c>
      <c r="E878" s="88">
        <v>100</v>
      </c>
      <c r="F878" s="110">
        <f t="shared" si="135"/>
        <v>600</v>
      </c>
      <c r="G878" s="113">
        <f t="shared" si="136"/>
        <v>573</v>
      </c>
      <c r="H878" s="138"/>
      <c r="I878" s="150"/>
      <c r="J878" s="130"/>
      <c r="K878" s="116">
        <v>98</v>
      </c>
      <c r="L878" s="111">
        <v>98</v>
      </c>
      <c r="M878" s="111">
        <v>96</v>
      </c>
      <c r="N878" s="111">
        <v>95</v>
      </c>
      <c r="O878" s="111">
        <v>94</v>
      </c>
      <c r="P878" s="111">
        <v>92</v>
      </c>
      <c r="Q878" s="110">
        <v>25.787400000000002</v>
      </c>
      <c r="R878" s="110">
        <v>-80.221999999999994</v>
      </c>
      <c r="S878" s="2" t="s">
        <v>550</v>
      </c>
      <c r="T878" s="2" t="s">
        <v>1355</v>
      </c>
      <c r="U878" s="2" t="s">
        <v>4</v>
      </c>
      <c r="V878" s="2" t="s">
        <v>2</v>
      </c>
    </row>
    <row r="879" spans="1:22" hidden="1" x14ac:dyDescent="0.3">
      <c r="A879" s="109">
        <v>890</v>
      </c>
      <c r="B879" s="126" t="s">
        <v>24</v>
      </c>
      <c r="C879" s="7" t="str">
        <f t="shared" si="134"/>
        <v>Miami-Dade|Family|Active</v>
      </c>
      <c r="D879" s="7">
        <v>1</v>
      </c>
      <c r="E879" s="88">
        <v>180</v>
      </c>
      <c r="F879" s="110">
        <f t="shared" si="135"/>
        <v>900</v>
      </c>
      <c r="G879" s="113">
        <f t="shared" si="136"/>
        <v>895</v>
      </c>
      <c r="H879" s="138"/>
      <c r="I879" s="150"/>
      <c r="J879" s="130"/>
      <c r="L879" s="111">
        <v>179</v>
      </c>
      <c r="M879" s="111">
        <v>179</v>
      </c>
      <c r="N879" s="111">
        <v>180</v>
      </c>
      <c r="O879" s="111">
        <v>178</v>
      </c>
      <c r="P879" s="111">
        <v>179</v>
      </c>
      <c r="Q879" s="110">
        <v>25.503</v>
      </c>
      <c r="R879" s="110">
        <v>-80.440100000000001</v>
      </c>
      <c r="S879" s="2" t="s">
        <v>570</v>
      </c>
      <c r="T879" s="2" t="s">
        <v>1466</v>
      </c>
      <c r="U879" s="2" t="s">
        <v>4</v>
      </c>
      <c r="V879" s="2" t="s">
        <v>2</v>
      </c>
    </row>
    <row r="880" spans="1:22" hidden="1" x14ac:dyDescent="0.3">
      <c r="A880" s="109">
        <v>892</v>
      </c>
      <c r="B880" s="126" t="s">
        <v>24</v>
      </c>
      <c r="C880" s="7" t="str">
        <f t="shared" si="134"/>
        <v>Miami-Dade|Family|Active</v>
      </c>
      <c r="D880" s="7">
        <v>1</v>
      </c>
      <c r="E880" s="88">
        <v>192</v>
      </c>
      <c r="F880" s="110">
        <f t="shared" si="135"/>
        <v>1152</v>
      </c>
      <c r="G880" s="113">
        <f t="shared" si="136"/>
        <v>1143</v>
      </c>
      <c r="H880" s="138"/>
      <c r="I880" s="150"/>
      <c r="J880" s="130"/>
      <c r="K880" s="116">
        <v>191</v>
      </c>
      <c r="L880" s="111">
        <v>191</v>
      </c>
      <c r="M880" s="111">
        <v>189</v>
      </c>
      <c r="N880" s="111">
        <v>192</v>
      </c>
      <c r="O880" s="111">
        <v>190</v>
      </c>
      <c r="P880" s="111">
        <v>190</v>
      </c>
      <c r="Q880" s="110">
        <v>25.941199999999998</v>
      </c>
      <c r="R880" s="110">
        <v>-80.299400000000006</v>
      </c>
      <c r="S880" s="2" t="s">
        <v>571</v>
      </c>
      <c r="T880" s="2" t="s">
        <v>1548</v>
      </c>
      <c r="U880" s="2" t="s">
        <v>4</v>
      </c>
      <c r="V880" s="2" t="s">
        <v>2</v>
      </c>
    </row>
    <row r="881" spans="1:22" hidden="1" x14ac:dyDescent="0.3">
      <c r="A881" s="109">
        <v>893</v>
      </c>
      <c r="B881" s="126" t="s">
        <v>24</v>
      </c>
      <c r="C881" s="7" t="str">
        <f t="shared" si="134"/>
        <v>Miami-Dade|Family|Active</v>
      </c>
      <c r="D881" s="7">
        <v>1</v>
      </c>
      <c r="E881" s="88">
        <v>76</v>
      </c>
      <c r="F881" s="110">
        <f t="shared" si="135"/>
        <v>456</v>
      </c>
      <c r="G881" s="113">
        <f t="shared" si="136"/>
        <v>455</v>
      </c>
      <c r="H881" s="138"/>
      <c r="I881" s="150"/>
      <c r="J881" s="130"/>
      <c r="K881" s="116">
        <v>76</v>
      </c>
      <c r="L881" s="111">
        <v>76</v>
      </c>
      <c r="M881" s="111">
        <v>76</v>
      </c>
      <c r="N881" s="111">
        <v>75</v>
      </c>
      <c r="O881" s="111">
        <v>76</v>
      </c>
      <c r="P881" s="111">
        <v>76</v>
      </c>
      <c r="Q881" s="110">
        <v>25.7683</v>
      </c>
      <c r="R881" s="110">
        <v>-80.382400000000004</v>
      </c>
      <c r="S881" s="2" t="s">
        <v>572</v>
      </c>
      <c r="T881" s="2" t="s">
        <v>1351</v>
      </c>
      <c r="U881" s="2" t="s">
        <v>4</v>
      </c>
      <c r="V881" s="2" t="s">
        <v>2</v>
      </c>
    </row>
    <row r="882" spans="1:22" hidden="1" x14ac:dyDescent="0.3">
      <c r="A882" s="109">
        <v>899</v>
      </c>
      <c r="B882" s="126" t="s">
        <v>24</v>
      </c>
      <c r="C882" s="7" t="str">
        <f t="shared" si="134"/>
        <v>Miami-Dade|Family|Active</v>
      </c>
      <c r="D882" s="7">
        <v>1</v>
      </c>
      <c r="E882" s="88">
        <v>259</v>
      </c>
      <c r="F882" s="110">
        <f t="shared" si="135"/>
        <v>1554</v>
      </c>
      <c r="G882" s="113">
        <f t="shared" si="136"/>
        <v>845</v>
      </c>
      <c r="H882" s="138"/>
      <c r="I882" s="150"/>
      <c r="J882" s="130"/>
      <c r="K882" s="116">
        <v>135</v>
      </c>
      <c r="L882" s="111">
        <v>139</v>
      </c>
      <c r="M882" s="111">
        <v>141</v>
      </c>
      <c r="N882" s="111">
        <v>141</v>
      </c>
      <c r="O882" s="111">
        <v>141</v>
      </c>
      <c r="P882" s="111">
        <v>148</v>
      </c>
      <c r="Q882" s="110">
        <v>25.518000000000001</v>
      </c>
      <c r="R882" s="110">
        <v>-80.414599999999993</v>
      </c>
      <c r="S882" s="2" t="s">
        <v>576</v>
      </c>
      <c r="T882" s="2" t="s">
        <v>1549</v>
      </c>
      <c r="U882" s="2" t="s">
        <v>4</v>
      </c>
      <c r="V882" s="2" t="s">
        <v>2</v>
      </c>
    </row>
    <row r="883" spans="1:22" hidden="1" x14ac:dyDescent="0.3">
      <c r="A883" s="109">
        <v>907</v>
      </c>
      <c r="B883" s="126" t="s">
        <v>24</v>
      </c>
      <c r="C883" s="7" t="str">
        <f t="shared" si="134"/>
        <v>Miami-Dade|Family|Active</v>
      </c>
      <c r="D883" s="7">
        <v>1</v>
      </c>
      <c r="E883" s="88">
        <v>174</v>
      </c>
      <c r="F883" s="110">
        <f t="shared" si="135"/>
        <v>1044</v>
      </c>
      <c r="G883" s="113">
        <f t="shared" si="136"/>
        <v>1040</v>
      </c>
      <c r="H883" s="138"/>
      <c r="I883" s="150"/>
      <c r="J883" s="130"/>
      <c r="K883" s="116">
        <v>172</v>
      </c>
      <c r="L883" s="111">
        <v>174</v>
      </c>
      <c r="M883" s="111">
        <v>173</v>
      </c>
      <c r="N883" s="111">
        <v>174</v>
      </c>
      <c r="O883" s="111">
        <v>173</v>
      </c>
      <c r="P883" s="111">
        <v>174</v>
      </c>
      <c r="Q883" s="110">
        <v>25.779315</v>
      </c>
      <c r="R883" s="110">
        <v>-80.324736000000001</v>
      </c>
      <c r="S883" s="2" t="s">
        <v>582</v>
      </c>
      <c r="T883" s="2" t="s">
        <v>1551</v>
      </c>
      <c r="U883" s="2" t="s">
        <v>4</v>
      </c>
      <c r="V883" s="2" t="s">
        <v>2</v>
      </c>
    </row>
    <row r="884" spans="1:22" hidden="1" x14ac:dyDescent="0.3">
      <c r="A884" s="109">
        <v>916</v>
      </c>
      <c r="B884" s="126" t="s">
        <v>24</v>
      </c>
      <c r="C884" s="7" t="str">
        <f t="shared" si="134"/>
        <v>Miami-Dade|Family|Active</v>
      </c>
      <c r="D884" s="7">
        <v>1</v>
      </c>
      <c r="E884" s="88">
        <v>290</v>
      </c>
      <c r="F884" s="110">
        <f t="shared" si="135"/>
        <v>1740</v>
      </c>
      <c r="G884" s="113">
        <f t="shared" si="136"/>
        <v>1704</v>
      </c>
      <c r="H884" s="138"/>
      <c r="I884" s="150"/>
      <c r="J884" s="130"/>
      <c r="K884" s="116">
        <v>280</v>
      </c>
      <c r="L884" s="111">
        <v>286</v>
      </c>
      <c r="M884" s="111">
        <v>286</v>
      </c>
      <c r="N884" s="111">
        <v>283</v>
      </c>
      <c r="O884" s="111">
        <v>282</v>
      </c>
      <c r="P884" s="111">
        <v>287</v>
      </c>
      <c r="Q884" s="110">
        <v>25.968499999999999</v>
      </c>
      <c r="R884" s="110">
        <v>-80.214799999999997</v>
      </c>
      <c r="S884" s="2" t="s">
        <v>590</v>
      </c>
      <c r="T884" s="2" t="s">
        <v>1554</v>
      </c>
      <c r="U884" s="2" t="s">
        <v>4</v>
      </c>
      <c r="V884" s="2" t="s">
        <v>2</v>
      </c>
    </row>
    <row r="885" spans="1:22" hidden="1" x14ac:dyDescent="0.3">
      <c r="A885" s="109">
        <v>951</v>
      </c>
      <c r="B885" s="126" t="s">
        <v>24</v>
      </c>
      <c r="C885" s="7" t="str">
        <f t="shared" si="134"/>
        <v>Miami-Dade|Family|Active</v>
      </c>
      <c r="D885" s="7">
        <v>1</v>
      </c>
      <c r="E885" s="88">
        <v>300</v>
      </c>
      <c r="F885" s="110">
        <f t="shared" si="135"/>
        <v>1800</v>
      </c>
      <c r="G885" s="113">
        <f t="shared" si="136"/>
        <v>1547</v>
      </c>
      <c r="H885" s="138"/>
      <c r="I885" s="150"/>
      <c r="J885" s="130"/>
      <c r="K885" s="116">
        <v>296</v>
      </c>
      <c r="L885" s="111">
        <v>298</v>
      </c>
      <c r="M885" s="111">
        <v>297</v>
      </c>
      <c r="N885" s="111">
        <v>295</v>
      </c>
      <c r="O885" s="111">
        <v>295</v>
      </c>
      <c r="P885" s="111">
        <v>66</v>
      </c>
      <c r="Q885" s="110">
        <v>25.888200000000001</v>
      </c>
      <c r="R885" s="110">
        <v>-80.243099999999998</v>
      </c>
      <c r="S885" s="2" t="s">
        <v>611</v>
      </c>
      <c r="T885" s="2" t="s">
        <v>1556</v>
      </c>
      <c r="U885" s="2" t="s">
        <v>4</v>
      </c>
      <c r="V885" s="2" t="s">
        <v>2</v>
      </c>
    </row>
    <row r="886" spans="1:22" hidden="1" x14ac:dyDescent="0.3">
      <c r="A886" s="109">
        <v>975</v>
      </c>
      <c r="B886" s="126" t="s">
        <v>24</v>
      </c>
      <c r="C886" s="7" t="str">
        <f t="shared" si="134"/>
        <v>Miami-Dade|Family|Active</v>
      </c>
      <c r="D886" s="7">
        <v>1</v>
      </c>
      <c r="E886" s="88">
        <v>117</v>
      </c>
      <c r="F886" s="110">
        <f t="shared" si="135"/>
        <v>702</v>
      </c>
      <c r="G886" s="113">
        <f t="shared" si="136"/>
        <v>681</v>
      </c>
      <c r="H886" s="138"/>
      <c r="I886" s="150"/>
      <c r="J886" s="130"/>
      <c r="K886" s="116">
        <v>113</v>
      </c>
      <c r="L886" s="111">
        <v>115</v>
      </c>
      <c r="M886" s="111">
        <v>112</v>
      </c>
      <c r="N886" s="111">
        <v>112</v>
      </c>
      <c r="O886" s="111">
        <v>114</v>
      </c>
      <c r="P886" s="111">
        <v>115</v>
      </c>
      <c r="Q886" s="110">
        <v>25.4846</v>
      </c>
      <c r="R886" s="110">
        <v>-80.457899999999995</v>
      </c>
      <c r="S886" s="2" t="s">
        <v>628</v>
      </c>
      <c r="T886" s="2" t="s">
        <v>1561</v>
      </c>
      <c r="U886" s="2" t="s">
        <v>4</v>
      </c>
      <c r="V886" s="2" t="s">
        <v>2</v>
      </c>
    </row>
    <row r="887" spans="1:22" hidden="1" x14ac:dyDescent="0.3">
      <c r="A887" s="109">
        <v>1028</v>
      </c>
      <c r="B887" s="126" t="s">
        <v>24</v>
      </c>
      <c r="C887" s="7" t="str">
        <f t="shared" si="134"/>
        <v>Miami-Dade|Family|Active</v>
      </c>
      <c r="D887" s="7">
        <v>1</v>
      </c>
      <c r="E887" s="88">
        <v>226</v>
      </c>
      <c r="F887" s="110">
        <f t="shared" si="135"/>
        <v>1356</v>
      </c>
      <c r="G887" s="113">
        <f t="shared" si="136"/>
        <v>1303</v>
      </c>
      <c r="H887" s="138"/>
      <c r="I887" s="150"/>
      <c r="J887" s="130"/>
      <c r="K887" s="116">
        <v>222</v>
      </c>
      <c r="L887" s="111">
        <v>221</v>
      </c>
      <c r="M887" s="111">
        <v>215</v>
      </c>
      <c r="N887" s="111">
        <v>214</v>
      </c>
      <c r="O887" s="111">
        <v>216</v>
      </c>
      <c r="P887" s="111">
        <v>215</v>
      </c>
      <c r="Q887" s="110">
        <v>25.9468</v>
      </c>
      <c r="R887" s="110">
        <v>-80.194100000000006</v>
      </c>
      <c r="S887" s="2" t="s">
        <v>665</v>
      </c>
      <c r="T887" s="2" t="s">
        <v>1493</v>
      </c>
      <c r="U887" s="2" t="s">
        <v>4</v>
      </c>
      <c r="V887" s="2" t="s">
        <v>2</v>
      </c>
    </row>
    <row r="888" spans="1:22" hidden="1" x14ac:dyDescent="0.3">
      <c r="A888" s="109">
        <v>1053</v>
      </c>
      <c r="B888" s="126" t="s">
        <v>24</v>
      </c>
      <c r="C888" s="7" t="str">
        <f t="shared" si="134"/>
        <v>Miami-Dade|Family|Active</v>
      </c>
      <c r="D888" s="7">
        <v>1</v>
      </c>
      <c r="E888" s="88">
        <v>288</v>
      </c>
      <c r="F888" s="110">
        <f t="shared" si="135"/>
        <v>1728</v>
      </c>
      <c r="G888" s="113">
        <f t="shared" si="136"/>
        <v>1642</v>
      </c>
      <c r="H888" s="138"/>
      <c r="I888" s="150"/>
      <c r="J888" s="130"/>
      <c r="K888" s="116">
        <v>278</v>
      </c>
      <c r="L888" s="111">
        <v>278</v>
      </c>
      <c r="M888" s="111">
        <v>269</v>
      </c>
      <c r="N888" s="111">
        <v>270</v>
      </c>
      <c r="O888" s="111">
        <v>272</v>
      </c>
      <c r="P888" s="111">
        <v>275</v>
      </c>
      <c r="Q888" s="110">
        <v>25.964500000000001</v>
      </c>
      <c r="R888" s="110">
        <v>-80.234099999999998</v>
      </c>
      <c r="S888" s="2" t="s">
        <v>678</v>
      </c>
      <c r="T888" s="2" t="s">
        <v>1449</v>
      </c>
      <c r="U888" s="2" t="s">
        <v>4</v>
      </c>
      <c r="V888" s="2" t="s">
        <v>2</v>
      </c>
    </row>
    <row r="889" spans="1:22" hidden="1" x14ac:dyDescent="0.3">
      <c r="A889" s="109">
        <v>1054</v>
      </c>
      <c r="B889" s="126" t="s">
        <v>24</v>
      </c>
      <c r="C889" s="7" t="str">
        <f t="shared" si="134"/>
        <v>Miami-Dade|Family|Active</v>
      </c>
      <c r="D889" s="7">
        <v>1</v>
      </c>
      <c r="E889" s="88">
        <v>336</v>
      </c>
      <c r="F889" s="110">
        <f t="shared" si="135"/>
        <v>2016</v>
      </c>
      <c r="G889" s="113">
        <f t="shared" si="136"/>
        <v>1994</v>
      </c>
      <c r="H889" s="138"/>
      <c r="I889" s="150"/>
      <c r="J889" s="130"/>
      <c r="K889" s="116">
        <v>335</v>
      </c>
      <c r="L889" s="111">
        <v>332</v>
      </c>
      <c r="M889" s="111">
        <v>332</v>
      </c>
      <c r="N889" s="111">
        <v>333</v>
      </c>
      <c r="O889" s="111">
        <v>331</v>
      </c>
      <c r="P889" s="111">
        <v>331</v>
      </c>
      <c r="Q889" s="110">
        <v>25.799199999999999</v>
      </c>
      <c r="R889" s="110">
        <v>-80.211200000000005</v>
      </c>
      <c r="S889" s="2" t="s">
        <v>679</v>
      </c>
      <c r="T889" s="2" t="s">
        <v>1449</v>
      </c>
      <c r="U889" s="2" t="s">
        <v>4</v>
      </c>
      <c r="V889" s="2" t="s">
        <v>2</v>
      </c>
    </row>
    <row r="890" spans="1:22" hidden="1" x14ac:dyDescent="0.3">
      <c r="A890" s="109">
        <v>1056</v>
      </c>
      <c r="B890" s="126" t="s">
        <v>24</v>
      </c>
      <c r="C890" s="7" t="str">
        <f t="shared" si="134"/>
        <v>Miami-Dade|Family|Active</v>
      </c>
      <c r="D890" s="7">
        <v>1</v>
      </c>
      <c r="E890" s="88">
        <v>216</v>
      </c>
      <c r="F890" s="110">
        <f t="shared" si="135"/>
        <v>1296</v>
      </c>
      <c r="G890" s="113">
        <f t="shared" si="136"/>
        <v>1284</v>
      </c>
      <c r="H890" s="138"/>
      <c r="I890" s="150"/>
      <c r="J890" s="130"/>
      <c r="K890" s="116">
        <v>213</v>
      </c>
      <c r="L890" s="111">
        <v>213</v>
      </c>
      <c r="M890" s="111">
        <v>215</v>
      </c>
      <c r="N890" s="111">
        <v>213</v>
      </c>
      <c r="O890" s="111">
        <v>215</v>
      </c>
      <c r="P890" s="111">
        <v>215</v>
      </c>
      <c r="Q890" s="110">
        <v>25.934999999999999</v>
      </c>
      <c r="R890" s="110">
        <v>-80.315600000000003</v>
      </c>
      <c r="S890" s="2" t="s">
        <v>681</v>
      </c>
      <c r="T890" s="2" t="s">
        <v>1583</v>
      </c>
      <c r="U890" s="2" t="s">
        <v>4</v>
      </c>
      <c r="V890" s="2" t="s">
        <v>2</v>
      </c>
    </row>
    <row r="891" spans="1:22" hidden="1" x14ac:dyDescent="0.3">
      <c r="A891" s="109">
        <v>1070</v>
      </c>
      <c r="B891" s="126" t="s">
        <v>24</v>
      </c>
      <c r="C891" s="7" t="str">
        <f t="shared" si="134"/>
        <v>Miami-Dade|Family|Active</v>
      </c>
      <c r="D891" s="7">
        <v>1</v>
      </c>
      <c r="E891" s="88">
        <v>219</v>
      </c>
      <c r="F891" s="110">
        <f t="shared" si="135"/>
        <v>1314</v>
      </c>
      <c r="G891" s="113">
        <f t="shared" si="136"/>
        <v>1301</v>
      </c>
      <c r="H891" s="138"/>
      <c r="I891" s="150"/>
      <c r="J891" s="130"/>
      <c r="K891" s="116">
        <v>219</v>
      </c>
      <c r="L891" s="111">
        <v>217</v>
      </c>
      <c r="M891" s="111">
        <v>217</v>
      </c>
      <c r="N891" s="111">
        <v>216</v>
      </c>
      <c r="O891" s="111">
        <v>216</v>
      </c>
      <c r="P891" s="111">
        <v>216</v>
      </c>
      <c r="Q891" s="110">
        <v>25.566600000000001</v>
      </c>
      <c r="R891" s="110">
        <v>-80.367900000000006</v>
      </c>
      <c r="S891" s="2" t="s">
        <v>687</v>
      </c>
      <c r="T891" s="2" t="s">
        <v>1385</v>
      </c>
      <c r="U891" s="2" t="s">
        <v>4</v>
      </c>
      <c r="V891" s="2" t="s">
        <v>2</v>
      </c>
    </row>
    <row r="892" spans="1:22" hidden="1" x14ac:dyDescent="0.3">
      <c r="A892" s="109">
        <v>1107</v>
      </c>
      <c r="B892" s="126" t="s">
        <v>24</v>
      </c>
      <c r="C892" s="7" t="str">
        <f t="shared" si="134"/>
        <v>Miami-Dade|Family|Active</v>
      </c>
      <c r="D892" s="7">
        <v>1</v>
      </c>
      <c r="E892" s="88">
        <v>128</v>
      </c>
      <c r="F892" s="110">
        <f t="shared" si="135"/>
        <v>768</v>
      </c>
      <c r="G892" s="113">
        <f t="shared" si="136"/>
        <v>762</v>
      </c>
      <c r="H892" s="138"/>
      <c r="I892" s="150"/>
      <c r="J892" s="130"/>
      <c r="K892" s="116">
        <v>128</v>
      </c>
      <c r="L892" s="111">
        <v>127</v>
      </c>
      <c r="M892" s="111">
        <v>126</v>
      </c>
      <c r="N892" s="111">
        <v>126</v>
      </c>
      <c r="O892" s="111">
        <v>128</v>
      </c>
      <c r="P892" s="111">
        <v>127</v>
      </c>
      <c r="Q892" s="110">
        <v>25.807600000000001</v>
      </c>
      <c r="R892" s="110">
        <v>-80.215299999999999</v>
      </c>
      <c r="S892" s="2" t="s">
        <v>708</v>
      </c>
      <c r="T892" s="2" t="s">
        <v>1589</v>
      </c>
      <c r="U892" s="2" t="s">
        <v>4</v>
      </c>
      <c r="V892" s="2" t="s">
        <v>2</v>
      </c>
    </row>
    <row r="893" spans="1:22" hidden="1" x14ac:dyDescent="0.3">
      <c r="A893" s="109">
        <v>1111</v>
      </c>
      <c r="B893" s="126" t="s">
        <v>24</v>
      </c>
      <c r="C893" s="7" t="str">
        <f t="shared" ref="C893:C966" si="137">CONCATENATE(B893&amp;"|"&amp;U893&amp;"|"&amp;V893)</f>
        <v>Miami-Dade|Family|Active</v>
      </c>
      <c r="D893" s="7">
        <v>1</v>
      </c>
      <c r="E893" s="88">
        <v>148</v>
      </c>
      <c r="F893" s="110">
        <f t="shared" si="135"/>
        <v>888</v>
      </c>
      <c r="G893" s="113">
        <f t="shared" si="136"/>
        <v>829</v>
      </c>
      <c r="H893" s="138"/>
      <c r="I893" s="150"/>
      <c r="J893" s="130"/>
      <c r="K893" s="116">
        <v>138</v>
      </c>
      <c r="L893" s="111">
        <v>138</v>
      </c>
      <c r="M893" s="111">
        <v>140</v>
      </c>
      <c r="N893" s="111">
        <v>140</v>
      </c>
      <c r="O893" s="111">
        <v>138</v>
      </c>
      <c r="P893" s="111">
        <v>135</v>
      </c>
      <c r="Q893" s="110">
        <v>25.487200000000001</v>
      </c>
      <c r="R893" s="110">
        <v>-80.482299999999995</v>
      </c>
      <c r="S893" s="2" t="s">
        <v>710</v>
      </c>
      <c r="T893" s="2" t="s">
        <v>1590</v>
      </c>
      <c r="U893" s="2" t="s">
        <v>4</v>
      </c>
      <c r="V893" s="2" t="s">
        <v>2</v>
      </c>
    </row>
    <row r="894" spans="1:22" hidden="1" x14ac:dyDescent="0.3">
      <c r="A894" s="109">
        <v>1156</v>
      </c>
      <c r="B894" s="126" t="s">
        <v>24</v>
      </c>
      <c r="C894" s="7" t="str">
        <f t="shared" si="137"/>
        <v>Miami-Dade|Family|Active</v>
      </c>
      <c r="D894" s="7">
        <v>1</v>
      </c>
      <c r="E894" s="88">
        <v>204</v>
      </c>
      <c r="F894" s="110">
        <f t="shared" si="135"/>
        <v>1224</v>
      </c>
      <c r="G894" s="113">
        <f t="shared" si="136"/>
        <v>1221</v>
      </c>
      <c r="H894" s="138"/>
      <c r="I894" s="150"/>
      <c r="J894" s="130"/>
      <c r="K894" s="116">
        <v>203</v>
      </c>
      <c r="L894" s="111">
        <v>204</v>
      </c>
      <c r="M894" s="111">
        <v>202</v>
      </c>
      <c r="N894" s="111">
        <v>204</v>
      </c>
      <c r="O894" s="111">
        <v>204</v>
      </c>
      <c r="P894" s="111">
        <v>204</v>
      </c>
      <c r="Q894" s="110">
        <v>25.8858</v>
      </c>
      <c r="R894" s="110">
        <v>-80.1661</v>
      </c>
      <c r="S894" s="2" t="s">
        <v>742</v>
      </c>
      <c r="T894" s="2" t="s">
        <v>1344</v>
      </c>
      <c r="U894" s="2" t="s">
        <v>4</v>
      </c>
      <c r="V894" s="2" t="s">
        <v>2</v>
      </c>
    </row>
    <row r="895" spans="1:22" hidden="1" x14ac:dyDescent="0.3">
      <c r="A895" s="109">
        <v>1163</v>
      </c>
      <c r="B895" s="126" t="s">
        <v>24</v>
      </c>
      <c r="C895" s="7" t="str">
        <f t="shared" si="137"/>
        <v>Miami-Dade|Family|Active</v>
      </c>
      <c r="D895" s="7">
        <v>1</v>
      </c>
      <c r="E895" s="88">
        <v>144</v>
      </c>
      <c r="F895" s="110">
        <f t="shared" si="135"/>
        <v>864</v>
      </c>
      <c r="G895" s="113">
        <f t="shared" si="136"/>
        <v>805</v>
      </c>
      <c r="H895" s="138"/>
      <c r="I895" s="150"/>
      <c r="J895" s="130"/>
      <c r="K895" s="116">
        <v>137</v>
      </c>
      <c r="L895" s="111">
        <v>136</v>
      </c>
      <c r="M895" s="111">
        <v>135</v>
      </c>
      <c r="N895" s="111">
        <v>131</v>
      </c>
      <c r="O895" s="111">
        <v>132</v>
      </c>
      <c r="P895" s="111">
        <v>134</v>
      </c>
      <c r="Q895" s="110">
        <v>25.572299999999998</v>
      </c>
      <c r="R895" s="110">
        <v>-80.321899999999999</v>
      </c>
      <c r="S895" s="2" t="s">
        <v>748</v>
      </c>
      <c r="T895" s="2" t="s">
        <v>1604</v>
      </c>
      <c r="U895" s="2" t="s">
        <v>4</v>
      </c>
      <c r="V895" s="2" t="s">
        <v>2</v>
      </c>
    </row>
    <row r="896" spans="1:22" hidden="1" x14ac:dyDescent="0.3">
      <c r="A896" s="109">
        <v>1165</v>
      </c>
      <c r="B896" s="126" t="s">
        <v>24</v>
      </c>
      <c r="C896" s="7" t="str">
        <f t="shared" si="137"/>
        <v>Miami-Dade|Family|Active</v>
      </c>
      <c r="D896" s="7">
        <v>1</v>
      </c>
      <c r="E896" s="88">
        <v>136</v>
      </c>
      <c r="F896" s="110">
        <f t="shared" si="135"/>
        <v>816</v>
      </c>
      <c r="G896" s="113">
        <f t="shared" si="136"/>
        <v>816</v>
      </c>
      <c r="H896" s="138"/>
      <c r="I896" s="150"/>
      <c r="J896" s="130"/>
      <c r="K896" s="116">
        <v>136</v>
      </c>
      <c r="L896" s="111">
        <v>136</v>
      </c>
      <c r="M896" s="111">
        <v>136</v>
      </c>
      <c r="N896" s="111">
        <v>136</v>
      </c>
      <c r="O896" s="111">
        <v>136</v>
      </c>
      <c r="P896" s="111">
        <v>136</v>
      </c>
      <c r="Q896" s="110">
        <v>25.605</v>
      </c>
      <c r="R896" s="110">
        <v>-80.364999999999995</v>
      </c>
      <c r="S896" s="2" t="s">
        <v>749</v>
      </c>
      <c r="T896" s="2" t="s">
        <v>1605</v>
      </c>
      <c r="U896" s="2" t="s">
        <v>4</v>
      </c>
      <c r="V896" s="2" t="s">
        <v>2</v>
      </c>
    </row>
    <row r="897" spans="1:22" hidden="1" x14ac:dyDescent="0.3">
      <c r="A897" s="109">
        <v>1166</v>
      </c>
      <c r="B897" s="126" t="s">
        <v>24</v>
      </c>
      <c r="C897" s="7" t="str">
        <f t="shared" si="137"/>
        <v>Miami-Dade|Family|Active</v>
      </c>
      <c r="D897" s="7">
        <v>1</v>
      </c>
      <c r="E897" s="88">
        <v>160</v>
      </c>
      <c r="F897" s="110">
        <f t="shared" si="135"/>
        <v>960</v>
      </c>
      <c r="G897" s="113">
        <f t="shared" si="136"/>
        <v>946</v>
      </c>
      <c r="H897" s="138"/>
      <c r="I897" s="150"/>
      <c r="J897" s="130"/>
      <c r="K897" s="116">
        <v>155</v>
      </c>
      <c r="L897" s="111">
        <v>158</v>
      </c>
      <c r="M897" s="111">
        <v>158</v>
      </c>
      <c r="N897" s="111">
        <v>156</v>
      </c>
      <c r="O897" s="111">
        <v>160</v>
      </c>
      <c r="P897" s="111">
        <v>159</v>
      </c>
      <c r="Q897" s="110">
        <v>25.773700000000002</v>
      </c>
      <c r="R897" s="110">
        <v>-80.203699999999998</v>
      </c>
      <c r="S897" s="2" t="s">
        <v>750</v>
      </c>
      <c r="T897" s="2" t="s">
        <v>1359</v>
      </c>
      <c r="U897" s="2" t="s">
        <v>4</v>
      </c>
      <c r="V897" s="2" t="s">
        <v>2</v>
      </c>
    </row>
    <row r="898" spans="1:22" hidden="1" x14ac:dyDescent="0.3">
      <c r="A898" s="109">
        <v>1173</v>
      </c>
      <c r="B898" s="126" t="s">
        <v>24</v>
      </c>
      <c r="C898" s="7" t="str">
        <f t="shared" si="137"/>
        <v>Miami-Dade|Family|Active</v>
      </c>
      <c r="D898" s="7">
        <v>1</v>
      </c>
      <c r="E898" s="88">
        <v>212</v>
      </c>
      <c r="F898" s="110">
        <f t="shared" si="135"/>
        <v>1272</v>
      </c>
      <c r="G898" s="113">
        <f t="shared" si="136"/>
        <v>1241</v>
      </c>
      <c r="H898" s="138"/>
      <c r="I898" s="150"/>
      <c r="J898" s="130"/>
      <c r="K898" s="116">
        <v>207</v>
      </c>
      <c r="L898" s="111">
        <v>208</v>
      </c>
      <c r="M898" s="111">
        <v>208</v>
      </c>
      <c r="N898" s="111">
        <v>204</v>
      </c>
      <c r="O898" s="111">
        <v>207</v>
      </c>
      <c r="P898" s="111">
        <v>207</v>
      </c>
      <c r="Q898" s="110">
        <v>25.846599999999999</v>
      </c>
      <c r="R898" s="110">
        <v>-80.219200000000001</v>
      </c>
      <c r="S898" s="2" t="s">
        <v>755</v>
      </c>
      <c r="T898" s="2" t="s">
        <v>1608</v>
      </c>
      <c r="U898" s="2" t="s">
        <v>4</v>
      </c>
      <c r="V898" s="2" t="s">
        <v>2</v>
      </c>
    </row>
    <row r="899" spans="1:22" hidden="1" x14ac:dyDescent="0.3">
      <c r="A899" s="109">
        <v>1204</v>
      </c>
      <c r="B899" s="126" t="s">
        <v>24</v>
      </c>
      <c r="C899" s="7" t="str">
        <f t="shared" si="137"/>
        <v>Miami-Dade|Family|Active</v>
      </c>
      <c r="D899" s="7">
        <v>1</v>
      </c>
      <c r="E899" s="88">
        <v>141</v>
      </c>
      <c r="F899" s="110">
        <f t="shared" si="135"/>
        <v>846</v>
      </c>
      <c r="G899" s="113">
        <f t="shared" si="136"/>
        <v>810</v>
      </c>
      <c r="H899" s="138"/>
      <c r="I899" s="150"/>
      <c r="J899" s="130"/>
      <c r="K899" s="116">
        <v>137</v>
      </c>
      <c r="L899" s="111">
        <v>131</v>
      </c>
      <c r="M899" s="111">
        <v>132</v>
      </c>
      <c r="N899" s="111">
        <v>136</v>
      </c>
      <c r="O899" s="111">
        <v>136</v>
      </c>
      <c r="P899" s="111">
        <v>138</v>
      </c>
      <c r="Q899" s="110">
        <v>25.964600000000001</v>
      </c>
      <c r="R899" s="110">
        <v>-80.235200000000006</v>
      </c>
      <c r="S899" s="2" t="s">
        <v>778</v>
      </c>
      <c r="T899" s="2" t="s">
        <v>1360</v>
      </c>
      <c r="U899" s="2" t="s">
        <v>4</v>
      </c>
      <c r="V899" s="2" t="s">
        <v>2</v>
      </c>
    </row>
    <row r="900" spans="1:22" hidden="1" x14ac:dyDescent="0.3">
      <c r="A900" s="109">
        <v>1205</v>
      </c>
      <c r="B900" s="126" t="s">
        <v>24</v>
      </c>
      <c r="C900" s="7" t="str">
        <f t="shared" si="137"/>
        <v>Miami-Dade|Family|Active</v>
      </c>
      <c r="D900" s="7">
        <v>1</v>
      </c>
      <c r="E900" s="88">
        <v>340</v>
      </c>
      <c r="F900" s="110">
        <f t="shared" si="135"/>
        <v>1700</v>
      </c>
      <c r="G900" s="113">
        <f t="shared" si="136"/>
        <v>1634</v>
      </c>
      <c r="H900" s="138"/>
      <c r="I900" s="150"/>
      <c r="J900" s="130"/>
      <c r="L900" s="111">
        <v>326</v>
      </c>
      <c r="M900" s="111">
        <v>320</v>
      </c>
      <c r="N900" s="111">
        <v>331</v>
      </c>
      <c r="O900" s="111">
        <v>330</v>
      </c>
      <c r="P900" s="111">
        <v>327</v>
      </c>
      <c r="Q900" s="110">
        <v>25.530899999999999</v>
      </c>
      <c r="R900" s="110">
        <v>-80.412800000000004</v>
      </c>
      <c r="S900" s="2" t="s">
        <v>779</v>
      </c>
      <c r="T900" s="2" t="s">
        <v>1612</v>
      </c>
      <c r="U900" s="2" t="s">
        <v>4</v>
      </c>
      <c r="V900" s="2" t="s">
        <v>2</v>
      </c>
    </row>
    <row r="901" spans="1:22" hidden="1" x14ac:dyDescent="0.3">
      <c r="A901" s="109">
        <v>1210</v>
      </c>
      <c r="B901" s="126" t="s">
        <v>24</v>
      </c>
      <c r="C901" s="7" t="str">
        <f t="shared" si="137"/>
        <v>Miami-Dade|Family|Active</v>
      </c>
      <c r="D901" s="7">
        <v>1</v>
      </c>
      <c r="E901" s="88">
        <v>164</v>
      </c>
      <c r="F901" s="110">
        <f t="shared" si="135"/>
        <v>820</v>
      </c>
      <c r="G901" s="113">
        <f t="shared" si="136"/>
        <v>805</v>
      </c>
      <c r="H901" s="138"/>
      <c r="I901" s="150"/>
      <c r="J901" s="130"/>
      <c r="L901" s="111">
        <v>162</v>
      </c>
      <c r="M901" s="111">
        <v>164</v>
      </c>
      <c r="N901" s="111">
        <v>159</v>
      </c>
      <c r="O901" s="111">
        <v>160</v>
      </c>
      <c r="P901" s="111">
        <v>160</v>
      </c>
      <c r="Q901" s="110">
        <v>25.447088999999998</v>
      </c>
      <c r="R901" s="110">
        <v>-80.468378999999999</v>
      </c>
      <c r="S901" s="2" t="s">
        <v>781</v>
      </c>
      <c r="T901" s="2" t="s">
        <v>1613</v>
      </c>
      <c r="U901" s="2" t="s">
        <v>4</v>
      </c>
      <c r="V901" s="2" t="s">
        <v>2</v>
      </c>
    </row>
    <row r="902" spans="1:22" hidden="1" x14ac:dyDescent="0.3">
      <c r="A902" s="109">
        <v>1225</v>
      </c>
      <c r="B902" s="126" t="s">
        <v>24</v>
      </c>
      <c r="C902" s="7" t="str">
        <f t="shared" si="137"/>
        <v>Miami-Dade|Family|Active</v>
      </c>
      <c r="D902" s="7">
        <v>1</v>
      </c>
      <c r="E902" s="88">
        <v>208</v>
      </c>
      <c r="F902" s="110">
        <f t="shared" si="135"/>
        <v>1248</v>
      </c>
      <c r="G902" s="113">
        <f t="shared" si="136"/>
        <v>1224</v>
      </c>
      <c r="H902" s="138"/>
      <c r="I902" s="150"/>
      <c r="J902" s="130"/>
      <c r="K902" s="116">
        <v>206</v>
      </c>
      <c r="L902" s="111">
        <v>204</v>
      </c>
      <c r="M902" s="111">
        <v>204</v>
      </c>
      <c r="N902" s="111">
        <v>204</v>
      </c>
      <c r="O902" s="111">
        <v>203</v>
      </c>
      <c r="P902" s="111">
        <v>203</v>
      </c>
      <c r="Q902" s="110">
        <v>25.795000000000002</v>
      </c>
      <c r="R902" s="110">
        <v>-80.215299999999999</v>
      </c>
      <c r="S902" s="2" t="s">
        <v>788</v>
      </c>
      <c r="T902" s="2" t="s">
        <v>1358</v>
      </c>
      <c r="U902" s="2" t="s">
        <v>4</v>
      </c>
      <c r="V902" s="2" t="s">
        <v>2</v>
      </c>
    </row>
    <row r="903" spans="1:22" hidden="1" x14ac:dyDescent="0.3">
      <c r="A903" s="109">
        <v>1233</v>
      </c>
      <c r="B903" s="126" t="s">
        <v>24</v>
      </c>
      <c r="C903" s="7" t="str">
        <f t="shared" si="137"/>
        <v>Miami-Dade|Family|Active</v>
      </c>
      <c r="D903" s="7">
        <v>1</v>
      </c>
      <c r="E903" s="88">
        <v>288</v>
      </c>
      <c r="F903" s="110">
        <f t="shared" si="135"/>
        <v>1728</v>
      </c>
      <c r="G903" s="113">
        <f t="shared" si="136"/>
        <v>1690</v>
      </c>
      <c r="H903" s="138"/>
      <c r="I903" s="150"/>
      <c r="J903" s="130"/>
      <c r="K903" s="116">
        <v>283</v>
      </c>
      <c r="L903" s="111">
        <v>282</v>
      </c>
      <c r="M903" s="111">
        <v>275</v>
      </c>
      <c r="N903" s="111">
        <v>279</v>
      </c>
      <c r="O903" s="111">
        <v>285</v>
      </c>
      <c r="P903" s="111">
        <v>286</v>
      </c>
      <c r="Q903" s="110">
        <v>25.677299999999999</v>
      </c>
      <c r="R903" s="110">
        <v>-80.276200000000003</v>
      </c>
      <c r="S903" s="2" t="s">
        <v>793</v>
      </c>
      <c r="T903" s="2" t="s">
        <v>1358</v>
      </c>
      <c r="U903" s="2" t="s">
        <v>4</v>
      </c>
      <c r="V903" s="2" t="s">
        <v>2</v>
      </c>
    </row>
    <row r="904" spans="1:22" hidden="1" x14ac:dyDescent="0.3">
      <c r="A904" s="109">
        <v>1235</v>
      </c>
      <c r="B904" s="126" t="s">
        <v>24</v>
      </c>
      <c r="C904" s="7" t="str">
        <f t="shared" si="137"/>
        <v>Miami-Dade|Family|Active</v>
      </c>
      <c r="D904" s="7">
        <v>1</v>
      </c>
      <c r="E904" s="88">
        <v>288</v>
      </c>
      <c r="F904" s="110">
        <f t="shared" si="135"/>
        <v>1728</v>
      </c>
      <c r="G904" s="113">
        <f t="shared" si="136"/>
        <v>1682</v>
      </c>
      <c r="H904" s="138"/>
      <c r="I904" s="150"/>
      <c r="J904" s="130"/>
      <c r="K904" s="116">
        <v>280</v>
      </c>
      <c r="L904" s="111">
        <v>279</v>
      </c>
      <c r="M904" s="111">
        <v>280</v>
      </c>
      <c r="N904" s="111">
        <v>278</v>
      </c>
      <c r="O904" s="111">
        <v>281</v>
      </c>
      <c r="P904" s="111">
        <v>284</v>
      </c>
      <c r="Q904" s="110">
        <v>25.727</v>
      </c>
      <c r="R904" s="110">
        <v>-80.253600000000006</v>
      </c>
      <c r="S904" s="2" t="s">
        <v>795</v>
      </c>
      <c r="T904" s="2" t="s">
        <v>1358</v>
      </c>
      <c r="U904" s="2" t="s">
        <v>4</v>
      </c>
      <c r="V904" s="2" t="s">
        <v>2</v>
      </c>
    </row>
    <row r="905" spans="1:22" hidden="1" x14ac:dyDescent="0.3">
      <c r="A905" s="109">
        <v>1304</v>
      </c>
      <c r="B905" s="126" t="s">
        <v>24</v>
      </c>
      <c r="C905" s="7" t="str">
        <f t="shared" si="137"/>
        <v>Miami-Dade|Family|Active</v>
      </c>
      <c r="D905" s="7">
        <v>1</v>
      </c>
      <c r="E905" s="88">
        <v>216</v>
      </c>
      <c r="F905" s="110">
        <f t="shared" si="135"/>
        <v>1296</v>
      </c>
      <c r="G905" s="113">
        <f t="shared" si="136"/>
        <v>1275</v>
      </c>
      <c r="H905" s="138"/>
      <c r="I905" s="150"/>
      <c r="J905" s="130"/>
      <c r="K905" s="116">
        <v>212</v>
      </c>
      <c r="L905" s="111">
        <v>214</v>
      </c>
      <c r="M905" s="111">
        <v>212</v>
      </c>
      <c r="N905" s="111">
        <v>215</v>
      </c>
      <c r="O905" s="111">
        <v>206</v>
      </c>
      <c r="P905" s="111">
        <v>216</v>
      </c>
      <c r="Q905" s="110">
        <v>25.8932</v>
      </c>
      <c r="R905" s="110">
        <v>-80.247500000000002</v>
      </c>
      <c r="S905" s="2" t="s">
        <v>807</v>
      </c>
      <c r="T905" s="2" t="s">
        <v>1623</v>
      </c>
      <c r="U905" s="2" t="s">
        <v>4</v>
      </c>
      <c r="V905" s="2" t="s">
        <v>2</v>
      </c>
    </row>
    <row r="906" spans="1:22" hidden="1" x14ac:dyDescent="0.3">
      <c r="A906" s="109">
        <v>1352</v>
      </c>
      <c r="B906" s="126" t="s">
        <v>24</v>
      </c>
      <c r="C906" s="7" t="str">
        <f t="shared" si="137"/>
        <v>Miami-Dade|Family|Active</v>
      </c>
      <c r="D906" s="7">
        <v>1</v>
      </c>
      <c r="E906" s="88">
        <v>199</v>
      </c>
      <c r="F906" s="110">
        <f t="shared" si="135"/>
        <v>1194</v>
      </c>
      <c r="G906" s="113">
        <f t="shared" si="136"/>
        <v>1183</v>
      </c>
      <c r="H906" s="138"/>
      <c r="I906" s="150"/>
      <c r="J906" s="130"/>
      <c r="K906" s="116">
        <v>199</v>
      </c>
      <c r="L906" s="111">
        <v>198</v>
      </c>
      <c r="M906" s="111">
        <v>197</v>
      </c>
      <c r="N906" s="111">
        <v>198</v>
      </c>
      <c r="O906" s="111">
        <v>193</v>
      </c>
      <c r="P906" s="111">
        <v>198</v>
      </c>
      <c r="Q906" s="110">
        <v>25.779499999999999</v>
      </c>
      <c r="R906" s="110">
        <v>-80.204700000000003</v>
      </c>
      <c r="S906" s="2" t="s">
        <v>840</v>
      </c>
      <c r="T906" s="2" t="s">
        <v>1360</v>
      </c>
      <c r="U906" s="2" t="s">
        <v>4</v>
      </c>
      <c r="V906" s="2" t="s">
        <v>2</v>
      </c>
    </row>
    <row r="907" spans="1:22" hidden="1" x14ac:dyDescent="0.3">
      <c r="A907" s="109">
        <v>1367</v>
      </c>
      <c r="B907" s="126" t="s">
        <v>24</v>
      </c>
      <c r="C907" s="7" t="str">
        <f t="shared" si="137"/>
        <v>Miami-Dade|Family|Active</v>
      </c>
      <c r="D907" s="7">
        <v>1</v>
      </c>
      <c r="E907" s="88">
        <v>204</v>
      </c>
      <c r="F907" s="110">
        <f t="shared" si="135"/>
        <v>1224</v>
      </c>
      <c r="G907" s="113">
        <f t="shared" si="136"/>
        <v>1190</v>
      </c>
      <c r="H907" s="138"/>
      <c r="I907" s="150"/>
      <c r="J907" s="130"/>
      <c r="K907" s="116">
        <v>198</v>
      </c>
      <c r="L907" s="111">
        <v>197</v>
      </c>
      <c r="M907" s="111">
        <v>197</v>
      </c>
      <c r="N907" s="111">
        <v>199</v>
      </c>
      <c r="O907" s="111">
        <v>199</v>
      </c>
      <c r="P907" s="111">
        <v>200</v>
      </c>
      <c r="Q907" s="110">
        <v>25.7958</v>
      </c>
      <c r="R907" s="110">
        <v>-80.215999999999994</v>
      </c>
      <c r="S907" s="2" t="s">
        <v>847</v>
      </c>
      <c r="T907" s="2" t="s">
        <v>1361</v>
      </c>
      <c r="U907" s="2" t="s">
        <v>4</v>
      </c>
      <c r="V907" s="2" t="s">
        <v>2</v>
      </c>
    </row>
    <row r="908" spans="1:22" hidden="1" x14ac:dyDescent="0.3">
      <c r="A908" s="109">
        <v>1411</v>
      </c>
      <c r="B908" s="126" t="s">
        <v>24</v>
      </c>
      <c r="C908" s="7" t="str">
        <f t="shared" si="137"/>
        <v>Miami-Dade|Family|Active</v>
      </c>
      <c r="D908" s="7">
        <v>1</v>
      </c>
      <c r="E908" s="88">
        <v>506</v>
      </c>
      <c r="F908" s="110">
        <f t="shared" si="135"/>
        <v>3036</v>
      </c>
      <c r="G908" s="113">
        <f t="shared" si="136"/>
        <v>3005</v>
      </c>
      <c r="H908" s="138"/>
      <c r="I908" s="150"/>
      <c r="J908" s="130"/>
      <c r="K908" s="116">
        <v>495</v>
      </c>
      <c r="L908" s="111">
        <v>501</v>
      </c>
      <c r="M908" s="111">
        <v>502</v>
      </c>
      <c r="N908" s="111">
        <v>503</v>
      </c>
      <c r="O908" s="111">
        <v>502</v>
      </c>
      <c r="P908" s="111">
        <v>502</v>
      </c>
      <c r="Q908" s="110">
        <v>25.900400000000001</v>
      </c>
      <c r="R908" s="110">
        <v>-80.235500000000002</v>
      </c>
      <c r="S908" s="2" t="s">
        <v>852</v>
      </c>
      <c r="T908" s="2" t="s">
        <v>1627</v>
      </c>
      <c r="U908" s="2" t="s">
        <v>4</v>
      </c>
      <c r="V908" s="2" t="s">
        <v>2</v>
      </c>
    </row>
    <row r="909" spans="1:22" hidden="1" x14ac:dyDescent="0.3">
      <c r="A909" s="109">
        <v>1471</v>
      </c>
      <c r="B909" s="126" t="s">
        <v>24</v>
      </c>
      <c r="C909" s="7" t="str">
        <f t="shared" si="137"/>
        <v>Miami-Dade|Family|Active</v>
      </c>
      <c r="D909" s="7">
        <v>1</v>
      </c>
      <c r="E909" s="88">
        <v>126</v>
      </c>
      <c r="F909" s="110">
        <f t="shared" si="135"/>
        <v>756</v>
      </c>
      <c r="G909" s="113">
        <f t="shared" si="136"/>
        <v>750</v>
      </c>
      <c r="H909" s="138"/>
      <c r="I909" s="150"/>
      <c r="J909" s="130"/>
      <c r="K909" s="116">
        <v>125</v>
      </c>
      <c r="L909" s="111">
        <v>126</v>
      </c>
      <c r="M909" s="111">
        <v>125</v>
      </c>
      <c r="N909" s="111">
        <v>124</v>
      </c>
      <c r="O909" s="111">
        <v>125</v>
      </c>
      <c r="P909" s="111">
        <v>125</v>
      </c>
      <c r="Q909" s="110">
        <v>25.845800000000001</v>
      </c>
      <c r="R909" s="110">
        <v>-80.233400000000003</v>
      </c>
      <c r="S909" s="2" t="s">
        <v>881</v>
      </c>
      <c r="T909" s="2" t="s">
        <v>1361</v>
      </c>
      <c r="U909" s="2" t="s">
        <v>4</v>
      </c>
      <c r="V909" s="2" t="s">
        <v>2</v>
      </c>
    </row>
    <row r="910" spans="1:22" hidden="1" x14ac:dyDescent="0.3">
      <c r="A910" s="109">
        <v>1479</v>
      </c>
      <c r="B910" s="126" t="s">
        <v>24</v>
      </c>
      <c r="C910" s="7" t="str">
        <f t="shared" si="137"/>
        <v>Miami-Dade|Family|Active</v>
      </c>
      <c r="D910" s="7">
        <v>1</v>
      </c>
      <c r="E910" s="88">
        <v>240</v>
      </c>
      <c r="F910" s="110">
        <f t="shared" si="135"/>
        <v>1440</v>
      </c>
      <c r="G910" s="113">
        <f t="shared" si="136"/>
        <v>1395</v>
      </c>
      <c r="H910" s="138"/>
      <c r="I910" s="150"/>
      <c r="J910" s="130"/>
      <c r="K910" s="116">
        <v>233</v>
      </c>
      <c r="L910" s="111">
        <v>233</v>
      </c>
      <c r="M910" s="111">
        <v>231</v>
      </c>
      <c r="N910" s="111">
        <v>229</v>
      </c>
      <c r="O910" s="111">
        <v>233</v>
      </c>
      <c r="P910" s="111">
        <v>236</v>
      </c>
      <c r="Q910" s="110">
        <v>25.882715999999999</v>
      </c>
      <c r="R910" s="110">
        <v>-80.224817999999999</v>
      </c>
      <c r="S910" s="2" t="s">
        <v>884</v>
      </c>
      <c r="T910" s="2" t="s">
        <v>1639</v>
      </c>
      <c r="U910" s="2" t="s">
        <v>4</v>
      </c>
      <c r="V910" s="2" t="s">
        <v>2</v>
      </c>
    </row>
    <row r="911" spans="1:22" hidden="1" x14ac:dyDescent="0.3">
      <c r="A911" s="109">
        <v>1491</v>
      </c>
      <c r="B911" s="126" t="s">
        <v>24</v>
      </c>
      <c r="C911" s="7" t="str">
        <f t="shared" si="137"/>
        <v>Miami-Dade|Family|Active</v>
      </c>
      <c r="D911" s="7">
        <v>1</v>
      </c>
      <c r="E911" s="88">
        <v>175</v>
      </c>
      <c r="F911" s="110">
        <f t="shared" si="135"/>
        <v>1050</v>
      </c>
      <c r="G911" s="113">
        <f t="shared" si="136"/>
        <v>1033</v>
      </c>
      <c r="H911" s="138"/>
      <c r="I911" s="150"/>
      <c r="J911" s="130"/>
      <c r="K911" s="116">
        <v>172</v>
      </c>
      <c r="L911" s="111">
        <v>173</v>
      </c>
      <c r="M911" s="111">
        <v>172</v>
      </c>
      <c r="N911" s="111">
        <v>173</v>
      </c>
      <c r="O911" s="111">
        <v>171</v>
      </c>
      <c r="P911" s="111">
        <v>172</v>
      </c>
      <c r="Q911" s="110">
        <v>25.779499999999999</v>
      </c>
      <c r="R911" s="110">
        <v>-80.206199999999995</v>
      </c>
      <c r="S911" s="2" t="s">
        <v>891</v>
      </c>
      <c r="T911" s="2" t="s">
        <v>1361</v>
      </c>
      <c r="U911" s="2" t="s">
        <v>4</v>
      </c>
      <c r="V911" s="2" t="s">
        <v>2</v>
      </c>
    </row>
    <row r="912" spans="1:22" hidden="1" x14ac:dyDescent="0.3">
      <c r="A912" s="109">
        <v>1526</v>
      </c>
      <c r="B912" s="126" t="s">
        <v>24</v>
      </c>
      <c r="C912" s="7" t="str">
        <f t="shared" si="137"/>
        <v>Miami-Dade|Family|Active</v>
      </c>
      <c r="D912" s="7">
        <v>1</v>
      </c>
      <c r="E912" s="88">
        <v>179</v>
      </c>
      <c r="F912" s="110">
        <f t="shared" si="135"/>
        <v>1074</v>
      </c>
      <c r="G912" s="113">
        <f t="shared" si="136"/>
        <v>1064</v>
      </c>
      <c r="H912" s="138"/>
      <c r="I912" s="150"/>
      <c r="J912" s="130"/>
      <c r="K912" s="116">
        <v>176</v>
      </c>
      <c r="L912" s="111">
        <v>175</v>
      </c>
      <c r="M912" s="111">
        <v>177</v>
      </c>
      <c r="N912" s="111">
        <v>178</v>
      </c>
      <c r="O912" s="111">
        <v>179</v>
      </c>
      <c r="P912" s="111">
        <v>179</v>
      </c>
      <c r="Q912" s="110">
        <v>25.810099999999998</v>
      </c>
      <c r="R912" s="110">
        <v>-80.203500000000005</v>
      </c>
      <c r="S912" s="2" t="s">
        <v>897</v>
      </c>
      <c r="T912" s="2" t="s">
        <v>1361</v>
      </c>
      <c r="U912" s="2" t="s">
        <v>4</v>
      </c>
      <c r="V912" s="2" t="s">
        <v>2</v>
      </c>
    </row>
    <row r="913" spans="1:22" hidden="1" x14ac:dyDescent="0.3">
      <c r="A913" s="109">
        <v>1553</v>
      </c>
      <c r="B913" s="126" t="s">
        <v>24</v>
      </c>
      <c r="C913" s="7" t="str">
        <f t="shared" si="137"/>
        <v>Miami-Dade|Family|Active</v>
      </c>
      <c r="D913" s="7">
        <v>1</v>
      </c>
      <c r="E913" s="88">
        <v>135</v>
      </c>
      <c r="F913" s="110">
        <f t="shared" si="135"/>
        <v>810</v>
      </c>
      <c r="G913" s="113">
        <f t="shared" si="136"/>
        <v>756</v>
      </c>
      <c r="H913" s="138"/>
      <c r="I913" s="150"/>
      <c r="J913" s="130"/>
      <c r="K913" s="116">
        <v>127</v>
      </c>
      <c r="L913" s="111">
        <v>127</v>
      </c>
      <c r="M913" s="111">
        <v>126</v>
      </c>
      <c r="N913" s="111">
        <v>127</v>
      </c>
      <c r="O913" s="111">
        <v>126</v>
      </c>
      <c r="P913" s="111">
        <v>123</v>
      </c>
      <c r="Q913" s="110">
        <v>25.847166999999999</v>
      </c>
      <c r="R913" s="110">
        <v>-80.208194000000006</v>
      </c>
      <c r="S913" s="2" t="s">
        <v>906</v>
      </c>
      <c r="T913" s="2" t="s">
        <v>1645</v>
      </c>
      <c r="U913" s="2" t="s">
        <v>4</v>
      </c>
      <c r="V913" s="2" t="s">
        <v>2</v>
      </c>
    </row>
    <row r="914" spans="1:22" hidden="1" x14ac:dyDescent="0.3">
      <c r="A914" s="109">
        <v>1621</v>
      </c>
      <c r="B914" s="126" t="s">
        <v>24</v>
      </c>
      <c r="C914" s="7" t="str">
        <f t="shared" si="137"/>
        <v>Miami-Dade|Family|Active</v>
      </c>
      <c r="D914" s="7">
        <v>1</v>
      </c>
      <c r="E914" s="88">
        <v>100</v>
      </c>
      <c r="F914" s="110">
        <f t="shared" si="135"/>
        <v>600</v>
      </c>
      <c r="G914" s="113">
        <f t="shared" si="136"/>
        <v>595</v>
      </c>
      <c r="H914" s="138"/>
      <c r="I914" s="150"/>
      <c r="J914" s="130"/>
      <c r="K914" s="116">
        <v>99</v>
      </c>
      <c r="L914" s="111">
        <v>100</v>
      </c>
      <c r="M914" s="111">
        <v>100</v>
      </c>
      <c r="N914" s="111">
        <v>100</v>
      </c>
      <c r="O914" s="111">
        <v>99</v>
      </c>
      <c r="P914" s="111">
        <v>97</v>
      </c>
      <c r="Q914" s="110">
        <v>25.8248</v>
      </c>
      <c r="R914" s="110">
        <v>-80.212299999999999</v>
      </c>
      <c r="S914" s="2" t="s">
        <v>945</v>
      </c>
      <c r="T914" s="2" t="s">
        <v>1362</v>
      </c>
      <c r="U914" s="2" t="s">
        <v>4</v>
      </c>
      <c r="V914" s="2" t="s">
        <v>2</v>
      </c>
    </row>
    <row r="915" spans="1:22" hidden="1" x14ac:dyDescent="0.3">
      <c r="A915" s="109">
        <v>1623</v>
      </c>
      <c r="B915" s="126" t="s">
        <v>24</v>
      </c>
      <c r="C915" s="7" t="str">
        <f t="shared" si="137"/>
        <v>Miami-Dade|Family|Active</v>
      </c>
      <c r="D915" s="7">
        <v>1</v>
      </c>
      <c r="E915" s="88">
        <v>160</v>
      </c>
      <c r="F915" s="110">
        <f t="shared" si="135"/>
        <v>960</v>
      </c>
      <c r="G915" s="113">
        <f t="shared" si="136"/>
        <v>948</v>
      </c>
      <c r="H915" s="138"/>
      <c r="I915" s="150"/>
      <c r="J915" s="130"/>
      <c r="K915" s="116">
        <v>158</v>
      </c>
      <c r="L915" s="111">
        <v>160</v>
      </c>
      <c r="M915" s="111">
        <v>158</v>
      </c>
      <c r="N915" s="111">
        <v>156</v>
      </c>
      <c r="O915" s="111">
        <v>160</v>
      </c>
      <c r="P915" s="111">
        <v>156</v>
      </c>
      <c r="Q915" s="110">
        <v>25.8475</v>
      </c>
      <c r="R915" s="110">
        <v>-80.194000000000003</v>
      </c>
      <c r="S915" s="2" t="s">
        <v>946</v>
      </c>
      <c r="T915" s="2" t="s">
        <v>1362</v>
      </c>
      <c r="U915" s="2" t="s">
        <v>4</v>
      </c>
      <c r="V915" s="2" t="s">
        <v>2</v>
      </c>
    </row>
    <row r="916" spans="1:22" hidden="1" x14ac:dyDescent="0.3">
      <c r="A916" s="109">
        <v>1735</v>
      </c>
      <c r="B916" s="126" t="s">
        <v>24</v>
      </c>
      <c r="C916" s="7" t="str">
        <f t="shared" si="137"/>
        <v>Miami-Dade|Family|Active</v>
      </c>
      <c r="D916" s="7">
        <v>1</v>
      </c>
      <c r="E916" s="88">
        <v>89</v>
      </c>
      <c r="F916" s="110">
        <f t="shared" si="135"/>
        <v>534</v>
      </c>
      <c r="G916" s="113">
        <f t="shared" si="136"/>
        <v>520</v>
      </c>
      <c r="H916" s="138"/>
      <c r="I916" s="150"/>
      <c r="J916" s="130"/>
      <c r="K916" s="116">
        <v>87</v>
      </c>
      <c r="L916" s="111">
        <v>88</v>
      </c>
      <c r="M916" s="111">
        <v>86</v>
      </c>
      <c r="N916" s="111">
        <v>87</v>
      </c>
      <c r="O916" s="111">
        <v>86</v>
      </c>
      <c r="P916" s="111">
        <v>86</v>
      </c>
      <c r="Q916" s="110">
        <v>25.846800000000002</v>
      </c>
      <c r="R916" s="110">
        <v>-80.192700000000002</v>
      </c>
      <c r="S916" s="2" t="s">
        <v>970</v>
      </c>
      <c r="T916" s="2" t="s">
        <v>1662</v>
      </c>
      <c r="U916" s="2" t="s">
        <v>4</v>
      </c>
      <c r="V916" s="2" t="s">
        <v>2</v>
      </c>
    </row>
    <row r="917" spans="1:22" hidden="1" x14ac:dyDescent="0.3">
      <c r="A917" s="109">
        <v>1786</v>
      </c>
      <c r="B917" s="126" t="s">
        <v>24</v>
      </c>
      <c r="C917" s="7" t="str">
        <f t="shared" si="137"/>
        <v>Miami-Dade|Family|Active</v>
      </c>
      <c r="D917" s="7">
        <v>1</v>
      </c>
      <c r="E917" s="88">
        <v>110</v>
      </c>
      <c r="F917" s="110">
        <f t="shared" si="135"/>
        <v>660</v>
      </c>
      <c r="G917" s="113">
        <f t="shared" si="136"/>
        <v>639</v>
      </c>
      <c r="H917" s="138"/>
      <c r="I917" s="150"/>
      <c r="J917" s="130"/>
      <c r="K917" s="116">
        <v>107</v>
      </c>
      <c r="L917" s="111">
        <v>107</v>
      </c>
      <c r="M917" s="111">
        <v>106</v>
      </c>
      <c r="N917" s="111">
        <v>105</v>
      </c>
      <c r="O917" s="111">
        <v>108</v>
      </c>
      <c r="P917" s="111">
        <v>106</v>
      </c>
      <c r="Q917" s="110">
        <v>25.799099999999999</v>
      </c>
      <c r="R917" s="110">
        <v>-80.223500000000001</v>
      </c>
      <c r="S917" s="2" t="s">
        <v>985</v>
      </c>
      <c r="T917" s="2" t="s">
        <v>1363</v>
      </c>
      <c r="U917" s="2" t="s">
        <v>4</v>
      </c>
      <c r="V917" s="2" t="s">
        <v>2</v>
      </c>
    </row>
    <row r="918" spans="1:22" hidden="1" x14ac:dyDescent="0.3">
      <c r="A918" s="109">
        <v>1787</v>
      </c>
      <c r="B918" s="126" t="s">
        <v>24</v>
      </c>
      <c r="C918" s="7" t="str">
        <f t="shared" si="137"/>
        <v>Miami-Dade|Family|Active</v>
      </c>
      <c r="D918" s="7">
        <v>1</v>
      </c>
      <c r="E918" s="88">
        <v>60</v>
      </c>
      <c r="F918" s="110">
        <f t="shared" si="135"/>
        <v>360</v>
      </c>
      <c r="G918" s="113">
        <f t="shared" si="136"/>
        <v>345</v>
      </c>
      <c r="H918" s="138"/>
      <c r="I918" s="150"/>
      <c r="J918" s="130"/>
      <c r="K918" s="116">
        <v>60</v>
      </c>
      <c r="L918" s="111">
        <v>59</v>
      </c>
      <c r="M918" s="111">
        <v>57</v>
      </c>
      <c r="N918" s="111">
        <v>58</v>
      </c>
      <c r="O918" s="111">
        <v>57</v>
      </c>
      <c r="P918" s="111">
        <v>54</v>
      </c>
      <c r="Q918" s="110">
        <v>25.831099999999999</v>
      </c>
      <c r="R918" s="110">
        <v>-80.2226</v>
      </c>
      <c r="S918" s="2" t="s">
        <v>986</v>
      </c>
      <c r="T918" s="2" t="s">
        <v>1366</v>
      </c>
      <c r="U918" s="2" t="s">
        <v>4</v>
      </c>
      <c r="V918" s="2" t="s">
        <v>2</v>
      </c>
    </row>
    <row r="919" spans="1:22" hidden="1" x14ac:dyDescent="0.3">
      <c r="A919" s="109">
        <v>1788</v>
      </c>
      <c r="B919" s="126" t="s">
        <v>24</v>
      </c>
      <c r="C919" s="7" t="str">
        <f t="shared" si="137"/>
        <v>Miami-Dade|Family|Active</v>
      </c>
      <c r="D919" s="7">
        <v>1</v>
      </c>
      <c r="E919" s="88">
        <v>112</v>
      </c>
      <c r="F919" s="110">
        <f t="shared" si="135"/>
        <v>672</v>
      </c>
      <c r="G919" s="113">
        <f t="shared" si="136"/>
        <v>656</v>
      </c>
      <c r="H919" s="138"/>
      <c r="I919" s="150"/>
      <c r="J919" s="130"/>
      <c r="K919" s="116">
        <v>111</v>
      </c>
      <c r="L919" s="111">
        <v>111</v>
      </c>
      <c r="M919" s="111">
        <v>110</v>
      </c>
      <c r="N919" s="111">
        <v>108</v>
      </c>
      <c r="O919" s="111">
        <v>108</v>
      </c>
      <c r="P919" s="111">
        <v>108</v>
      </c>
      <c r="Q919" s="110">
        <v>25.8399</v>
      </c>
      <c r="R919" s="110">
        <v>-80.203199999999995</v>
      </c>
      <c r="S919" s="2" t="s">
        <v>987</v>
      </c>
      <c r="T919" s="2" t="s">
        <v>1363</v>
      </c>
      <c r="U919" s="2" t="s">
        <v>4</v>
      </c>
      <c r="V919" s="2" t="s">
        <v>2</v>
      </c>
    </row>
    <row r="920" spans="1:22" hidden="1" x14ac:dyDescent="0.3">
      <c r="A920" s="109">
        <v>1833</v>
      </c>
      <c r="B920" s="126" t="s">
        <v>24</v>
      </c>
      <c r="C920" s="7" t="str">
        <f t="shared" si="137"/>
        <v>Miami-Dade|Family|Active</v>
      </c>
      <c r="D920" s="7">
        <v>1</v>
      </c>
      <c r="E920" s="88">
        <v>110</v>
      </c>
      <c r="F920" s="110">
        <f t="shared" si="135"/>
        <v>660</v>
      </c>
      <c r="G920" s="113">
        <f t="shared" si="136"/>
        <v>656</v>
      </c>
      <c r="H920" s="138"/>
      <c r="I920" s="150"/>
      <c r="J920" s="130"/>
      <c r="K920" s="116">
        <v>110</v>
      </c>
      <c r="L920" s="111">
        <v>110</v>
      </c>
      <c r="M920" s="111">
        <v>110</v>
      </c>
      <c r="N920" s="111">
        <v>109</v>
      </c>
      <c r="O920" s="111">
        <v>109</v>
      </c>
      <c r="P920" s="111">
        <v>108</v>
      </c>
      <c r="Q920" s="110">
        <v>25.8521</v>
      </c>
      <c r="R920" s="110">
        <v>-80.193899999999999</v>
      </c>
      <c r="S920" s="2" t="s">
        <v>999</v>
      </c>
      <c r="T920" s="2" t="s">
        <v>1363</v>
      </c>
      <c r="U920" s="2" t="s">
        <v>4</v>
      </c>
      <c r="V920" s="2" t="s">
        <v>2</v>
      </c>
    </row>
    <row r="921" spans="1:22" hidden="1" x14ac:dyDescent="0.3">
      <c r="A921" s="109">
        <v>1834</v>
      </c>
      <c r="B921" s="126" t="s">
        <v>24</v>
      </c>
      <c r="C921" s="7" t="str">
        <f t="shared" si="137"/>
        <v>Miami-Dade|Family|Active</v>
      </c>
      <c r="D921" s="7">
        <v>1</v>
      </c>
      <c r="E921" s="88">
        <v>132</v>
      </c>
      <c r="F921" s="110">
        <f t="shared" si="135"/>
        <v>792</v>
      </c>
      <c r="G921" s="113">
        <f t="shared" si="136"/>
        <v>788</v>
      </c>
      <c r="H921" s="138"/>
      <c r="I921" s="150"/>
      <c r="J921" s="130"/>
      <c r="K921" s="116">
        <v>132</v>
      </c>
      <c r="L921" s="111">
        <v>131</v>
      </c>
      <c r="M921" s="111">
        <v>132</v>
      </c>
      <c r="N921" s="111">
        <v>132</v>
      </c>
      <c r="O921" s="111">
        <v>132</v>
      </c>
      <c r="P921" s="111">
        <v>129</v>
      </c>
      <c r="Q921" s="110">
        <v>25.808599999999998</v>
      </c>
      <c r="R921" s="110">
        <v>-80.255399999999995</v>
      </c>
      <c r="S921" s="2" t="s">
        <v>1000</v>
      </c>
      <c r="T921" s="2" t="s">
        <v>1363</v>
      </c>
      <c r="U921" s="2" t="s">
        <v>4</v>
      </c>
      <c r="V921" s="2" t="s">
        <v>2</v>
      </c>
    </row>
    <row r="922" spans="1:22" hidden="1" x14ac:dyDescent="0.3">
      <c r="A922" s="109">
        <v>1835</v>
      </c>
      <c r="B922" s="126" t="s">
        <v>24</v>
      </c>
      <c r="C922" s="7" t="str">
        <f t="shared" si="137"/>
        <v>Miami-Dade|Family|Active</v>
      </c>
      <c r="D922" s="7">
        <v>1</v>
      </c>
      <c r="E922" s="88">
        <v>137</v>
      </c>
      <c r="F922" s="110">
        <f t="shared" si="135"/>
        <v>822</v>
      </c>
      <c r="G922" s="113">
        <f t="shared" si="136"/>
        <v>805</v>
      </c>
      <c r="H922" s="138"/>
      <c r="I922" s="150"/>
      <c r="J922" s="130"/>
      <c r="K922" s="116">
        <v>133</v>
      </c>
      <c r="L922" s="111">
        <v>134</v>
      </c>
      <c r="M922" s="111">
        <v>136</v>
      </c>
      <c r="N922" s="111">
        <v>135</v>
      </c>
      <c r="O922" s="111">
        <v>135</v>
      </c>
      <c r="P922" s="111">
        <v>132</v>
      </c>
      <c r="Q922" s="110">
        <v>25.827639000000001</v>
      </c>
      <c r="R922" s="110">
        <v>-80.188000000000002</v>
      </c>
      <c r="S922" s="2" t="s">
        <v>1001</v>
      </c>
      <c r="T922" s="2" t="s">
        <v>1363</v>
      </c>
      <c r="U922" s="2" t="s">
        <v>4</v>
      </c>
      <c r="V922" s="2" t="s">
        <v>2</v>
      </c>
    </row>
    <row r="923" spans="1:22" hidden="1" x14ac:dyDescent="0.3">
      <c r="A923" s="109">
        <v>1846</v>
      </c>
      <c r="B923" s="126" t="s">
        <v>24</v>
      </c>
      <c r="C923" s="7" t="str">
        <f t="shared" si="137"/>
        <v>Miami-Dade|Family|Active</v>
      </c>
      <c r="D923" s="7">
        <v>1</v>
      </c>
      <c r="E923" s="88">
        <v>136</v>
      </c>
      <c r="F923" s="110">
        <f t="shared" si="135"/>
        <v>816</v>
      </c>
      <c r="G923" s="113">
        <f t="shared" si="136"/>
        <v>791</v>
      </c>
      <c r="H923" s="138"/>
      <c r="I923" s="150"/>
      <c r="J923" s="130"/>
      <c r="K923" s="116">
        <v>135</v>
      </c>
      <c r="L923" s="111">
        <v>132</v>
      </c>
      <c r="M923" s="111">
        <v>133</v>
      </c>
      <c r="N923" s="111">
        <v>131</v>
      </c>
      <c r="O923" s="111">
        <v>129</v>
      </c>
      <c r="P923" s="111">
        <v>131</v>
      </c>
      <c r="Q923" s="110">
        <v>25.846499999999999</v>
      </c>
      <c r="R923" s="110">
        <v>-80.194100000000006</v>
      </c>
      <c r="S923" s="2" t="s">
        <v>1006</v>
      </c>
      <c r="T923" s="2" t="s">
        <v>1363</v>
      </c>
      <c r="U923" s="2" t="s">
        <v>4</v>
      </c>
      <c r="V923" s="2" t="s">
        <v>2</v>
      </c>
    </row>
    <row r="924" spans="1:22" hidden="1" x14ac:dyDescent="0.3">
      <c r="A924" s="109">
        <v>1905</v>
      </c>
      <c r="B924" s="126" t="s">
        <v>24</v>
      </c>
      <c r="C924" s="7" t="str">
        <f t="shared" si="137"/>
        <v>Miami-Dade|Family|Active</v>
      </c>
      <c r="D924" s="7">
        <v>1</v>
      </c>
      <c r="E924" s="88">
        <v>100</v>
      </c>
      <c r="F924" s="110">
        <f t="shared" si="135"/>
        <v>600</v>
      </c>
      <c r="G924" s="113">
        <f t="shared" si="136"/>
        <v>583</v>
      </c>
      <c r="H924" s="138"/>
      <c r="I924" s="150"/>
      <c r="J924" s="130"/>
      <c r="K924" s="116">
        <v>95</v>
      </c>
      <c r="L924" s="111">
        <v>95</v>
      </c>
      <c r="M924" s="111">
        <v>97</v>
      </c>
      <c r="N924" s="111">
        <v>98</v>
      </c>
      <c r="O924" s="111">
        <v>98</v>
      </c>
      <c r="P924" s="111">
        <v>100</v>
      </c>
      <c r="Q924" s="110">
        <v>25.773499999999999</v>
      </c>
      <c r="R924" s="110">
        <v>-80.218100000000007</v>
      </c>
      <c r="S924" s="2" t="s">
        <v>1029</v>
      </c>
      <c r="T924" s="2" t="s">
        <v>1364</v>
      </c>
      <c r="U924" s="2" t="s">
        <v>4</v>
      </c>
      <c r="V924" s="2" t="s">
        <v>2</v>
      </c>
    </row>
    <row r="925" spans="1:22" hidden="1" x14ac:dyDescent="0.3">
      <c r="A925" s="109">
        <v>1925</v>
      </c>
      <c r="B925" s="126" t="s">
        <v>24</v>
      </c>
      <c r="C925" s="7" t="str">
        <f t="shared" si="137"/>
        <v>Miami-Dade|Family|Active</v>
      </c>
      <c r="D925" s="7">
        <v>1</v>
      </c>
      <c r="E925" s="88">
        <v>96</v>
      </c>
      <c r="F925" s="110">
        <f t="shared" si="135"/>
        <v>576</v>
      </c>
      <c r="G925" s="113">
        <f t="shared" si="136"/>
        <v>551</v>
      </c>
      <c r="H925" s="138"/>
      <c r="I925" s="150"/>
      <c r="J925" s="130"/>
      <c r="K925" s="116">
        <v>90</v>
      </c>
      <c r="L925" s="111">
        <v>93</v>
      </c>
      <c r="M925" s="111">
        <v>93</v>
      </c>
      <c r="N925" s="111">
        <v>93</v>
      </c>
      <c r="O925" s="111">
        <v>92</v>
      </c>
      <c r="P925" s="111">
        <v>90</v>
      </c>
      <c r="Q925" s="110">
        <v>25.822666999999999</v>
      </c>
      <c r="R925" s="110">
        <v>-80.242361000000002</v>
      </c>
      <c r="S925" s="2" t="s">
        <v>1035</v>
      </c>
      <c r="T925" s="2" t="s">
        <v>1679</v>
      </c>
      <c r="U925" s="2" t="s">
        <v>4</v>
      </c>
      <c r="V925" s="2" t="s">
        <v>2</v>
      </c>
    </row>
    <row r="926" spans="1:22" hidden="1" x14ac:dyDescent="0.3">
      <c r="A926" s="109">
        <v>1936</v>
      </c>
      <c r="B926" s="126" t="s">
        <v>24</v>
      </c>
      <c r="C926" s="7" t="str">
        <f t="shared" si="137"/>
        <v>Miami-Dade|Family|Active</v>
      </c>
      <c r="D926" s="7">
        <v>1</v>
      </c>
      <c r="E926" s="88">
        <v>106</v>
      </c>
      <c r="F926" s="110">
        <f t="shared" si="135"/>
        <v>636</v>
      </c>
      <c r="G926" s="113">
        <f t="shared" si="136"/>
        <v>624</v>
      </c>
      <c r="H926" s="138"/>
      <c r="I926" s="150"/>
      <c r="J926" s="130"/>
      <c r="K926" s="116">
        <v>103</v>
      </c>
      <c r="L926" s="111">
        <v>103</v>
      </c>
      <c r="M926" s="111">
        <v>105</v>
      </c>
      <c r="N926" s="111">
        <v>103</v>
      </c>
      <c r="O926" s="111">
        <v>104</v>
      </c>
      <c r="P926" s="111">
        <v>106</v>
      </c>
      <c r="Q926" s="110">
        <v>25.519884000000001</v>
      </c>
      <c r="R926" s="110">
        <v>-80.428398000000001</v>
      </c>
      <c r="S926" s="2" t="s">
        <v>1039</v>
      </c>
      <c r="T926" s="2" t="s">
        <v>1676</v>
      </c>
      <c r="U926" s="2" t="s">
        <v>4</v>
      </c>
      <c r="V926" s="2" t="s">
        <v>2</v>
      </c>
    </row>
    <row r="927" spans="1:22" hidden="1" x14ac:dyDescent="0.3">
      <c r="A927" s="109">
        <v>1979</v>
      </c>
      <c r="B927" s="126" t="s">
        <v>24</v>
      </c>
      <c r="C927" s="7" t="str">
        <f t="shared" si="137"/>
        <v>Miami-Dade|Family|Active</v>
      </c>
      <c r="D927" s="7">
        <v>1</v>
      </c>
      <c r="E927" s="88">
        <v>148</v>
      </c>
      <c r="F927" s="110">
        <f t="shared" si="135"/>
        <v>888</v>
      </c>
      <c r="G927" s="113">
        <f t="shared" si="136"/>
        <v>883</v>
      </c>
      <c r="H927" s="138"/>
      <c r="I927" s="150"/>
      <c r="J927" s="130"/>
      <c r="K927" s="116">
        <v>148</v>
      </c>
      <c r="L927" s="111">
        <v>148</v>
      </c>
      <c r="M927" s="111">
        <v>147</v>
      </c>
      <c r="N927" s="111">
        <v>145</v>
      </c>
      <c r="O927" s="111">
        <v>147</v>
      </c>
      <c r="P927" s="111">
        <v>148</v>
      </c>
      <c r="Q927" s="110">
        <v>25.8459</v>
      </c>
      <c r="R927" s="110">
        <v>-80.240099999999998</v>
      </c>
      <c r="S927" s="2" t="s">
        <v>1046</v>
      </c>
      <c r="T927" s="2" t="s">
        <v>1675</v>
      </c>
      <c r="U927" s="2" t="s">
        <v>4</v>
      </c>
      <c r="V927" s="2" t="s">
        <v>2</v>
      </c>
    </row>
    <row r="928" spans="1:22" hidden="1" x14ac:dyDescent="0.3">
      <c r="A928" s="109">
        <v>1999</v>
      </c>
      <c r="B928" s="126" t="s">
        <v>24</v>
      </c>
      <c r="C928" s="7" t="str">
        <f t="shared" si="137"/>
        <v>Miami-Dade|Family|Active</v>
      </c>
      <c r="D928" s="7">
        <v>1</v>
      </c>
      <c r="E928" s="88">
        <v>120</v>
      </c>
      <c r="F928" s="110">
        <f t="shared" si="135"/>
        <v>720</v>
      </c>
      <c r="G928" s="113">
        <f t="shared" si="136"/>
        <v>711</v>
      </c>
      <c r="H928" s="138"/>
      <c r="I928" s="150"/>
      <c r="J928" s="130"/>
      <c r="K928" s="116">
        <v>118</v>
      </c>
      <c r="L928" s="111">
        <v>120</v>
      </c>
      <c r="M928" s="111">
        <v>118</v>
      </c>
      <c r="N928" s="111">
        <v>119</v>
      </c>
      <c r="O928" s="111">
        <v>118</v>
      </c>
      <c r="P928" s="111">
        <v>118</v>
      </c>
      <c r="Q928" s="110">
        <v>25.779806000000001</v>
      </c>
      <c r="R928" s="110">
        <v>-80.203472000000005</v>
      </c>
      <c r="S928" s="2" t="s">
        <v>1052</v>
      </c>
      <c r="T928" s="2" t="s">
        <v>1366</v>
      </c>
      <c r="U928" s="2" t="s">
        <v>4</v>
      </c>
      <c r="V928" s="2" t="s">
        <v>2</v>
      </c>
    </row>
    <row r="929" spans="1:22" hidden="1" x14ac:dyDescent="0.3">
      <c r="A929" s="109">
        <v>2039</v>
      </c>
      <c r="B929" s="126" t="s">
        <v>24</v>
      </c>
      <c r="C929" s="7" t="str">
        <f t="shared" si="137"/>
        <v>Miami-Dade|Family|Active</v>
      </c>
      <c r="D929" s="7">
        <v>1</v>
      </c>
      <c r="E929" s="88">
        <v>204</v>
      </c>
      <c r="F929" s="110">
        <f t="shared" si="135"/>
        <v>1224</v>
      </c>
      <c r="G929" s="113">
        <f t="shared" si="136"/>
        <v>1192</v>
      </c>
      <c r="H929" s="138"/>
      <c r="I929" s="150"/>
      <c r="J929" s="130"/>
      <c r="K929" s="116">
        <v>204</v>
      </c>
      <c r="L929" s="111">
        <v>202</v>
      </c>
      <c r="M929" s="111">
        <v>201</v>
      </c>
      <c r="N929" s="111">
        <v>196</v>
      </c>
      <c r="O929" s="111">
        <v>194</v>
      </c>
      <c r="P929" s="111">
        <v>195</v>
      </c>
      <c r="Q929" s="110">
        <v>25.532889000000001</v>
      </c>
      <c r="R929" s="110">
        <v>-80.398388999999995</v>
      </c>
      <c r="S929" s="2" t="s">
        <v>1061</v>
      </c>
      <c r="T929" s="2" t="s">
        <v>1634</v>
      </c>
      <c r="U929" s="2" t="s">
        <v>4</v>
      </c>
      <c r="V929" s="2" t="s">
        <v>2</v>
      </c>
    </row>
    <row r="930" spans="1:22" hidden="1" x14ac:dyDescent="0.3">
      <c r="A930" s="109">
        <v>2095</v>
      </c>
      <c r="B930" s="126" t="s">
        <v>24</v>
      </c>
      <c r="C930" s="7" t="str">
        <f t="shared" si="137"/>
        <v>Miami-Dade|Family|Active</v>
      </c>
      <c r="D930" s="7">
        <v>1</v>
      </c>
      <c r="E930" s="88">
        <v>124</v>
      </c>
      <c r="F930" s="110">
        <f t="shared" si="135"/>
        <v>744</v>
      </c>
      <c r="G930" s="113">
        <f t="shared" si="136"/>
        <v>730</v>
      </c>
      <c r="H930" s="138"/>
      <c r="I930" s="150"/>
      <c r="J930" s="130"/>
      <c r="K930" s="116">
        <v>124</v>
      </c>
      <c r="L930" s="111">
        <v>123</v>
      </c>
      <c r="M930" s="111">
        <v>122</v>
      </c>
      <c r="N930" s="111">
        <v>121</v>
      </c>
      <c r="O930" s="111">
        <v>120</v>
      </c>
      <c r="P930" s="111">
        <v>120</v>
      </c>
      <c r="Q930" s="110">
        <v>25.841090999999999</v>
      </c>
      <c r="R930" s="110">
        <v>-80.202459000000005</v>
      </c>
      <c r="S930" s="2" t="s">
        <v>1068</v>
      </c>
      <c r="T930" s="2" t="s">
        <v>1364</v>
      </c>
      <c r="U930" s="2" t="s">
        <v>4</v>
      </c>
      <c r="V930" s="2" t="s">
        <v>2</v>
      </c>
    </row>
    <row r="931" spans="1:22" hidden="1" x14ac:dyDescent="0.3">
      <c r="A931" s="109">
        <v>2105</v>
      </c>
      <c r="B931" s="126" t="s">
        <v>24</v>
      </c>
      <c r="C931" s="7" t="str">
        <f t="shared" si="137"/>
        <v>Miami-Dade|Family|Active</v>
      </c>
      <c r="D931" s="7">
        <v>1</v>
      </c>
      <c r="E931" s="88">
        <v>200</v>
      </c>
      <c r="F931" s="110">
        <f t="shared" si="135"/>
        <v>1200</v>
      </c>
      <c r="G931" s="113">
        <f t="shared" si="136"/>
        <v>1186</v>
      </c>
      <c r="H931" s="138"/>
      <c r="I931" s="150"/>
      <c r="J931" s="130"/>
      <c r="K931" s="116">
        <v>196</v>
      </c>
      <c r="L931" s="111">
        <v>197</v>
      </c>
      <c r="M931" s="111">
        <v>198</v>
      </c>
      <c r="N931" s="111">
        <v>197</v>
      </c>
      <c r="O931" s="111">
        <v>198</v>
      </c>
      <c r="P931" s="111">
        <v>200</v>
      </c>
      <c r="Q931" s="110">
        <v>25.566099999999999</v>
      </c>
      <c r="R931" s="110">
        <v>-80.361199999999997</v>
      </c>
      <c r="S931" s="2" t="s">
        <v>1071</v>
      </c>
      <c r="T931" s="2" t="s">
        <v>1693</v>
      </c>
      <c r="U931" s="2" t="s">
        <v>4</v>
      </c>
      <c r="V931" s="2" t="s">
        <v>2</v>
      </c>
    </row>
    <row r="932" spans="1:22" hidden="1" x14ac:dyDescent="0.3">
      <c r="A932" s="109">
        <v>2194</v>
      </c>
      <c r="B932" s="126" t="s">
        <v>24</v>
      </c>
      <c r="C932" s="7" t="str">
        <f t="shared" si="137"/>
        <v>Miami-Dade|Family|Active</v>
      </c>
      <c r="D932" s="7">
        <v>1</v>
      </c>
      <c r="E932" s="88">
        <v>150</v>
      </c>
      <c r="F932" s="110">
        <f t="shared" si="135"/>
        <v>900</v>
      </c>
      <c r="G932" s="113">
        <f t="shared" si="136"/>
        <v>889</v>
      </c>
      <c r="H932" s="138"/>
      <c r="I932" s="150"/>
      <c r="J932" s="130"/>
      <c r="K932" s="116">
        <v>148</v>
      </c>
      <c r="L932" s="111">
        <v>147</v>
      </c>
      <c r="M932" s="111">
        <v>149</v>
      </c>
      <c r="N932" s="111">
        <v>148</v>
      </c>
      <c r="O932" s="111">
        <v>149</v>
      </c>
      <c r="P932" s="111">
        <v>148</v>
      </c>
      <c r="Q932" s="110">
        <v>25.525400000000001</v>
      </c>
      <c r="R932" s="110">
        <v>-80.417199999999994</v>
      </c>
      <c r="S932" s="2" t="s">
        <v>1089</v>
      </c>
      <c r="T932" s="2" t="s">
        <v>1337</v>
      </c>
      <c r="U932" s="2" t="s">
        <v>4</v>
      </c>
      <c r="V932" s="2" t="s">
        <v>2</v>
      </c>
    </row>
    <row r="933" spans="1:22" hidden="1" x14ac:dyDescent="0.3">
      <c r="A933" s="109">
        <v>2246</v>
      </c>
      <c r="B933" s="126" t="s">
        <v>24</v>
      </c>
      <c r="C933" s="7" t="str">
        <f t="shared" si="137"/>
        <v>Miami-Dade|Family|Active</v>
      </c>
      <c r="D933" s="7">
        <v>1</v>
      </c>
      <c r="E933" s="88">
        <v>90</v>
      </c>
      <c r="F933" s="110">
        <f t="shared" si="135"/>
        <v>540</v>
      </c>
      <c r="G933" s="113">
        <f t="shared" si="136"/>
        <v>540</v>
      </c>
      <c r="H933" s="138"/>
      <c r="I933" s="150"/>
      <c r="J933" s="130"/>
      <c r="K933" s="116">
        <v>90</v>
      </c>
      <c r="L933" s="111">
        <v>90</v>
      </c>
      <c r="M933" s="111">
        <v>90</v>
      </c>
      <c r="N933" s="111">
        <v>90</v>
      </c>
      <c r="O933" s="111">
        <v>90</v>
      </c>
      <c r="P933" s="111">
        <v>90</v>
      </c>
      <c r="Q933" s="110">
        <v>25.783799999999999</v>
      </c>
      <c r="R933" s="110">
        <v>-80.196399999999997</v>
      </c>
      <c r="S933" s="2" t="s">
        <v>1102</v>
      </c>
      <c r="T933" s="2" t="s">
        <v>1337</v>
      </c>
      <c r="U933" s="2" t="s">
        <v>4</v>
      </c>
      <c r="V933" s="2" t="s">
        <v>2</v>
      </c>
    </row>
    <row r="934" spans="1:22" hidden="1" x14ac:dyDescent="0.3">
      <c r="A934" s="109">
        <v>2323</v>
      </c>
      <c r="B934" s="126" t="s">
        <v>24</v>
      </c>
      <c r="C934" s="7" t="str">
        <f t="shared" si="137"/>
        <v>Miami-Dade|Family|Active</v>
      </c>
      <c r="D934" s="7">
        <v>1</v>
      </c>
      <c r="E934" s="88">
        <v>18</v>
      </c>
      <c r="F934" s="110">
        <f t="shared" si="135"/>
        <v>108</v>
      </c>
      <c r="G934" s="113">
        <f t="shared" si="136"/>
        <v>107</v>
      </c>
      <c r="H934" s="138"/>
      <c r="I934" s="150"/>
      <c r="J934" s="130"/>
      <c r="K934" s="116">
        <v>18</v>
      </c>
      <c r="L934" s="111">
        <v>18</v>
      </c>
      <c r="M934" s="111">
        <v>18</v>
      </c>
      <c r="N934" s="111">
        <v>18</v>
      </c>
      <c r="O934" s="111">
        <v>17</v>
      </c>
      <c r="P934" s="111">
        <v>18</v>
      </c>
      <c r="Q934" s="110">
        <v>25.823699999999999</v>
      </c>
      <c r="R934" s="110">
        <v>-80.277299999999997</v>
      </c>
      <c r="S934" s="2" t="s">
        <v>1117</v>
      </c>
      <c r="T934" s="2" t="s">
        <v>1411</v>
      </c>
      <c r="U934" s="2" t="s">
        <v>4</v>
      </c>
      <c r="V934" s="2" t="s">
        <v>2</v>
      </c>
    </row>
    <row r="935" spans="1:22" hidden="1" x14ac:dyDescent="0.3">
      <c r="A935" s="109">
        <v>2371</v>
      </c>
      <c r="B935" s="126" t="s">
        <v>24</v>
      </c>
      <c r="C935" s="7" t="str">
        <f t="shared" si="137"/>
        <v>Miami-Dade|Family|Active</v>
      </c>
      <c r="D935" s="7">
        <v>1</v>
      </c>
      <c r="E935" s="88">
        <v>110</v>
      </c>
      <c r="F935" s="110">
        <f t="shared" ref="F935:F969" si="138">COUNTA(K935:P935)*E935</f>
        <v>660</v>
      </c>
      <c r="G935" s="113">
        <f t="shared" ref="G935:G969" si="139">SUM(K935:P935)</f>
        <v>656</v>
      </c>
      <c r="H935" s="138"/>
      <c r="I935" s="150"/>
      <c r="J935" s="130"/>
      <c r="K935" s="116">
        <v>109</v>
      </c>
      <c r="L935" s="111">
        <v>109</v>
      </c>
      <c r="M935" s="111">
        <v>109</v>
      </c>
      <c r="N935" s="111">
        <v>110</v>
      </c>
      <c r="O935" s="111">
        <v>109</v>
      </c>
      <c r="P935" s="111">
        <v>110</v>
      </c>
      <c r="Q935" s="110">
        <v>25.810199999999998</v>
      </c>
      <c r="R935" s="110">
        <v>-80.203500000000005</v>
      </c>
      <c r="S935" s="2" t="s">
        <v>1121</v>
      </c>
      <c r="T935" s="2" t="s">
        <v>1420</v>
      </c>
      <c r="U935" s="2" t="s">
        <v>4</v>
      </c>
      <c r="V935" s="2" t="s">
        <v>2</v>
      </c>
    </row>
    <row r="936" spans="1:22" hidden="1" x14ac:dyDescent="0.3">
      <c r="A936" s="109">
        <v>2399</v>
      </c>
      <c r="B936" s="126" t="s">
        <v>24</v>
      </c>
      <c r="C936" s="7" t="str">
        <f t="shared" si="137"/>
        <v>Miami-Dade|Family|Active</v>
      </c>
      <c r="D936" s="7">
        <v>1</v>
      </c>
      <c r="E936" s="88">
        <v>72</v>
      </c>
      <c r="F936" s="110">
        <f t="shared" si="138"/>
        <v>432</v>
      </c>
      <c r="G936" s="113">
        <f t="shared" si="139"/>
        <v>418</v>
      </c>
      <c r="H936" s="138"/>
      <c r="I936" s="150"/>
      <c r="J936" s="130"/>
      <c r="K936" s="116">
        <v>71</v>
      </c>
      <c r="L936" s="111">
        <v>71</v>
      </c>
      <c r="M936" s="111">
        <v>69</v>
      </c>
      <c r="N936" s="111">
        <v>68</v>
      </c>
      <c r="O936" s="111">
        <v>71</v>
      </c>
      <c r="P936" s="111">
        <v>68</v>
      </c>
      <c r="Q936" s="110">
        <v>25.8949</v>
      </c>
      <c r="R936" s="110">
        <v>-80.252700000000004</v>
      </c>
      <c r="S936" s="2" t="s">
        <v>1128</v>
      </c>
      <c r="T936" s="2" t="s">
        <v>1709</v>
      </c>
      <c r="U936" s="2" t="s">
        <v>4</v>
      </c>
      <c r="V936" s="2" t="s">
        <v>2</v>
      </c>
    </row>
    <row r="937" spans="1:22" hidden="1" x14ac:dyDescent="0.3">
      <c r="A937" s="109">
        <v>2442</v>
      </c>
      <c r="B937" s="126" t="s">
        <v>24</v>
      </c>
      <c r="C937" s="7" t="str">
        <f t="shared" si="137"/>
        <v>Miami-Dade|Family|Active</v>
      </c>
      <c r="D937" s="7">
        <v>1</v>
      </c>
      <c r="E937" s="88">
        <v>64</v>
      </c>
      <c r="F937" s="110">
        <f t="shared" si="138"/>
        <v>384</v>
      </c>
      <c r="G937" s="113">
        <f t="shared" si="139"/>
        <v>361</v>
      </c>
      <c r="H937" s="138"/>
      <c r="I937" s="150"/>
      <c r="J937" s="130"/>
      <c r="K937" s="116">
        <v>63</v>
      </c>
      <c r="L937" s="111">
        <v>58</v>
      </c>
      <c r="M937" s="111">
        <v>59</v>
      </c>
      <c r="N937" s="111">
        <v>58</v>
      </c>
      <c r="O937" s="111">
        <v>60</v>
      </c>
      <c r="P937" s="111">
        <v>63</v>
      </c>
      <c r="Q937" s="110">
        <v>25.827673999999998</v>
      </c>
      <c r="R937" s="110">
        <v>-80.199920000000006</v>
      </c>
      <c r="S937" s="2" t="s">
        <v>1142</v>
      </c>
      <c r="T937" s="2" t="s">
        <v>1634</v>
      </c>
      <c r="U937" s="2" t="s">
        <v>4</v>
      </c>
      <c r="V937" s="2" t="s">
        <v>2</v>
      </c>
    </row>
    <row r="938" spans="1:22" hidden="1" x14ac:dyDescent="0.3">
      <c r="A938" s="109">
        <v>2475</v>
      </c>
      <c r="B938" s="126" t="s">
        <v>24</v>
      </c>
      <c r="C938" s="7" t="str">
        <f t="shared" si="137"/>
        <v>Miami-Dade|Family|Active</v>
      </c>
      <c r="D938" s="7">
        <v>1</v>
      </c>
      <c r="E938" s="88">
        <v>102</v>
      </c>
      <c r="F938" s="110">
        <f t="shared" si="138"/>
        <v>612</v>
      </c>
      <c r="G938" s="113">
        <f t="shared" si="139"/>
        <v>584</v>
      </c>
      <c r="H938" s="138"/>
      <c r="I938" s="150"/>
      <c r="J938" s="130"/>
      <c r="K938" s="116">
        <v>98</v>
      </c>
      <c r="L938" s="111">
        <v>97</v>
      </c>
      <c r="M938" s="111">
        <v>96</v>
      </c>
      <c r="N938" s="111">
        <v>100</v>
      </c>
      <c r="O938" s="111">
        <v>96</v>
      </c>
      <c r="P938" s="111">
        <v>97</v>
      </c>
      <c r="Q938" s="110">
        <v>25.821999999999999</v>
      </c>
      <c r="R938" s="110">
        <v>-80.242000000000004</v>
      </c>
      <c r="S938" s="2" t="s">
        <v>1162</v>
      </c>
      <c r="T938" s="2" t="s">
        <v>1644</v>
      </c>
      <c r="U938" s="2" t="s">
        <v>4</v>
      </c>
      <c r="V938" s="2" t="s">
        <v>2</v>
      </c>
    </row>
    <row r="939" spans="1:22" hidden="1" x14ac:dyDescent="0.3">
      <c r="A939" s="109">
        <v>2480</v>
      </c>
      <c r="B939" s="126" t="s">
        <v>24</v>
      </c>
      <c r="C939" s="7" t="str">
        <f t="shared" si="137"/>
        <v>Miami-Dade|Family|Active</v>
      </c>
      <c r="D939" s="7">
        <v>1</v>
      </c>
      <c r="E939" s="88">
        <v>103</v>
      </c>
      <c r="F939" s="110">
        <f t="shared" si="138"/>
        <v>618</v>
      </c>
      <c r="G939" s="113">
        <f t="shared" si="139"/>
        <v>616</v>
      </c>
      <c r="H939" s="138"/>
      <c r="I939" s="150"/>
      <c r="J939" s="130"/>
      <c r="K939" s="116">
        <v>103</v>
      </c>
      <c r="L939" s="111">
        <v>103</v>
      </c>
      <c r="M939" s="111">
        <v>103</v>
      </c>
      <c r="N939" s="111">
        <v>103</v>
      </c>
      <c r="O939" s="111">
        <v>103</v>
      </c>
      <c r="P939" s="111">
        <v>101</v>
      </c>
      <c r="Q939" s="110">
        <v>25.523499999999999</v>
      </c>
      <c r="R939" s="110">
        <v>-80.425200000000004</v>
      </c>
      <c r="S939" s="2" t="s">
        <v>1166</v>
      </c>
      <c r="T939" s="2" t="s">
        <v>1644</v>
      </c>
      <c r="U939" s="2" t="s">
        <v>4</v>
      </c>
      <c r="V939" s="2" t="s">
        <v>2</v>
      </c>
    </row>
    <row r="940" spans="1:22" hidden="1" x14ac:dyDescent="0.3">
      <c r="A940" s="109">
        <v>2501</v>
      </c>
      <c r="B940" s="126" t="s">
        <v>24</v>
      </c>
      <c r="C940" s="7" t="str">
        <f t="shared" si="137"/>
        <v>Miami-Dade|Family|Active</v>
      </c>
      <c r="D940" s="7">
        <v>1</v>
      </c>
      <c r="E940" s="88">
        <v>220</v>
      </c>
      <c r="F940" s="110">
        <f t="shared" si="138"/>
        <v>1320</v>
      </c>
      <c r="G940" s="113">
        <f t="shared" si="139"/>
        <v>1275</v>
      </c>
      <c r="H940" s="138"/>
      <c r="I940" s="150"/>
      <c r="J940" s="130"/>
      <c r="K940" s="116">
        <v>220</v>
      </c>
      <c r="L940" s="111">
        <v>217</v>
      </c>
      <c r="M940" s="111">
        <v>208</v>
      </c>
      <c r="N940" s="111">
        <v>209</v>
      </c>
      <c r="O940" s="111">
        <v>213</v>
      </c>
      <c r="P940" s="111">
        <v>208</v>
      </c>
      <c r="Q940" s="110">
        <v>25.505012000000001</v>
      </c>
      <c r="R940" s="110">
        <v>-80.426702000000006</v>
      </c>
      <c r="S940" s="2" t="s">
        <v>1183</v>
      </c>
      <c r="T940" s="2" t="s">
        <v>1707</v>
      </c>
      <c r="U940" s="2" t="s">
        <v>4</v>
      </c>
      <c r="V940" s="2" t="s">
        <v>2</v>
      </c>
    </row>
    <row r="941" spans="1:22" hidden="1" x14ac:dyDescent="0.3">
      <c r="A941" s="109">
        <v>2502</v>
      </c>
      <c r="B941" s="126" t="s">
        <v>24</v>
      </c>
      <c r="C941" s="7" t="str">
        <f t="shared" si="137"/>
        <v>Miami-Dade|Family|Active</v>
      </c>
      <c r="D941" s="7">
        <v>1</v>
      </c>
      <c r="E941" s="88">
        <v>92</v>
      </c>
      <c r="F941" s="110">
        <f t="shared" si="138"/>
        <v>552</v>
      </c>
      <c r="G941" s="113">
        <f t="shared" si="139"/>
        <v>543</v>
      </c>
      <c r="H941" s="138"/>
      <c r="I941" s="150"/>
      <c r="J941" s="130"/>
      <c r="K941" s="116">
        <v>91</v>
      </c>
      <c r="L941" s="111">
        <v>91</v>
      </c>
      <c r="M941" s="111">
        <v>90</v>
      </c>
      <c r="N941" s="111">
        <v>90</v>
      </c>
      <c r="O941" s="111">
        <v>90</v>
      </c>
      <c r="P941" s="111">
        <v>91</v>
      </c>
      <c r="Q941" s="110">
        <v>25.933423999999999</v>
      </c>
      <c r="R941" s="110">
        <v>-80.211825000000005</v>
      </c>
      <c r="S941" s="2" t="s">
        <v>1184</v>
      </c>
      <c r="T941" s="2" t="s">
        <v>1718</v>
      </c>
      <c r="U941" s="2" t="s">
        <v>4</v>
      </c>
      <c r="V941" s="2" t="s">
        <v>2</v>
      </c>
    </row>
    <row r="942" spans="1:22" hidden="1" x14ac:dyDescent="0.3">
      <c r="A942" s="109">
        <v>2506</v>
      </c>
      <c r="B942" s="126" t="s">
        <v>24</v>
      </c>
      <c r="C942" s="7" t="str">
        <f t="shared" si="137"/>
        <v>Miami-Dade|Family|Active</v>
      </c>
      <c r="D942" s="7">
        <v>1</v>
      </c>
      <c r="E942" s="88">
        <v>103</v>
      </c>
      <c r="F942" s="110">
        <f t="shared" si="138"/>
        <v>618</v>
      </c>
      <c r="G942" s="113">
        <f t="shared" si="139"/>
        <v>612</v>
      </c>
      <c r="H942" s="138"/>
      <c r="I942" s="150"/>
      <c r="J942" s="130"/>
      <c r="K942" s="116">
        <v>102</v>
      </c>
      <c r="L942" s="111">
        <v>102</v>
      </c>
      <c r="M942" s="111">
        <v>101</v>
      </c>
      <c r="N942" s="111">
        <v>101</v>
      </c>
      <c r="O942" s="111">
        <v>103</v>
      </c>
      <c r="P942" s="111">
        <v>103</v>
      </c>
      <c r="Q942" s="110">
        <v>25.570627000000002</v>
      </c>
      <c r="R942" s="110">
        <v>-80.372286000000003</v>
      </c>
      <c r="S942" s="2" t="s">
        <v>1186</v>
      </c>
      <c r="T942" s="2" t="s">
        <v>1719</v>
      </c>
      <c r="U942" s="2" t="s">
        <v>4</v>
      </c>
      <c r="V942" s="2" t="s">
        <v>2</v>
      </c>
    </row>
    <row r="943" spans="1:22" hidden="1" x14ac:dyDescent="0.3">
      <c r="A943" s="109">
        <v>2516</v>
      </c>
      <c r="B943" s="126" t="s">
        <v>24</v>
      </c>
      <c r="C943" s="7" t="str">
        <f t="shared" si="137"/>
        <v>Miami-Dade|Family|Active</v>
      </c>
      <c r="D943" s="7">
        <v>1</v>
      </c>
      <c r="E943" s="88">
        <v>140</v>
      </c>
      <c r="F943" s="110">
        <f t="shared" si="138"/>
        <v>840</v>
      </c>
      <c r="G943" s="113">
        <f t="shared" si="139"/>
        <v>826</v>
      </c>
      <c r="H943" s="138"/>
      <c r="I943" s="150"/>
      <c r="J943" s="130"/>
      <c r="K943" s="116">
        <v>139</v>
      </c>
      <c r="L943" s="111">
        <v>140</v>
      </c>
      <c r="M943" s="111">
        <v>132</v>
      </c>
      <c r="N943" s="111">
        <v>140</v>
      </c>
      <c r="O943" s="111">
        <v>137</v>
      </c>
      <c r="P943" s="111">
        <v>138</v>
      </c>
      <c r="Q943" s="110">
        <v>25.503443999999998</v>
      </c>
      <c r="R943" s="110">
        <v>-80.428916999999998</v>
      </c>
      <c r="S943" s="2" t="s">
        <v>1189</v>
      </c>
      <c r="T943" s="2" t="s">
        <v>1702</v>
      </c>
      <c r="U943" s="2" t="s">
        <v>4</v>
      </c>
      <c r="V943" s="2" t="s">
        <v>2</v>
      </c>
    </row>
    <row r="944" spans="1:22" hidden="1" x14ac:dyDescent="0.3">
      <c r="A944" s="109">
        <v>2529</v>
      </c>
      <c r="B944" s="126" t="s">
        <v>24</v>
      </c>
      <c r="C944" s="7" t="str">
        <f t="shared" si="137"/>
        <v>Miami-Dade|Family|Active</v>
      </c>
      <c r="D944" s="7">
        <v>1</v>
      </c>
      <c r="E944" s="88">
        <v>214</v>
      </c>
      <c r="F944" s="110">
        <f t="shared" si="138"/>
        <v>1284</v>
      </c>
      <c r="G944" s="113">
        <f t="shared" si="139"/>
        <v>1283</v>
      </c>
      <c r="H944" s="138"/>
      <c r="I944" s="150"/>
      <c r="J944" s="130"/>
      <c r="K944" s="116">
        <v>213</v>
      </c>
      <c r="L944" s="111">
        <v>214</v>
      </c>
      <c r="M944" s="111">
        <v>214</v>
      </c>
      <c r="N944" s="111">
        <v>214</v>
      </c>
      <c r="O944" s="111">
        <v>214</v>
      </c>
      <c r="P944" s="111">
        <v>214</v>
      </c>
      <c r="Q944" s="110">
        <v>25.832082</v>
      </c>
      <c r="R944" s="110">
        <v>-80.230216999999996</v>
      </c>
      <c r="S944" s="2" t="s">
        <v>1196</v>
      </c>
      <c r="T944" s="2" t="s">
        <v>1720</v>
      </c>
      <c r="U944" s="2" t="s">
        <v>4</v>
      </c>
      <c r="V944" s="2" t="s">
        <v>2</v>
      </c>
    </row>
    <row r="945" spans="1:22" hidden="1" x14ac:dyDescent="0.3">
      <c r="A945" s="109">
        <v>2587</v>
      </c>
      <c r="B945" s="126" t="s">
        <v>24</v>
      </c>
      <c r="C945" s="7" t="str">
        <f t="shared" si="137"/>
        <v>Miami-Dade|Family|Active</v>
      </c>
      <c r="D945" s="7">
        <v>1</v>
      </c>
      <c r="E945" s="88">
        <v>22</v>
      </c>
      <c r="F945" s="110">
        <f t="shared" si="138"/>
        <v>132</v>
      </c>
      <c r="G945" s="113">
        <f t="shared" si="139"/>
        <v>119</v>
      </c>
      <c r="H945" s="138"/>
      <c r="I945" s="150"/>
      <c r="J945" s="130"/>
      <c r="K945" s="116">
        <v>20</v>
      </c>
      <c r="L945" s="111">
        <v>20</v>
      </c>
      <c r="M945" s="111">
        <v>20</v>
      </c>
      <c r="N945" s="111">
        <v>18</v>
      </c>
      <c r="O945" s="111">
        <v>20</v>
      </c>
      <c r="P945" s="111">
        <v>21</v>
      </c>
      <c r="Q945" s="110">
        <v>25.831047999999999</v>
      </c>
      <c r="R945" s="110">
        <v>-80.235579000000001</v>
      </c>
      <c r="S945" s="2" t="s">
        <v>1246</v>
      </c>
      <c r="T945" s="2" t="s">
        <v>1722</v>
      </c>
      <c r="U945" s="2" t="s">
        <v>4</v>
      </c>
      <c r="V945" s="2" t="s">
        <v>2</v>
      </c>
    </row>
    <row r="946" spans="1:22" x14ac:dyDescent="0.25">
      <c r="A946" s="109"/>
      <c r="B946" s="126"/>
      <c r="C946" s="7" t="s">
        <v>1762</v>
      </c>
      <c r="D946" s="7">
        <f>SUM(D814:D945)</f>
        <v>132</v>
      </c>
      <c r="E946" s="135">
        <f t="shared" ref="E946:G946" si="140">SUM(E814:E945)</f>
        <v>20602</v>
      </c>
      <c r="F946" s="2">
        <f t="shared" si="140"/>
        <v>118224</v>
      </c>
      <c r="G946" s="2">
        <f t="shared" si="140"/>
        <v>113639</v>
      </c>
      <c r="H946" s="138">
        <f>G946/F946</f>
        <v>0.96121768845581268</v>
      </c>
      <c r="I946" s="150">
        <v>0.96150000000000002</v>
      </c>
      <c r="J946" s="130">
        <v>0.95030000000000003</v>
      </c>
      <c r="K946" s="116"/>
      <c r="L946" s="111"/>
      <c r="M946" s="111"/>
      <c r="N946" s="111"/>
      <c r="O946" s="111"/>
      <c r="P946" s="111"/>
      <c r="Q946" s="110"/>
      <c r="R946" s="110"/>
      <c r="S946" s="2"/>
      <c r="T946" s="2"/>
      <c r="U946" s="2"/>
      <c r="V946" s="2"/>
    </row>
    <row r="947" spans="1:22" hidden="1" x14ac:dyDescent="0.3">
      <c r="A947" s="109">
        <v>47</v>
      </c>
      <c r="B947" s="126" t="s">
        <v>24</v>
      </c>
      <c r="C947" s="7" t="str">
        <f>CONCATENATE(B947&amp;"|"&amp;U947&amp;"|"&amp;V947)</f>
        <v>Miami-Dade|Family|Lease-Up</v>
      </c>
      <c r="D947" s="7">
        <v>1</v>
      </c>
      <c r="E947" s="89">
        <v>48</v>
      </c>
      <c r="F947" s="110">
        <f>COUNTA(K947:P947)*E947</f>
        <v>144</v>
      </c>
      <c r="G947" s="113">
        <f>SUM(K947:P947)</f>
        <v>25</v>
      </c>
      <c r="H947" s="138"/>
      <c r="I947" s="150"/>
      <c r="J947" s="130"/>
      <c r="K947" s="116">
        <v>10</v>
      </c>
      <c r="L947" s="111">
        <v>9</v>
      </c>
      <c r="M947" s="111">
        <v>6</v>
      </c>
      <c r="Q947" s="110">
        <v>0</v>
      </c>
      <c r="R947" s="110">
        <v>0</v>
      </c>
      <c r="S947" s="2" t="s">
        <v>42</v>
      </c>
      <c r="T947" s="2" t="s">
        <v>1347</v>
      </c>
      <c r="U947" s="2" t="s">
        <v>4</v>
      </c>
      <c r="V947" s="2" t="s">
        <v>1332</v>
      </c>
    </row>
    <row r="948" spans="1:22" hidden="1" x14ac:dyDescent="0.3">
      <c r="A948" s="109">
        <v>2450</v>
      </c>
      <c r="B948" s="126" t="s">
        <v>24</v>
      </c>
      <c r="C948" s="7" t="str">
        <f>CONCATENATE(B948&amp;"|"&amp;U948&amp;"|"&amp;V948)</f>
        <v>Miami-Dade|Family|Lease-Up</v>
      </c>
      <c r="D948" s="7">
        <v>1</v>
      </c>
      <c r="E948" s="88">
        <v>100</v>
      </c>
      <c r="F948" s="110">
        <f>COUNTA(K948:P948)*E948</f>
        <v>500</v>
      </c>
      <c r="G948" s="113">
        <f>SUM(K948:P948)</f>
        <v>357</v>
      </c>
      <c r="H948" s="138"/>
      <c r="I948" s="150"/>
      <c r="J948" s="130"/>
      <c r="K948" s="116">
        <v>100</v>
      </c>
      <c r="L948" s="111">
        <v>89</v>
      </c>
      <c r="M948" s="111">
        <v>63</v>
      </c>
      <c r="N948" s="111">
        <v>53</v>
      </c>
      <c r="O948" s="111">
        <v>52</v>
      </c>
      <c r="S948" s="2" t="s">
        <v>1144</v>
      </c>
      <c r="T948" s="2" t="s">
        <v>1714</v>
      </c>
      <c r="U948" s="2" t="s">
        <v>4</v>
      </c>
      <c r="V948" s="2" t="s">
        <v>1332</v>
      </c>
    </row>
    <row r="949" spans="1:22" hidden="1" x14ac:dyDescent="0.3">
      <c r="A949" s="109">
        <v>2544</v>
      </c>
      <c r="B949" s="126" t="s">
        <v>24</v>
      </c>
      <c r="C949" s="7" t="str">
        <f>CONCATENATE(B949&amp;"|"&amp;U949&amp;"|"&amp;V949)</f>
        <v>Miami-Dade|Family|Lease-Up</v>
      </c>
      <c r="D949" s="7">
        <v>1</v>
      </c>
      <c r="E949" s="88">
        <v>300</v>
      </c>
      <c r="F949" s="110">
        <f>COUNTA(K949:P949)*E949</f>
        <v>1800</v>
      </c>
      <c r="G949" s="113">
        <f>SUM(K949:P949)</f>
        <v>1782</v>
      </c>
      <c r="H949" s="138"/>
      <c r="I949" s="150"/>
      <c r="J949" s="130"/>
      <c r="K949" s="116">
        <v>298</v>
      </c>
      <c r="L949" s="111">
        <v>296</v>
      </c>
      <c r="M949" s="111">
        <v>298</v>
      </c>
      <c r="N949" s="111">
        <v>297</v>
      </c>
      <c r="O949" s="111">
        <v>296</v>
      </c>
      <c r="P949" s="111">
        <v>297</v>
      </c>
      <c r="Q949" s="110">
        <v>25.880510000000001</v>
      </c>
      <c r="R949" s="110">
        <v>-80.241416000000001</v>
      </c>
      <c r="S949" s="2" t="s">
        <v>1206</v>
      </c>
      <c r="T949" s="2" t="s">
        <v>1714</v>
      </c>
      <c r="U949" s="2" t="s">
        <v>4</v>
      </c>
      <c r="V949" s="2" t="s">
        <v>1332</v>
      </c>
    </row>
    <row r="950" spans="1:22" x14ac:dyDescent="0.25">
      <c r="A950" s="109"/>
      <c r="B950" s="126"/>
      <c r="C950" s="7" t="s">
        <v>1775</v>
      </c>
      <c r="D950" s="7">
        <f>SUM(D947:D949)</f>
        <v>3</v>
      </c>
      <c r="E950" s="135">
        <f t="shared" ref="E950:G950" si="141">SUM(E947:E949)</f>
        <v>448</v>
      </c>
      <c r="F950" s="2">
        <f t="shared" si="141"/>
        <v>2444</v>
      </c>
      <c r="G950" s="2">
        <f t="shared" si="141"/>
        <v>2164</v>
      </c>
      <c r="H950" s="138">
        <f>G950/F950</f>
        <v>0.88543371522094927</v>
      </c>
      <c r="I950" s="150" t="s">
        <v>1763</v>
      </c>
      <c r="J950" s="130" t="s">
        <v>1763</v>
      </c>
      <c r="K950" s="116"/>
      <c r="L950" s="111"/>
      <c r="M950" s="111"/>
      <c r="N950" s="111"/>
      <c r="O950" s="111"/>
      <c r="P950" s="111"/>
      <c r="Q950" s="110"/>
      <c r="R950" s="110"/>
      <c r="S950" s="2"/>
      <c r="T950" s="2"/>
      <c r="U950" s="2"/>
      <c r="V950" s="2"/>
    </row>
    <row r="951" spans="1:22" hidden="1" x14ac:dyDescent="0.3">
      <c r="A951" s="109">
        <v>2537</v>
      </c>
      <c r="B951" s="126" t="s">
        <v>24</v>
      </c>
      <c r="C951" s="7" t="str">
        <f t="shared" ref="C951:C956" si="142">CONCATENATE(B951&amp;"|"&amp;U951&amp;"|"&amp;V951)</f>
        <v>Miami-Dade|Family|Pipeline</v>
      </c>
      <c r="D951" s="7">
        <v>1</v>
      </c>
      <c r="E951" s="88">
        <v>100</v>
      </c>
      <c r="F951" s="110">
        <f t="shared" ref="F951:F956" si="143">COUNTA(K951:P951)*E951</f>
        <v>0</v>
      </c>
      <c r="G951" s="113">
        <f t="shared" ref="G951:G956" si="144">SUM(K951:P951)</f>
        <v>0</v>
      </c>
      <c r="H951" s="138"/>
      <c r="I951" s="150"/>
      <c r="J951" s="130"/>
      <c r="S951" s="2" t="s">
        <v>1202</v>
      </c>
      <c r="T951" s="2" t="s">
        <v>1533</v>
      </c>
      <c r="U951" s="2" t="s">
        <v>4</v>
      </c>
      <c r="V951" s="2" t="s">
        <v>1333</v>
      </c>
    </row>
    <row r="952" spans="1:22" hidden="1" x14ac:dyDescent="0.3">
      <c r="A952" s="109">
        <v>2591</v>
      </c>
      <c r="B952" s="126" t="s">
        <v>24</v>
      </c>
      <c r="C952" s="7" t="str">
        <f t="shared" si="142"/>
        <v>Miami-Dade|Family|Pipeline</v>
      </c>
      <c r="D952" s="7">
        <v>1</v>
      </c>
      <c r="E952" s="88">
        <v>103</v>
      </c>
      <c r="F952" s="110">
        <f t="shared" si="143"/>
        <v>0</v>
      </c>
      <c r="G952" s="113">
        <f t="shared" si="144"/>
        <v>0</v>
      </c>
      <c r="H952" s="138"/>
      <c r="I952" s="150"/>
      <c r="J952" s="130"/>
      <c r="Q952" s="110">
        <v>25.762194000000001</v>
      </c>
      <c r="R952" s="110">
        <v>-80.198110999999997</v>
      </c>
      <c r="S952" s="2" t="s">
        <v>1249</v>
      </c>
      <c r="T952" s="2" t="s">
        <v>1368</v>
      </c>
      <c r="U952" s="2" t="s">
        <v>4</v>
      </c>
      <c r="V952" s="2" t="s">
        <v>1333</v>
      </c>
    </row>
    <row r="953" spans="1:22" hidden="1" x14ac:dyDescent="0.3">
      <c r="A953" s="109">
        <v>2605</v>
      </c>
      <c r="B953" s="126" t="s">
        <v>24</v>
      </c>
      <c r="C953" s="7" t="str">
        <f t="shared" si="142"/>
        <v>Miami-Dade|Family|Pipeline</v>
      </c>
      <c r="D953" s="7">
        <v>1</v>
      </c>
      <c r="E953" s="88">
        <v>100</v>
      </c>
      <c r="F953" s="110">
        <f t="shared" si="143"/>
        <v>0</v>
      </c>
      <c r="G953" s="113">
        <f t="shared" si="144"/>
        <v>0</v>
      </c>
      <c r="H953" s="138"/>
      <c r="I953" s="150"/>
      <c r="J953" s="130"/>
      <c r="Q953" s="110">
        <v>25.814243999999999</v>
      </c>
      <c r="R953" s="110">
        <v>-80.242446999999999</v>
      </c>
      <c r="S953" s="2" t="s">
        <v>1258</v>
      </c>
      <c r="T953" s="2" t="s">
        <v>1705</v>
      </c>
      <c r="U953" s="2" t="s">
        <v>4</v>
      </c>
      <c r="V953" s="2" t="s">
        <v>1333</v>
      </c>
    </row>
    <row r="954" spans="1:22" hidden="1" x14ac:dyDescent="0.3">
      <c r="A954" s="109">
        <v>2658</v>
      </c>
      <c r="B954" s="126" t="s">
        <v>24</v>
      </c>
      <c r="C954" s="7" t="str">
        <f t="shared" si="142"/>
        <v>Miami-Dade|Family|Pipeline</v>
      </c>
      <c r="D954" s="7">
        <v>1</v>
      </c>
      <c r="E954" s="88">
        <v>68</v>
      </c>
      <c r="F954" s="110">
        <f t="shared" si="143"/>
        <v>0</v>
      </c>
      <c r="G954" s="113">
        <f t="shared" si="144"/>
        <v>0</v>
      </c>
      <c r="H954" s="138"/>
      <c r="I954" s="150"/>
      <c r="J954" s="130"/>
      <c r="Q954" s="110">
        <v>25.789417</v>
      </c>
      <c r="R954" s="110">
        <v>-80.216668999999996</v>
      </c>
      <c r="S954" s="2" t="s">
        <v>1293</v>
      </c>
      <c r="T954" s="2" t="s">
        <v>1370</v>
      </c>
      <c r="U954" s="2" t="s">
        <v>4</v>
      </c>
      <c r="V954" s="2" t="s">
        <v>1333</v>
      </c>
    </row>
    <row r="955" spans="1:22" hidden="1" x14ac:dyDescent="0.3">
      <c r="A955" s="109">
        <v>2661</v>
      </c>
      <c r="B955" s="126" t="s">
        <v>24</v>
      </c>
      <c r="C955" s="7" t="str">
        <f t="shared" si="142"/>
        <v>Miami-Dade|Family|Pipeline</v>
      </c>
      <c r="D955" s="7">
        <v>1</v>
      </c>
      <c r="E955" s="88">
        <v>77</v>
      </c>
      <c r="F955" s="110">
        <f t="shared" si="143"/>
        <v>0</v>
      </c>
      <c r="G955" s="113">
        <f t="shared" si="144"/>
        <v>0</v>
      </c>
      <c r="H955" s="138"/>
      <c r="I955" s="150"/>
      <c r="J955" s="130"/>
      <c r="Q955" s="110">
        <v>25.807832999999999</v>
      </c>
      <c r="R955" s="110">
        <v>-80.223611000000005</v>
      </c>
      <c r="S955" s="2" t="s">
        <v>1296</v>
      </c>
      <c r="T955" s="2" t="s">
        <v>1370</v>
      </c>
      <c r="U955" s="2" t="s">
        <v>4</v>
      </c>
      <c r="V955" s="2" t="s">
        <v>1333</v>
      </c>
    </row>
    <row r="956" spans="1:22" hidden="1" x14ac:dyDescent="0.3">
      <c r="A956" s="109">
        <v>2665</v>
      </c>
      <c r="B956" s="126" t="s">
        <v>24</v>
      </c>
      <c r="C956" s="7" t="str">
        <f t="shared" si="142"/>
        <v>Miami-Dade|Family|Pipeline</v>
      </c>
      <c r="D956" s="7">
        <v>1</v>
      </c>
      <c r="E956" s="88">
        <v>112</v>
      </c>
      <c r="F956" s="110">
        <f t="shared" si="143"/>
        <v>0</v>
      </c>
      <c r="G956" s="113">
        <f t="shared" si="144"/>
        <v>0</v>
      </c>
      <c r="H956" s="138"/>
      <c r="I956" s="150"/>
      <c r="J956" s="130"/>
      <c r="Q956" s="110">
        <v>25.94313</v>
      </c>
      <c r="R956" s="110">
        <v>-80.248474999999999</v>
      </c>
      <c r="S956" s="2" t="s">
        <v>1300</v>
      </c>
      <c r="T956" s="2" t="s">
        <v>1412</v>
      </c>
      <c r="U956" s="2" t="s">
        <v>4</v>
      </c>
      <c r="V956" s="2" t="s">
        <v>1333</v>
      </c>
    </row>
    <row r="957" spans="1:22" x14ac:dyDescent="0.25">
      <c r="A957" s="109"/>
      <c r="B957" s="126"/>
      <c r="C957" s="7" t="s">
        <v>1768</v>
      </c>
      <c r="D957" s="7">
        <f>SUM(D951:D956)</f>
        <v>6</v>
      </c>
      <c r="E957" s="135">
        <f>SUM(E951:E956)</f>
        <v>560</v>
      </c>
      <c r="F957" s="110"/>
      <c r="G957" s="113"/>
      <c r="H957" s="138"/>
      <c r="I957" s="150"/>
      <c r="J957" s="130"/>
      <c r="K957" s="116"/>
      <c r="L957" s="111"/>
      <c r="M957" s="111"/>
      <c r="N957" s="111"/>
      <c r="O957" s="111"/>
      <c r="P957" s="111"/>
      <c r="Q957" s="110"/>
      <c r="R957" s="110"/>
      <c r="S957" s="2"/>
      <c r="T957" s="2"/>
      <c r="U957" s="2"/>
      <c r="V957" s="2"/>
    </row>
    <row r="958" spans="1:22" hidden="1" x14ac:dyDescent="0.3">
      <c r="A958" s="109">
        <v>17</v>
      </c>
      <c r="B958" s="126" t="s">
        <v>24</v>
      </c>
      <c r="C958" s="7" t="str">
        <f t="shared" si="137"/>
        <v>Miami-Dade|Family|MR|Active</v>
      </c>
      <c r="D958" s="7">
        <v>1</v>
      </c>
      <c r="E958" s="88">
        <v>225</v>
      </c>
      <c r="F958" s="110">
        <f t="shared" si="138"/>
        <v>1350</v>
      </c>
      <c r="G958" s="113">
        <f t="shared" si="139"/>
        <v>1345</v>
      </c>
      <c r="H958" s="138"/>
      <c r="I958" s="150"/>
      <c r="J958" s="130"/>
      <c r="K958" s="116">
        <v>222</v>
      </c>
      <c r="L958" s="111">
        <v>225</v>
      </c>
      <c r="M958" s="111">
        <v>225</v>
      </c>
      <c r="N958" s="111">
        <v>224</v>
      </c>
      <c r="O958" s="111">
        <v>225</v>
      </c>
      <c r="P958" s="111">
        <v>224</v>
      </c>
      <c r="Q958" s="110">
        <v>25.584700000000002</v>
      </c>
      <c r="R958" s="110">
        <v>-80.370999999999995</v>
      </c>
      <c r="S958" s="2" t="s">
        <v>29</v>
      </c>
      <c r="T958" s="2" t="s">
        <v>1421</v>
      </c>
      <c r="U958" s="2" t="s">
        <v>1738</v>
      </c>
      <c r="V958" s="2" t="s">
        <v>2</v>
      </c>
    </row>
    <row r="959" spans="1:22" hidden="1" x14ac:dyDescent="0.3">
      <c r="A959" s="109">
        <v>178</v>
      </c>
      <c r="B959" s="126" t="s">
        <v>24</v>
      </c>
      <c r="C959" s="7" t="str">
        <f t="shared" si="137"/>
        <v>Miami-Dade|Family|MR|Active</v>
      </c>
      <c r="D959" s="7">
        <v>1</v>
      </c>
      <c r="E959" s="88">
        <v>194</v>
      </c>
      <c r="F959" s="110">
        <f t="shared" si="138"/>
        <v>1164</v>
      </c>
      <c r="G959" s="113">
        <f t="shared" si="139"/>
        <v>1152</v>
      </c>
      <c r="H959" s="138"/>
      <c r="I959" s="150"/>
      <c r="J959" s="130"/>
      <c r="K959" s="116">
        <v>193</v>
      </c>
      <c r="L959" s="111">
        <v>192</v>
      </c>
      <c r="M959" s="111">
        <v>193</v>
      </c>
      <c r="N959" s="111">
        <v>192</v>
      </c>
      <c r="O959" s="111">
        <v>191</v>
      </c>
      <c r="P959" s="111">
        <v>191</v>
      </c>
      <c r="Q959" s="110">
        <v>25.934799999999999</v>
      </c>
      <c r="R959" s="110">
        <v>-80.315600000000003</v>
      </c>
      <c r="S959" s="2" t="s">
        <v>133</v>
      </c>
      <c r="T959" s="2" t="s">
        <v>1338</v>
      </c>
      <c r="U959" s="2" t="s">
        <v>1738</v>
      </c>
      <c r="V959" s="2" t="s">
        <v>2</v>
      </c>
    </row>
    <row r="960" spans="1:22" hidden="1" x14ac:dyDescent="0.3">
      <c r="A960" s="109">
        <v>237</v>
      </c>
      <c r="B960" s="126" t="s">
        <v>24</v>
      </c>
      <c r="C960" s="7" t="str">
        <f t="shared" si="137"/>
        <v>Miami-Dade|Family|MR|Active</v>
      </c>
      <c r="D960" s="7">
        <v>1</v>
      </c>
      <c r="E960" s="88">
        <v>256</v>
      </c>
      <c r="F960" s="110">
        <f t="shared" si="138"/>
        <v>1536</v>
      </c>
      <c r="G960" s="113">
        <f t="shared" si="139"/>
        <v>1527</v>
      </c>
      <c r="H960" s="138"/>
      <c r="I960" s="150"/>
      <c r="J960" s="130"/>
      <c r="K960" s="116">
        <v>254</v>
      </c>
      <c r="L960" s="111">
        <v>256</v>
      </c>
      <c r="M960" s="111">
        <v>253</v>
      </c>
      <c r="N960" s="111">
        <v>255</v>
      </c>
      <c r="O960" s="111">
        <v>254</v>
      </c>
      <c r="P960" s="111">
        <v>255</v>
      </c>
      <c r="Q960" s="110">
        <v>25.818899999999999</v>
      </c>
      <c r="R960" s="110">
        <v>-80.374099999999999</v>
      </c>
      <c r="S960" s="2" t="s">
        <v>174</v>
      </c>
      <c r="T960" s="2" t="s">
        <v>1460</v>
      </c>
      <c r="U960" s="2" t="s">
        <v>1738</v>
      </c>
      <c r="V960" s="2" t="s">
        <v>2</v>
      </c>
    </row>
    <row r="961" spans="1:22" hidden="1" x14ac:dyDescent="0.3">
      <c r="A961" s="109">
        <v>252</v>
      </c>
      <c r="B961" s="126" t="s">
        <v>24</v>
      </c>
      <c r="C961" s="7" t="str">
        <f t="shared" si="137"/>
        <v>Miami-Dade|Family|MR|Active</v>
      </c>
      <c r="D961" s="7">
        <v>1</v>
      </c>
      <c r="E961" s="88">
        <v>60</v>
      </c>
      <c r="F961" s="110">
        <f t="shared" si="138"/>
        <v>360</v>
      </c>
      <c r="G961" s="113">
        <f t="shared" si="139"/>
        <v>325</v>
      </c>
      <c r="H961" s="138"/>
      <c r="I961" s="150"/>
      <c r="J961" s="130"/>
      <c r="K961" s="116">
        <v>57</v>
      </c>
      <c r="L961" s="111">
        <v>56</v>
      </c>
      <c r="M961" s="111">
        <v>54</v>
      </c>
      <c r="N961" s="111">
        <v>53</v>
      </c>
      <c r="O961" s="111">
        <v>53</v>
      </c>
      <c r="P961" s="111">
        <v>52</v>
      </c>
      <c r="Q961" s="110">
        <v>25.826899999999998</v>
      </c>
      <c r="R961" s="110">
        <v>-80.207400000000007</v>
      </c>
      <c r="S961" s="2" t="s">
        <v>185</v>
      </c>
      <c r="T961" s="2" t="s">
        <v>1348</v>
      </c>
      <c r="U961" s="2" t="s">
        <v>1738</v>
      </c>
      <c r="V961" s="2" t="s">
        <v>2</v>
      </c>
    </row>
    <row r="962" spans="1:22" hidden="1" x14ac:dyDescent="0.3">
      <c r="A962" s="109">
        <v>479</v>
      </c>
      <c r="B962" s="126" t="s">
        <v>24</v>
      </c>
      <c r="C962" s="7" t="str">
        <f t="shared" si="137"/>
        <v>Miami-Dade|Family|MR|Active</v>
      </c>
      <c r="D962" s="7">
        <v>1</v>
      </c>
      <c r="E962" s="88">
        <v>80</v>
      </c>
      <c r="F962" s="110">
        <f t="shared" si="138"/>
        <v>480</v>
      </c>
      <c r="G962" s="113">
        <f t="shared" si="139"/>
        <v>457</v>
      </c>
      <c r="H962" s="138"/>
      <c r="I962" s="150"/>
      <c r="J962" s="130"/>
      <c r="K962" s="116">
        <v>78</v>
      </c>
      <c r="L962" s="111">
        <v>76</v>
      </c>
      <c r="M962" s="111">
        <v>75</v>
      </c>
      <c r="N962" s="111">
        <v>75</v>
      </c>
      <c r="O962" s="111">
        <v>76</v>
      </c>
      <c r="P962" s="111">
        <v>77</v>
      </c>
      <c r="Q962" s="110">
        <v>25.833200000000001</v>
      </c>
      <c r="R962" s="110">
        <v>-80.1922</v>
      </c>
      <c r="S962" s="2" t="s">
        <v>324</v>
      </c>
      <c r="T962" s="2" t="s">
        <v>1384</v>
      </c>
      <c r="U962" s="2" t="s">
        <v>1738</v>
      </c>
      <c r="V962" s="2" t="s">
        <v>2</v>
      </c>
    </row>
    <row r="963" spans="1:22" hidden="1" x14ac:dyDescent="0.3">
      <c r="A963" s="109">
        <v>685</v>
      </c>
      <c r="B963" s="126" t="s">
        <v>24</v>
      </c>
      <c r="C963" s="7" t="str">
        <f t="shared" si="137"/>
        <v>Miami-Dade|Family|MR|Active</v>
      </c>
      <c r="D963" s="7">
        <v>1</v>
      </c>
      <c r="E963" s="88">
        <v>448</v>
      </c>
      <c r="F963" s="110">
        <f t="shared" si="138"/>
        <v>2240</v>
      </c>
      <c r="G963" s="113">
        <f t="shared" si="139"/>
        <v>1793</v>
      </c>
      <c r="H963" s="138"/>
      <c r="I963" s="150"/>
      <c r="J963" s="130"/>
      <c r="L963" s="111">
        <v>359</v>
      </c>
      <c r="M963" s="111">
        <v>360</v>
      </c>
      <c r="N963" s="111">
        <v>356</v>
      </c>
      <c r="O963" s="111">
        <v>356</v>
      </c>
      <c r="P963" s="111">
        <v>362</v>
      </c>
      <c r="Q963" s="110">
        <v>25.778099999999998</v>
      </c>
      <c r="R963" s="110">
        <v>-80.286799999999999</v>
      </c>
      <c r="S963" s="2" t="s">
        <v>455</v>
      </c>
      <c r="T963" s="2" t="s">
        <v>1347</v>
      </c>
      <c r="U963" s="2" t="s">
        <v>1738</v>
      </c>
      <c r="V963" s="2" t="s">
        <v>2</v>
      </c>
    </row>
    <row r="964" spans="1:22" hidden="1" x14ac:dyDescent="0.3">
      <c r="A964" s="109">
        <v>2525</v>
      </c>
      <c r="B964" s="126" t="s">
        <v>24</v>
      </c>
      <c r="C964" s="7" t="str">
        <f t="shared" si="137"/>
        <v>Miami-Dade|Family|MR|Active</v>
      </c>
      <c r="D964" s="7">
        <v>1</v>
      </c>
      <c r="E964" s="88">
        <v>220</v>
      </c>
      <c r="F964" s="110">
        <f t="shared" si="138"/>
        <v>1320</v>
      </c>
      <c r="G964" s="113">
        <f t="shared" si="139"/>
        <v>1283</v>
      </c>
      <c r="H964" s="138"/>
      <c r="I964" s="150"/>
      <c r="J964" s="130"/>
      <c r="K964" s="116">
        <v>219</v>
      </c>
      <c r="L964" s="111">
        <v>217</v>
      </c>
      <c r="M964" s="111">
        <v>212</v>
      </c>
      <c r="N964" s="111">
        <v>211</v>
      </c>
      <c r="O964" s="111">
        <v>213</v>
      </c>
      <c r="P964" s="111">
        <v>211</v>
      </c>
      <c r="Q964" s="110">
        <v>25.84308</v>
      </c>
      <c r="R964" s="110">
        <v>-80.233368999999996</v>
      </c>
      <c r="S964" s="2" t="s">
        <v>1193</v>
      </c>
      <c r="T964" s="2" t="s">
        <v>1700</v>
      </c>
      <c r="U964" s="2" t="s">
        <v>1738</v>
      </c>
      <c r="V964" s="2" t="s">
        <v>2</v>
      </c>
    </row>
    <row r="965" spans="1:22" hidden="1" x14ac:dyDescent="0.3">
      <c r="A965" s="109">
        <v>2526</v>
      </c>
      <c r="B965" s="126" t="s">
        <v>24</v>
      </c>
      <c r="C965" s="7" t="str">
        <f t="shared" si="137"/>
        <v>Miami-Dade|Family|MR|Active</v>
      </c>
      <c r="D965" s="7">
        <v>1</v>
      </c>
      <c r="E965" s="88">
        <v>134</v>
      </c>
      <c r="F965" s="110">
        <f t="shared" si="138"/>
        <v>804</v>
      </c>
      <c r="G965" s="113">
        <f t="shared" si="139"/>
        <v>800</v>
      </c>
      <c r="H965" s="138"/>
      <c r="I965" s="150"/>
      <c r="J965" s="130"/>
      <c r="K965" s="116">
        <v>132</v>
      </c>
      <c r="L965" s="111">
        <v>133</v>
      </c>
      <c r="M965" s="111">
        <v>133</v>
      </c>
      <c r="N965" s="111">
        <v>134</v>
      </c>
      <c r="O965" s="111">
        <v>134</v>
      </c>
      <c r="P965" s="111">
        <v>134</v>
      </c>
      <c r="Q965" s="110">
        <v>25.842925999999999</v>
      </c>
      <c r="R965" s="110">
        <v>-80.237488999999997</v>
      </c>
      <c r="S965" s="2" t="s">
        <v>1194</v>
      </c>
      <c r="T965" s="2" t="s">
        <v>1700</v>
      </c>
      <c r="U965" s="2" t="s">
        <v>1738</v>
      </c>
      <c r="V965" s="2" t="s">
        <v>2</v>
      </c>
    </row>
    <row r="966" spans="1:22" hidden="1" x14ac:dyDescent="0.3">
      <c r="A966" s="109">
        <v>2531</v>
      </c>
      <c r="B966" s="126" t="s">
        <v>24</v>
      </c>
      <c r="C966" s="7" t="str">
        <f t="shared" si="137"/>
        <v>Miami-Dade|Family|MR|Active</v>
      </c>
      <c r="D966" s="7">
        <v>1</v>
      </c>
      <c r="E966" s="88">
        <v>50</v>
      </c>
      <c r="F966" s="110">
        <f t="shared" si="138"/>
        <v>300</v>
      </c>
      <c r="G966" s="113">
        <f t="shared" si="139"/>
        <v>290</v>
      </c>
      <c r="H966" s="138"/>
      <c r="I966" s="150"/>
      <c r="J966" s="130"/>
      <c r="K966" s="116">
        <v>48</v>
      </c>
      <c r="L966" s="111">
        <v>50</v>
      </c>
      <c r="M966" s="111">
        <v>50</v>
      </c>
      <c r="N966" s="111">
        <v>48</v>
      </c>
      <c r="O966" s="111">
        <v>49</v>
      </c>
      <c r="P966" s="111">
        <v>45</v>
      </c>
      <c r="Q966" s="110">
        <v>25.814775000000001</v>
      </c>
      <c r="R966" s="110">
        <v>-80.137266999999994</v>
      </c>
      <c r="S966" s="2" t="s">
        <v>1198</v>
      </c>
      <c r="T966" s="2" t="s">
        <v>1335</v>
      </c>
      <c r="U966" s="2" t="s">
        <v>1738</v>
      </c>
      <c r="V966" s="2" t="s">
        <v>2</v>
      </c>
    </row>
    <row r="967" spans="1:22" hidden="1" x14ac:dyDescent="0.3">
      <c r="A967" s="109">
        <v>2606</v>
      </c>
      <c r="B967" s="126" t="s">
        <v>24</v>
      </c>
      <c r="C967" s="7" t="str">
        <f>CONCATENATE(B967&amp;"|"&amp;U967&amp;"|"&amp;V967)</f>
        <v>Miami-Dade|Family|MR|Lease-Up</v>
      </c>
      <c r="D967" s="7">
        <v>1</v>
      </c>
      <c r="E967" s="88">
        <v>72</v>
      </c>
      <c r="F967" s="110">
        <f>COUNTA(K967:P967)*E967</f>
        <v>432</v>
      </c>
      <c r="G967" s="113">
        <f>SUM(K967:P967)</f>
        <v>432</v>
      </c>
      <c r="H967" s="138"/>
      <c r="I967" s="150"/>
      <c r="J967" s="130"/>
      <c r="K967" s="116">
        <v>72</v>
      </c>
      <c r="L967" s="111">
        <v>72</v>
      </c>
      <c r="M967" s="111">
        <v>72</v>
      </c>
      <c r="N967" s="111">
        <v>72</v>
      </c>
      <c r="O967" s="111">
        <v>72</v>
      </c>
      <c r="P967" s="111">
        <v>72</v>
      </c>
      <c r="Q967" s="110">
        <v>25.956472000000002</v>
      </c>
      <c r="R967" s="110">
        <v>-80.147440000000003</v>
      </c>
      <c r="S967" s="2" t="s">
        <v>1259</v>
      </c>
      <c r="T967" s="2" t="s">
        <v>1705</v>
      </c>
      <c r="U967" s="2" t="s">
        <v>1738</v>
      </c>
      <c r="V967" s="2" t="s">
        <v>1332</v>
      </c>
    </row>
    <row r="968" spans="1:22" x14ac:dyDescent="0.25">
      <c r="A968" s="109"/>
      <c r="B968" s="126"/>
      <c r="C968" s="7" t="s">
        <v>1761</v>
      </c>
      <c r="D968" s="7">
        <f>SUM(D958:D967)</f>
        <v>10</v>
      </c>
      <c r="E968" s="135">
        <f t="shared" ref="E968:G968" si="145">SUM(E958:E967)</f>
        <v>1739</v>
      </c>
      <c r="F968" s="2">
        <f t="shared" si="145"/>
        <v>9986</v>
      </c>
      <c r="G968" s="2">
        <f t="shared" si="145"/>
        <v>9404</v>
      </c>
      <c r="H968" s="138">
        <f>G968/F968</f>
        <v>0.94171840576807531</v>
      </c>
      <c r="I968" s="150">
        <v>0.96109999999999995</v>
      </c>
      <c r="J968" s="130">
        <v>0.96089999999999998</v>
      </c>
      <c r="K968" s="116"/>
      <c r="L968" s="111"/>
      <c r="M968" s="111"/>
      <c r="N968" s="111"/>
      <c r="O968" s="111"/>
      <c r="P968" s="111"/>
      <c r="Q968" s="110"/>
      <c r="R968" s="110"/>
      <c r="S968" s="2"/>
      <c r="T968" s="2"/>
      <c r="U968" s="2"/>
      <c r="V968" s="2"/>
    </row>
    <row r="969" spans="1:22" hidden="1" x14ac:dyDescent="0.3">
      <c r="A969" s="109">
        <v>2590</v>
      </c>
      <c r="B969" s="126" t="s">
        <v>24</v>
      </c>
      <c r="C969" s="7" t="str">
        <f t="shared" ref="C969:C1023" si="146">CONCATENATE(B969&amp;"|"&amp;U969&amp;"|"&amp;V969)</f>
        <v>Miami-Dade|Family|MR|Pipeline</v>
      </c>
      <c r="D969" s="7">
        <v>1</v>
      </c>
      <c r="E969" s="88">
        <v>154</v>
      </c>
      <c r="F969" s="110">
        <f t="shared" si="138"/>
        <v>0</v>
      </c>
      <c r="G969" s="113">
        <f t="shared" si="139"/>
        <v>0</v>
      </c>
      <c r="H969" s="138"/>
      <c r="I969" s="150"/>
      <c r="J969" s="130"/>
      <c r="Q969" s="110">
        <v>25.764500000000002</v>
      </c>
      <c r="R969" s="110">
        <v>-80.195778000000004</v>
      </c>
      <c r="S969" s="2" t="s">
        <v>1248</v>
      </c>
      <c r="T969" s="2" t="s">
        <v>1368</v>
      </c>
      <c r="U969" s="2" t="s">
        <v>1738</v>
      </c>
      <c r="V969" s="2" t="s">
        <v>1333</v>
      </c>
    </row>
    <row r="970" spans="1:22" x14ac:dyDescent="0.25">
      <c r="A970" s="109"/>
      <c r="B970" s="126"/>
      <c r="C970" s="7" t="s">
        <v>1774</v>
      </c>
      <c r="D970" s="7">
        <v>1</v>
      </c>
      <c r="E970" s="88">
        <v>154</v>
      </c>
      <c r="F970" s="110"/>
      <c r="G970" s="113"/>
      <c r="H970" s="138"/>
      <c r="I970" s="150"/>
      <c r="J970" s="130"/>
      <c r="Q970" s="110"/>
      <c r="R970" s="110"/>
      <c r="S970" s="2"/>
      <c r="T970" s="2"/>
      <c r="U970" s="2"/>
      <c r="V970" s="2"/>
    </row>
    <row r="971" spans="1:22" hidden="1" x14ac:dyDescent="0.3">
      <c r="A971" s="109">
        <v>708</v>
      </c>
      <c r="B971" s="126" t="s">
        <v>24</v>
      </c>
      <c r="C971" s="7" t="str">
        <f>CONCATENATE(B971&amp;"|"&amp;U971&amp;"|"&amp;V971)</f>
        <v>Miami-Dade|FW/FW|Active</v>
      </c>
      <c r="D971" s="7">
        <v>1</v>
      </c>
      <c r="E971" s="88">
        <v>123</v>
      </c>
      <c r="F971" s="110">
        <f>COUNTA(K971:P971)*E971</f>
        <v>738</v>
      </c>
      <c r="G971" s="113">
        <f>SUM(K971:P971)</f>
        <v>695</v>
      </c>
      <c r="H971" s="138"/>
      <c r="I971" s="150"/>
      <c r="J971" s="130"/>
      <c r="K971" s="116">
        <v>119</v>
      </c>
      <c r="L971" s="111">
        <v>114</v>
      </c>
      <c r="M971" s="111">
        <v>110</v>
      </c>
      <c r="N971" s="111">
        <v>114</v>
      </c>
      <c r="O971" s="111">
        <v>115</v>
      </c>
      <c r="P971" s="111">
        <v>123</v>
      </c>
      <c r="Q971" s="110">
        <v>25.473600000000001</v>
      </c>
      <c r="R971" s="110">
        <v>-80.452699999999993</v>
      </c>
      <c r="S971" s="2" t="s">
        <v>469</v>
      </c>
      <c r="T971" s="2" t="s">
        <v>1527</v>
      </c>
      <c r="U971" s="2" t="s">
        <v>5</v>
      </c>
      <c r="V971" s="2" t="s">
        <v>2</v>
      </c>
    </row>
    <row r="972" spans="1:22" hidden="1" x14ac:dyDescent="0.3">
      <c r="A972" s="109">
        <v>709</v>
      </c>
      <c r="B972" s="126" t="s">
        <v>24</v>
      </c>
      <c r="C972" s="7" t="str">
        <f>CONCATENATE(B972&amp;"|"&amp;U972&amp;"|"&amp;V972)</f>
        <v>Miami-Dade|FW/FW|Active</v>
      </c>
      <c r="D972" s="7">
        <v>1</v>
      </c>
      <c r="E972" s="88">
        <v>112</v>
      </c>
      <c r="F972" s="110">
        <f>COUNTA(K972:P972)*E972</f>
        <v>448</v>
      </c>
      <c r="G972" s="113">
        <f>SUM(K972:P972)</f>
        <v>391</v>
      </c>
      <c r="H972" s="138"/>
      <c r="I972" s="150"/>
      <c r="J972" s="130"/>
      <c r="K972" s="116">
        <v>103</v>
      </c>
      <c r="L972" s="111">
        <v>100</v>
      </c>
      <c r="M972" s="111">
        <v>94</v>
      </c>
      <c r="N972" s="111">
        <v>94</v>
      </c>
      <c r="Q972" s="110">
        <v>25.467199999999998</v>
      </c>
      <c r="R972" s="110">
        <v>-80.468900000000005</v>
      </c>
      <c r="S972" s="2" t="s">
        <v>470</v>
      </c>
      <c r="T972" s="2" t="s">
        <v>1528</v>
      </c>
      <c r="U972" s="2" t="s">
        <v>5</v>
      </c>
      <c r="V972" s="2" t="s">
        <v>2</v>
      </c>
    </row>
    <row r="973" spans="1:22" hidden="1" x14ac:dyDescent="0.3">
      <c r="A973" s="109">
        <v>1131</v>
      </c>
      <c r="B973" s="126" t="s">
        <v>24</v>
      </c>
      <c r="C973" s="7" t="str">
        <f>CONCATENATE(B973&amp;"|"&amp;U973&amp;"|"&amp;V973)</f>
        <v>Miami-Dade|FW/FW|Active</v>
      </c>
      <c r="D973" s="7">
        <v>1</v>
      </c>
      <c r="E973" s="88">
        <v>159</v>
      </c>
      <c r="F973" s="110">
        <f>COUNTA(K973:P973)*E973</f>
        <v>954</v>
      </c>
      <c r="G973" s="113">
        <f>SUM(K973:P973)</f>
        <v>947</v>
      </c>
      <c r="H973" s="138"/>
      <c r="I973" s="150"/>
      <c r="J973" s="130"/>
      <c r="K973" s="116">
        <v>158</v>
      </c>
      <c r="L973" s="111">
        <v>157</v>
      </c>
      <c r="M973" s="111">
        <v>159</v>
      </c>
      <c r="N973" s="111">
        <v>159</v>
      </c>
      <c r="O973" s="111">
        <v>157</v>
      </c>
      <c r="P973" s="111">
        <v>157</v>
      </c>
      <c r="Q973" s="110">
        <v>25.4467</v>
      </c>
      <c r="R973" s="110">
        <v>-80.491900000000001</v>
      </c>
      <c r="S973" s="2" t="s">
        <v>725</v>
      </c>
      <c r="T973" s="2" t="s">
        <v>1592</v>
      </c>
      <c r="U973" s="2" t="s">
        <v>5</v>
      </c>
      <c r="V973" s="2" t="s">
        <v>2</v>
      </c>
    </row>
    <row r="974" spans="1:22" hidden="1" x14ac:dyDescent="0.3">
      <c r="A974" s="109">
        <v>2310</v>
      </c>
      <c r="B974" s="126" t="s">
        <v>24</v>
      </c>
      <c r="C974" s="7" t="str">
        <f>CONCATENATE(B974&amp;"|"&amp;U974&amp;"|"&amp;V974)</f>
        <v>Miami-Dade|FW/FW|Active</v>
      </c>
      <c r="D974" s="7">
        <v>1</v>
      </c>
      <c r="E974" s="88">
        <v>80</v>
      </c>
      <c r="F974" s="110">
        <f>COUNTA(K974:P974)*E974</f>
        <v>480</v>
      </c>
      <c r="G974" s="113">
        <f>SUM(K974:P974)</f>
        <v>470</v>
      </c>
      <c r="H974" s="138"/>
      <c r="I974" s="150"/>
      <c r="J974" s="130"/>
      <c r="K974" s="116">
        <v>80</v>
      </c>
      <c r="L974" s="111">
        <v>77</v>
      </c>
      <c r="M974" s="111">
        <v>75</v>
      </c>
      <c r="N974" s="111">
        <v>80</v>
      </c>
      <c r="O974" s="111">
        <v>80</v>
      </c>
      <c r="P974" s="111">
        <v>78</v>
      </c>
      <c r="Q974" s="110">
        <v>25.457021000000001</v>
      </c>
      <c r="R974" s="110">
        <v>-80.488211000000007</v>
      </c>
      <c r="S974" s="2" t="s">
        <v>1114</v>
      </c>
      <c r="T974" s="2" t="s">
        <v>1420</v>
      </c>
      <c r="U974" s="2" t="s">
        <v>5</v>
      </c>
      <c r="V974" s="2" t="s">
        <v>2</v>
      </c>
    </row>
    <row r="975" spans="1:22" hidden="1" x14ac:dyDescent="0.3">
      <c r="A975" s="109">
        <v>2467</v>
      </c>
      <c r="B975" s="126" t="s">
        <v>24</v>
      </c>
      <c r="C975" s="7" t="str">
        <f>CONCATENATE(B975&amp;"|"&amp;U975&amp;"|"&amp;V975)</f>
        <v>Miami-Dade|FW/FW|Active</v>
      </c>
      <c r="D975" s="7">
        <v>1</v>
      </c>
      <c r="E975" s="88">
        <v>30</v>
      </c>
      <c r="F975" s="110">
        <f>COUNTA(K975:P975)*E975</f>
        <v>180</v>
      </c>
      <c r="G975" s="113">
        <f>SUM(K975:P975)</f>
        <v>180</v>
      </c>
      <c r="H975" s="138"/>
      <c r="I975" s="150"/>
      <c r="J975" s="130"/>
      <c r="K975" s="116">
        <v>30</v>
      </c>
      <c r="L975" s="111">
        <v>30</v>
      </c>
      <c r="M975" s="111">
        <v>30</v>
      </c>
      <c r="N975" s="111">
        <v>30</v>
      </c>
      <c r="O975" s="111">
        <v>30</v>
      </c>
      <c r="P975" s="111">
        <v>30</v>
      </c>
      <c r="Q975" s="110">
        <v>25.413827999999999</v>
      </c>
      <c r="R975" s="110">
        <v>-80.502746000000002</v>
      </c>
      <c r="S975" s="2" t="s">
        <v>1154</v>
      </c>
      <c r="T975" s="2" t="s">
        <v>1410</v>
      </c>
      <c r="U975" s="2" t="s">
        <v>5</v>
      </c>
      <c r="V975" s="2" t="s">
        <v>2</v>
      </c>
    </row>
    <row r="976" spans="1:22" x14ac:dyDescent="0.25">
      <c r="A976" s="109"/>
      <c r="B976" s="126"/>
      <c r="C976" s="7" t="s">
        <v>1780</v>
      </c>
      <c r="D976" s="7">
        <f>SUM(D971:D975)</f>
        <v>5</v>
      </c>
      <c r="E976" s="135">
        <f t="shared" ref="E976:G976" si="147">SUM(E971:E975)</f>
        <v>504</v>
      </c>
      <c r="F976" s="2">
        <f t="shared" si="147"/>
        <v>2800</v>
      </c>
      <c r="G976" s="2">
        <f t="shared" si="147"/>
        <v>2683</v>
      </c>
      <c r="H976" s="138">
        <f>G976/F976</f>
        <v>0.95821428571428569</v>
      </c>
      <c r="I976" s="150">
        <v>0.93</v>
      </c>
      <c r="J976" s="130">
        <v>0.92530000000000001</v>
      </c>
      <c r="K976" s="116"/>
      <c r="L976" s="111"/>
      <c r="M976" s="111"/>
      <c r="N976" s="111"/>
      <c r="O976" s="111"/>
      <c r="P976" s="111"/>
      <c r="Q976" s="110"/>
      <c r="R976" s="110"/>
      <c r="S976" s="2"/>
      <c r="T976" s="2"/>
      <c r="U976" s="2"/>
      <c r="V976" s="2"/>
    </row>
    <row r="977" spans="1:22" hidden="1" x14ac:dyDescent="0.3">
      <c r="A977" s="109">
        <v>1328</v>
      </c>
      <c r="B977" s="126" t="s">
        <v>24</v>
      </c>
      <c r="C977" s="7" t="str">
        <f t="shared" ref="C977:C984" si="148">CONCATENATE(B977&amp;"|"&amp;U977&amp;"|"&amp;V977)</f>
        <v>Miami-Dade|Homeless|Active</v>
      </c>
      <c r="D977" s="7">
        <v>1</v>
      </c>
      <c r="E977" s="88">
        <v>92</v>
      </c>
      <c r="F977" s="110">
        <f t="shared" ref="F977:F984" si="149">COUNTA(K977:P977)*E977</f>
        <v>552</v>
      </c>
      <c r="G977" s="113">
        <f t="shared" ref="G977:G984" si="150">SUM(K977:P977)</f>
        <v>532</v>
      </c>
      <c r="H977" s="138"/>
      <c r="I977" s="150"/>
      <c r="J977" s="130"/>
      <c r="K977" s="116">
        <v>90</v>
      </c>
      <c r="L977" s="111">
        <v>89</v>
      </c>
      <c r="M977" s="111">
        <v>89</v>
      </c>
      <c r="N977" s="111">
        <v>87</v>
      </c>
      <c r="O977" s="111">
        <v>90</v>
      </c>
      <c r="P977" s="111">
        <v>87</v>
      </c>
      <c r="Q977" s="110">
        <v>25.8706</v>
      </c>
      <c r="R977" s="110">
        <v>-80.122500000000002</v>
      </c>
      <c r="S977" s="2" t="s">
        <v>824</v>
      </c>
      <c r="T977" s="2" t="s">
        <v>1626</v>
      </c>
      <c r="U977" s="2" t="s">
        <v>6</v>
      </c>
      <c r="V977" s="2" t="s">
        <v>2</v>
      </c>
    </row>
    <row r="978" spans="1:22" hidden="1" x14ac:dyDescent="0.3">
      <c r="A978" s="109">
        <v>1466</v>
      </c>
      <c r="B978" s="126" t="s">
        <v>24</v>
      </c>
      <c r="C978" s="7" t="str">
        <f t="shared" si="148"/>
        <v>Miami-Dade|Homeless|Active</v>
      </c>
      <c r="D978" s="7">
        <v>1</v>
      </c>
      <c r="E978" s="88">
        <v>100</v>
      </c>
      <c r="F978" s="110">
        <f t="shared" si="149"/>
        <v>600</v>
      </c>
      <c r="G978" s="113">
        <f t="shared" si="150"/>
        <v>560</v>
      </c>
      <c r="H978" s="138"/>
      <c r="I978" s="150"/>
      <c r="J978" s="130"/>
      <c r="K978" s="116">
        <v>92</v>
      </c>
      <c r="L978" s="111">
        <v>91</v>
      </c>
      <c r="M978" s="111">
        <v>94</v>
      </c>
      <c r="N978" s="111">
        <v>94</v>
      </c>
      <c r="O978" s="111">
        <v>95</v>
      </c>
      <c r="P978" s="111">
        <v>94</v>
      </c>
      <c r="Q978" s="110">
        <v>25.773399999999999</v>
      </c>
      <c r="R978" s="110">
        <v>-80.191100000000006</v>
      </c>
      <c r="S978" s="2" t="s">
        <v>878</v>
      </c>
      <c r="T978" s="2" t="s">
        <v>1638</v>
      </c>
      <c r="U978" s="2" t="s">
        <v>6</v>
      </c>
      <c r="V978" s="2" t="s">
        <v>2</v>
      </c>
    </row>
    <row r="979" spans="1:22" hidden="1" x14ac:dyDescent="0.3">
      <c r="A979" s="109">
        <v>1588</v>
      </c>
      <c r="B979" s="126" t="s">
        <v>24</v>
      </c>
      <c r="C979" s="7" t="str">
        <f t="shared" si="148"/>
        <v>Miami-Dade|Homeless|Active</v>
      </c>
      <c r="D979" s="7">
        <v>1</v>
      </c>
      <c r="E979" s="88">
        <v>76</v>
      </c>
      <c r="F979" s="110">
        <f t="shared" si="149"/>
        <v>456</v>
      </c>
      <c r="G979" s="113">
        <f t="shared" si="150"/>
        <v>423</v>
      </c>
      <c r="H979" s="138"/>
      <c r="I979" s="150"/>
      <c r="J979" s="130"/>
      <c r="K979" s="116">
        <v>68</v>
      </c>
      <c r="L979" s="111">
        <v>71</v>
      </c>
      <c r="M979" s="111">
        <v>71</v>
      </c>
      <c r="N979" s="111">
        <v>70</v>
      </c>
      <c r="O979" s="111">
        <v>72</v>
      </c>
      <c r="P979" s="111">
        <v>71</v>
      </c>
      <c r="Q979" s="110">
        <v>25.772400000000001</v>
      </c>
      <c r="R979" s="110">
        <v>-80.2179</v>
      </c>
      <c r="S979" s="2" t="s">
        <v>925</v>
      </c>
      <c r="T979" s="2" t="s">
        <v>1646</v>
      </c>
      <c r="U979" s="2" t="s">
        <v>6</v>
      </c>
      <c r="V979" s="2" t="s">
        <v>2</v>
      </c>
    </row>
    <row r="980" spans="1:22" hidden="1" x14ac:dyDescent="0.3">
      <c r="A980" s="109">
        <v>1794</v>
      </c>
      <c r="B980" s="126" t="s">
        <v>24</v>
      </c>
      <c r="C980" s="7" t="str">
        <f t="shared" si="148"/>
        <v>Miami-Dade|Homeless|Active</v>
      </c>
      <c r="D980" s="7">
        <v>1</v>
      </c>
      <c r="E980" s="88">
        <v>90</v>
      </c>
      <c r="F980" s="110">
        <f t="shared" si="149"/>
        <v>540</v>
      </c>
      <c r="G980" s="113">
        <f t="shared" si="150"/>
        <v>527</v>
      </c>
      <c r="H980" s="138"/>
      <c r="I980" s="150"/>
      <c r="J980" s="130"/>
      <c r="K980" s="116">
        <v>88</v>
      </c>
      <c r="L980" s="111">
        <v>87</v>
      </c>
      <c r="M980" s="111">
        <v>88</v>
      </c>
      <c r="N980" s="111">
        <v>89</v>
      </c>
      <c r="O980" s="111">
        <v>87</v>
      </c>
      <c r="P980" s="111">
        <v>88</v>
      </c>
      <c r="Q980" s="110">
        <v>25.777699999999999</v>
      </c>
      <c r="R980" s="110">
        <v>-80.200599999999994</v>
      </c>
      <c r="S980" s="2" t="s">
        <v>989</v>
      </c>
      <c r="T980" s="2" t="s">
        <v>1667</v>
      </c>
      <c r="U980" s="2" t="s">
        <v>6</v>
      </c>
      <c r="V980" s="2" t="s">
        <v>2</v>
      </c>
    </row>
    <row r="981" spans="1:22" hidden="1" x14ac:dyDescent="0.3">
      <c r="A981" s="109">
        <v>2079</v>
      </c>
      <c r="B981" s="126" t="s">
        <v>24</v>
      </c>
      <c r="C981" s="7" t="str">
        <f t="shared" si="148"/>
        <v>Miami-Dade|Homeless|Active</v>
      </c>
      <c r="D981" s="7">
        <v>1</v>
      </c>
      <c r="E981" s="88">
        <v>100</v>
      </c>
      <c r="F981" s="110">
        <f t="shared" si="149"/>
        <v>600</v>
      </c>
      <c r="G981" s="113">
        <f t="shared" si="150"/>
        <v>540</v>
      </c>
      <c r="H981" s="138"/>
      <c r="I981" s="150"/>
      <c r="J981" s="130"/>
      <c r="K981" s="116">
        <v>91</v>
      </c>
      <c r="L981" s="111">
        <v>90</v>
      </c>
      <c r="M981" s="111">
        <v>89</v>
      </c>
      <c r="N981" s="111">
        <v>89</v>
      </c>
      <c r="O981" s="111">
        <v>90</v>
      </c>
      <c r="P981" s="111">
        <v>91</v>
      </c>
      <c r="Q981" s="110">
        <v>25.8245</v>
      </c>
      <c r="R981" s="110">
        <v>-80.220500000000001</v>
      </c>
      <c r="S981" s="2" t="s">
        <v>1065</v>
      </c>
      <c r="T981" s="2" t="s">
        <v>1690</v>
      </c>
      <c r="U981" s="2" t="s">
        <v>6</v>
      </c>
      <c r="V981" s="2" t="s">
        <v>2</v>
      </c>
    </row>
    <row r="982" spans="1:22" hidden="1" x14ac:dyDescent="0.3">
      <c r="A982" s="109">
        <v>2320</v>
      </c>
      <c r="B982" s="126" t="s">
        <v>24</v>
      </c>
      <c r="C982" s="7" t="str">
        <f t="shared" si="148"/>
        <v>Miami-Dade|Homeless|Active</v>
      </c>
      <c r="D982" s="7">
        <v>1</v>
      </c>
      <c r="E982" s="88">
        <v>80</v>
      </c>
      <c r="F982" s="110">
        <f t="shared" si="149"/>
        <v>480</v>
      </c>
      <c r="G982" s="113">
        <f t="shared" si="150"/>
        <v>473</v>
      </c>
      <c r="H982" s="138"/>
      <c r="I982" s="150"/>
      <c r="J982" s="130"/>
      <c r="K982" s="116">
        <v>78</v>
      </c>
      <c r="L982" s="111">
        <v>79</v>
      </c>
      <c r="M982" s="111">
        <v>78</v>
      </c>
      <c r="N982" s="111">
        <v>78</v>
      </c>
      <c r="O982" s="111">
        <v>80</v>
      </c>
      <c r="P982" s="111">
        <v>80</v>
      </c>
      <c r="Q982" s="110">
        <v>25.790800000000001</v>
      </c>
      <c r="R982" s="110">
        <v>-80.206900000000005</v>
      </c>
      <c r="S982" s="2" t="s">
        <v>1116</v>
      </c>
      <c r="T982" s="2" t="s">
        <v>1420</v>
      </c>
      <c r="U982" s="2" t="s">
        <v>6</v>
      </c>
      <c r="V982" s="2" t="s">
        <v>2</v>
      </c>
    </row>
    <row r="983" spans="1:22" hidden="1" x14ac:dyDescent="0.3">
      <c r="A983" s="109">
        <v>2468</v>
      </c>
      <c r="B983" s="126" t="s">
        <v>24</v>
      </c>
      <c r="C983" s="7" t="str">
        <f t="shared" si="148"/>
        <v>Miami-Dade|Homeless|Active</v>
      </c>
      <c r="D983" s="7">
        <v>1</v>
      </c>
      <c r="E983" s="88">
        <v>80</v>
      </c>
      <c r="F983" s="110">
        <f t="shared" si="149"/>
        <v>480</v>
      </c>
      <c r="G983" s="113">
        <f t="shared" si="150"/>
        <v>459</v>
      </c>
      <c r="H983" s="138"/>
      <c r="I983" s="150"/>
      <c r="J983" s="130"/>
      <c r="K983" s="116">
        <v>76</v>
      </c>
      <c r="L983" s="111">
        <v>77</v>
      </c>
      <c r="M983" s="111">
        <v>78</v>
      </c>
      <c r="N983" s="111">
        <v>76</v>
      </c>
      <c r="O983" s="111">
        <v>76</v>
      </c>
      <c r="P983" s="111">
        <v>76</v>
      </c>
      <c r="Q983" s="110">
        <v>25.524999999999999</v>
      </c>
      <c r="R983" s="110">
        <v>-80.424000000000007</v>
      </c>
      <c r="S983" s="2" t="s">
        <v>1155</v>
      </c>
      <c r="T983" s="2" t="s">
        <v>1500</v>
      </c>
      <c r="U983" s="2" t="s">
        <v>6</v>
      </c>
      <c r="V983" s="2" t="s">
        <v>2</v>
      </c>
    </row>
    <row r="984" spans="1:22" hidden="1" x14ac:dyDescent="0.3">
      <c r="A984" s="109">
        <v>2481</v>
      </c>
      <c r="B984" s="126" t="s">
        <v>24</v>
      </c>
      <c r="C984" s="7" t="str">
        <f t="shared" si="148"/>
        <v>Miami-Dade|Homeless|Active</v>
      </c>
      <c r="D984" s="7">
        <v>1</v>
      </c>
      <c r="E984" s="88">
        <v>60</v>
      </c>
      <c r="F984" s="110">
        <f t="shared" si="149"/>
        <v>360</v>
      </c>
      <c r="G984" s="113">
        <f t="shared" si="150"/>
        <v>345</v>
      </c>
      <c r="H984" s="138"/>
      <c r="I984" s="150"/>
      <c r="J984" s="130"/>
      <c r="K984" s="116">
        <v>56</v>
      </c>
      <c r="L984" s="111">
        <v>60</v>
      </c>
      <c r="M984" s="111">
        <v>59</v>
      </c>
      <c r="N984" s="111">
        <v>56</v>
      </c>
      <c r="O984" s="111">
        <v>57</v>
      </c>
      <c r="P984" s="111">
        <v>57</v>
      </c>
      <c r="Q984" s="110">
        <v>25.8278</v>
      </c>
      <c r="R984" s="110">
        <v>-80.199700000000007</v>
      </c>
      <c r="S984" s="2" t="s">
        <v>1167</v>
      </c>
      <c r="T984" s="2" t="s">
        <v>1500</v>
      </c>
      <c r="U984" s="2" t="s">
        <v>6</v>
      </c>
      <c r="V984" s="2" t="s">
        <v>2</v>
      </c>
    </row>
    <row r="985" spans="1:22" x14ac:dyDescent="0.25">
      <c r="A985" s="109"/>
      <c r="B985" s="126"/>
      <c r="C985" s="7" t="s">
        <v>1789</v>
      </c>
      <c r="D985" s="7">
        <f>SUM(D977:D984)</f>
        <v>8</v>
      </c>
      <c r="E985" s="135">
        <f t="shared" ref="E985:G985" si="151">SUM(E977:E984)</f>
        <v>678</v>
      </c>
      <c r="F985" s="2">
        <f t="shared" si="151"/>
        <v>4068</v>
      </c>
      <c r="G985" s="2">
        <f t="shared" si="151"/>
        <v>3859</v>
      </c>
      <c r="H985" s="138">
        <f>G985/F985</f>
        <v>0.94862340216322516</v>
      </c>
      <c r="I985" s="150">
        <v>0.96399999999999997</v>
      </c>
      <c r="J985" s="130">
        <v>0.77580000000000005</v>
      </c>
      <c r="K985" s="116"/>
      <c r="L985" s="111"/>
      <c r="M985" s="111"/>
      <c r="N985" s="111"/>
      <c r="O985" s="111"/>
      <c r="P985" s="111"/>
      <c r="Q985" s="110"/>
      <c r="R985" s="110"/>
      <c r="S985" s="2"/>
      <c r="T985" s="2"/>
      <c r="U985" s="2"/>
      <c r="V985" s="2"/>
    </row>
    <row r="986" spans="1:22" hidden="1" x14ac:dyDescent="0.3">
      <c r="A986" s="109">
        <v>2568</v>
      </c>
      <c r="B986" s="126" t="s">
        <v>24</v>
      </c>
      <c r="C986" s="7" t="str">
        <f>CONCATENATE(B986&amp;"|"&amp;U986&amp;"|"&amp;V986)</f>
        <v>Miami-Dade|Homeless|Lease-Up</v>
      </c>
      <c r="D986" s="7">
        <v>1</v>
      </c>
      <c r="E986" s="88">
        <v>89</v>
      </c>
      <c r="F986" s="110">
        <f>COUNTA(K986:P986)*E986</f>
        <v>356</v>
      </c>
      <c r="G986" s="113">
        <f>SUM(K986:P986)</f>
        <v>279</v>
      </c>
      <c r="H986" s="138"/>
      <c r="I986" s="150"/>
      <c r="J986" s="130"/>
      <c r="K986" s="116">
        <v>89</v>
      </c>
      <c r="L986" s="111">
        <v>87</v>
      </c>
      <c r="M986" s="111">
        <v>68</v>
      </c>
      <c r="N986" s="111">
        <v>35</v>
      </c>
      <c r="Q986" s="110">
        <v>25.765611111111099</v>
      </c>
      <c r="R986" s="110">
        <v>-80.202500000000001</v>
      </c>
      <c r="S986" s="2" t="s">
        <v>1227</v>
      </c>
      <c r="T986" s="2" t="s">
        <v>1721</v>
      </c>
      <c r="U986" s="2" t="s">
        <v>6</v>
      </c>
      <c r="V986" s="2" t="s">
        <v>1332</v>
      </c>
    </row>
    <row r="987" spans="1:22" x14ac:dyDescent="0.25">
      <c r="A987" s="109"/>
      <c r="B987" s="126"/>
      <c r="C987" s="7" t="s">
        <v>1801</v>
      </c>
      <c r="D987" s="7">
        <v>1</v>
      </c>
      <c r="E987" s="88">
        <v>89</v>
      </c>
      <c r="F987" s="110">
        <v>356</v>
      </c>
      <c r="G987" s="113">
        <v>279</v>
      </c>
      <c r="H987" s="138">
        <f>G987/F987</f>
        <v>0.7837078651685393</v>
      </c>
      <c r="I987" s="150" t="s">
        <v>1763</v>
      </c>
      <c r="J987" s="130" t="s">
        <v>1763</v>
      </c>
      <c r="K987" s="116"/>
      <c r="L987" s="111"/>
      <c r="M987" s="111"/>
      <c r="N987" s="111"/>
      <c r="Q987" s="110"/>
      <c r="R987" s="110"/>
      <c r="S987" s="2"/>
      <c r="T987" s="2"/>
      <c r="U987" s="2"/>
      <c r="V987" s="2"/>
    </row>
    <row r="988" spans="1:22" hidden="1" x14ac:dyDescent="0.3">
      <c r="A988" s="109">
        <v>2599</v>
      </c>
      <c r="B988" s="126" t="s">
        <v>24</v>
      </c>
      <c r="C988" s="7" t="str">
        <f t="shared" si="146"/>
        <v>Miami-Dade|Homeless|Pipeline</v>
      </c>
      <c r="D988" s="7">
        <v>1</v>
      </c>
      <c r="E988" s="88">
        <v>94</v>
      </c>
      <c r="F988" s="110">
        <f t="shared" ref="F988:F1076" si="152">COUNTA(K988:P988)*E988</f>
        <v>0</v>
      </c>
      <c r="G988" s="113">
        <f t="shared" ref="G988:G1076" si="153">SUM(K988:P988)</f>
        <v>0</v>
      </c>
      <c r="H988" s="138"/>
      <c r="I988" s="150"/>
      <c r="J988" s="130"/>
      <c r="Q988" s="110">
        <v>25.784806</v>
      </c>
      <c r="R988" s="110">
        <v>-80.206917000000004</v>
      </c>
      <c r="S988" s="2" t="s">
        <v>1254</v>
      </c>
      <c r="T988" s="2" t="s">
        <v>1721</v>
      </c>
      <c r="U988" s="2" t="s">
        <v>6</v>
      </c>
      <c r="V988" s="2" t="s">
        <v>1333</v>
      </c>
    </row>
    <row r="989" spans="1:22" hidden="1" x14ac:dyDescent="0.3">
      <c r="A989" s="109">
        <v>2676</v>
      </c>
      <c r="B989" s="126" t="s">
        <v>24</v>
      </c>
      <c r="C989" s="7" t="str">
        <f t="shared" si="146"/>
        <v>Miami-Dade|Homeless|Pipeline</v>
      </c>
      <c r="D989" s="7">
        <v>1</v>
      </c>
      <c r="E989" s="88">
        <v>34</v>
      </c>
      <c r="F989" s="110">
        <f t="shared" si="152"/>
        <v>0</v>
      </c>
      <c r="G989" s="113">
        <f t="shared" si="153"/>
        <v>0</v>
      </c>
      <c r="H989" s="138"/>
      <c r="I989" s="150"/>
      <c r="J989" s="130"/>
      <c r="S989" s="2" t="s">
        <v>1310</v>
      </c>
      <c r="T989" s="2" t="s">
        <v>1728</v>
      </c>
      <c r="U989" s="2" t="s">
        <v>6</v>
      </c>
      <c r="V989" s="2" t="s">
        <v>1333</v>
      </c>
    </row>
    <row r="990" spans="1:22" x14ac:dyDescent="0.25">
      <c r="A990" s="109"/>
      <c r="B990" s="126"/>
      <c r="C990" s="7" t="s">
        <v>1773</v>
      </c>
      <c r="D990" s="7">
        <f>SUM(D988:D989)</f>
        <v>2</v>
      </c>
      <c r="E990" s="135">
        <f>SUM(E988:E989)</f>
        <v>128</v>
      </c>
      <c r="F990" s="110"/>
      <c r="G990" s="113"/>
      <c r="H990" s="138"/>
      <c r="I990" s="150"/>
      <c r="J990" s="130"/>
      <c r="S990" s="2"/>
      <c r="T990" s="2"/>
      <c r="U990" s="2"/>
      <c r="V990" s="2"/>
    </row>
    <row r="991" spans="1:22" hidden="1" x14ac:dyDescent="0.3">
      <c r="A991" s="109">
        <v>915</v>
      </c>
      <c r="B991" s="126" t="s">
        <v>24</v>
      </c>
      <c r="C991" s="7" t="str">
        <f>CONCATENATE(B991&amp;"|"&amp;U991&amp;"|"&amp;V991)</f>
        <v>Miami-Dade|Special Needs|Active</v>
      </c>
      <c r="D991" s="7">
        <v>1</v>
      </c>
      <c r="E991" s="88">
        <v>312</v>
      </c>
      <c r="F991" s="110">
        <f>COUNTA(K991:P991)*E991</f>
        <v>1872</v>
      </c>
      <c r="G991" s="113">
        <f>SUM(K991:P991)</f>
        <v>1831</v>
      </c>
      <c r="H991" s="138"/>
      <c r="I991" s="150"/>
      <c r="J991" s="130"/>
      <c r="K991" s="116">
        <v>303</v>
      </c>
      <c r="L991" s="111">
        <v>301</v>
      </c>
      <c r="M991" s="111">
        <v>304</v>
      </c>
      <c r="N991" s="111">
        <v>306</v>
      </c>
      <c r="O991" s="111">
        <v>310</v>
      </c>
      <c r="P991" s="111">
        <v>307</v>
      </c>
      <c r="Q991" s="110">
        <v>25.967199999999998</v>
      </c>
      <c r="R991" s="110">
        <v>-80.218400000000003</v>
      </c>
      <c r="S991" s="2" t="s">
        <v>589</v>
      </c>
      <c r="T991" s="2" t="s">
        <v>1553</v>
      </c>
      <c r="U991" s="2" t="s">
        <v>8</v>
      </c>
      <c r="V991" s="2" t="s">
        <v>2</v>
      </c>
    </row>
    <row r="992" spans="1:22" x14ac:dyDescent="0.25">
      <c r="A992" s="109"/>
      <c r="B992" s="126"/>
      <c r="C992" s="7" t="s">
        <v>1769</v>
      </c>
      <c r="D992" s="7">
        <v>1</v>
      </c>
      <c r="E992" s="88">
        <v>312</v>
      </c>
      <c r="F992" s="110">
        <v>1872</v>
      </c>
      <c r="G992" s="113">
        <v>1831</v>
      </c>
      <c r="H992" s="138">
        <f>G992/F992</f>
        <v>0.97809829059829057</v>
      </c>
      <c r="I992" s="150" t="s">
        <v>1763</v>
      </c>
      <c r="J992" s="130" t="s">
        <v>1763</v>
      </c>
      <c r="K992" s="116"/>
      <c r="L992" s="111"/>
      <c r="M992" s="111"/>
      <c r="N992" s="111"/>
      <c r="O992" s="111"/>
      <c r="P992" s="111"/>
      <c r="Q992" s="110"/>
      <c r="R992" s="110"/>
      <c r="S992" s="2"/>
      <c r="T992" s="2"/>
      <c r="U992" s="2"/>
      <c r="V992" s="2"/>
    </row>
    <row r="993" spans="1:22" ht="24" hidden="1" x14ac:dyDescent="0.3">
      <c r="A993" s="109">
        <v>1684</v>
      </c>
      <c r="B993" s="126" t="s">
        <v>24</v>
      </c>
      <c r="C993" s="7" t="str">
        <f>CONCATENATE(B993&amp;"|"&amp;U993&amp;"|"&amp;V993)</f>
        <v>Miami-Dade|Special Needs|Lease-Up</v>
      </c>
      <c r="D993" s="7">
        <v>1</v>
      </c>
      <c r="E993" s="88">
        <v>30</v>
      </c>
      <c r="F993" s="110">
        <f>COUNTA(K993:P993)*E993</f>
        <v>180</v>
      </c>
      <c r="G993" s="113">
        <f>SUM(K993:P993)</f>
        <v>167</v>
      </c>
      <c r="H993" s="138"/>
      <c r="I993" s="150"/>
      <c r="J993" s="130"/>
      <c r="K993" s="116">
        <v>30</v>
      </c>
      <c r="L993" s="111">
        <v>30</v>
      </c>
      <c r="M993" s="111">
        <v>30</v>
      </c>
      <c r="N993" s="111">
        <v>28</v>
      </c>
      <c r="O993" s="111">
        <v>27</v>
      </c>
      <c r="P993" s="111">
        <v>22</v>
      </c>
      <c r="Q993" s="110">
        <v>25.772862</v>
      </c>
      <c r="R993" s="110">
        <v>-80.137922000000003</v>
      </c>
      <c r="S993" s="2" t="s">
        <v>962</v>
      </c>
      <c r="T993" s="2" t="s">
        <v>1405</v>
      </c>
      <c r="U993" s="2" t="s">
        <v>8</v>
      </c>
      <c r="V993" s="2" t="s">
        <v>1332</v>
      </c>
    </row>
    <row r="994" spans="1:22" x14ac:dyDescent="0.25">
      <c r="A994" s="109"/>
      <c r="B994" s="126"/>
      <c r="C994" s="7" t="s">
        <v>1802</v>
      </c>
      <c r="D994" s="7">
        <v>1</v>
      </c>
      <c r="E994" s="88">
        <v>30</v>
      </c>
      <c r="F994" s="110">
        <v>180</v>
      </c>
      <c r="G994" s="113">
        <v>167</v>
      </c>
      <c r="H994" s="138">
        <f>G994/F994</f>
        <v>0.92777777777777781</v>
      </c>
      <c r="I994" s="150" t="s">
        <v>1763</v>
      </c>
      <c r="J994" s="130" t="s">
        <v>1763</v>
      </c>
      <c r="K994" s="116"/>
      <c r="L994" s="111"/>
      <c r="M994" s="111"/>
      <c r="N994" s="111"/>
      <c r="O994" s="111"/>
      <c r="P994" s="111"/>
      <c r="Q994" s="110"/>
      <c r="R994" s="110"/>
      <c r="S994" s="2"/>
      <c r="T994" s="2"/>
      <c r="U994" s="2"/>
      <c r="V994" s="2"/>
    </row>
    <row r="995" spans="1:22" ht="24" hidden="1" x14ac:dyDescent="0.3">
      <c r="A995" s="109">
        <v>2690</v>
      </c>
      <c r="B995" s="126" t="s">
        <v>24</v>
      </c>
      <c r="C995" s="7" t="str">
        <f t="shared" si="146"/>
        <v>Miami-Dade|Special Needs|Pipeline</v>
      </c>
      <c r="D995" s="7">
        <v>1</v>
      </c>
      <c r="E995" s="88">
        <v>96</v>
      </c>
      <c r="F995" s="110">
        <f t="shared" si="152"/>
        <v>0</v>
      </c>
      <c r="G995" s="113">
        <f t="shared" si="153"/>
        <v>0</v>
      </c>
      <c r="H995" s="138"/>
      <c r="I995" s="150"/>
      <c r="J995" s="130"/>
      <c r="Q995" s="110">
        <v>25.567443999999998</v>
      </c>
      <c r="R995" s="110">
        <v>-80.373361000000003</v>
      </c>
      <c r="S995" s="2" t="s">
        <v>1322</v>
      </c>
      <c r="T995" s="2" t="s">
        <v>1728</v>
      </c>
      <c r="U995" s="2" t="s">
        <v>8</v>
      </c>
      <c r="V995" s="2" t="s">
        <v>1333</v>
      </c>
    </row>
    <row r="996" spans="1:22" ht="12.6" thickBot="1" x14ac:dyDescent="0.3">
      <c r="A996" s="109"/>
      <c r="B996" s="128"/>
      <c r="C996" s="44" t="s">
        <v>1787</v>
      </c>
      <c r="D996" s="44">
        <v>1</v>
      </c>
      <c r="E996" s="90">
        <v>96</v>
      </c>
      <c r="F996" s="145"/>
      <c r="G996" s="146"/>
      <c r="H996" s="139"/>
      <c r="I996" s="151"/>
      <c r="J996" s="131"/>
      <c r="Q996" s="110"/>
      <c r="R996" s="110"/>
      <c r="S996" s="2"/>
      <c r="T996" s="2"/>
      <c r="U996" s="2"/>
      <c r="V996" s="2"/>
    </row>
    <row r="997" spans="1:22" s="114" customFormat="1" x14ac:dyDescent="0.25">
      <c r="A997" s="119"/>
      <c r="B997" s="132" t="s">
        <v>47</v>
      </c>
      <c r="C997" s="156" t="s">
        <v>1793</v>
      </c>
      <c r="D997" s="156">
        <f>D999+D1012+D1017+D1020</f>
        <v>14</v>
      </c>
      <c r="E997" s="156">
        <f t="shared" ref="E997:G997" si="154">E999+E1012+E1017+E1020</f>
        <v>842</v>
      </c>
      <c r="F997" s="156">
        <f t="shared" si="154"/>
        <v>4922</v>
      </c>
      <c r="G997" s="156">
        <f t="shared" si="154"/>
        <v>4860</v>
      </c>
      <c r="H997" s="102">
        <f>G997/F997</f>
        <v>0.987403494514425</v>
      </c>
      <c r="I997" s="156"/>
      <c r="J997" s="157"/>
      <c r="K997" s="142"/>
      <c r="L997" s="143"/>
      <c r="M997" s="143"/>
      <c r="N997" s="143"/>
      <c r="O997" s="143"/>
      <c r="P997" s="143"/>
      <c r="Q997" s="121"/>
      <c r="R997" s="121"/>
      <c r="S997" s="120"/>
      <c r="T997" s="120"/>
      <c r="U997" s="120"/>
      <c r="V997" s="120"/>
    </row>
    <row r="998" spans="1:22" hidden="1" x14ac:dyDescent="0.3">
      <c r="A998" s="109">
        <v>410</v>
      </c>
      <c r="B998" s="126" t="s">
        <v>47</v>
      </c>
      <c r="C998" s="2" t="str">
        <f t="shared" si="146"/>
        <v>Monroe|Elderly|Active</v>
      </c>
      <c r="D998" s="2">
        <v>1</v>
      </c>
      <c r="E998" s="110">
        <v>28</v>
      </c>
      <c r="F998" s="110">
        <f t="shared" si="152"/>
        <v>168</v>
      </c>
      <c r="G998" s="113">
        <f t="shared" si="153"/>
        <v>167</v>
      </c>
      <c r="H998" s="137"/>
      <c r="I998" s="124"/>
      <c r="J998" s="127"/>
      <c r="K998" s="116">
        <v>28</v>
      </c>
      <c r="L998" s="111">
        <v>28</v>
      </c>
      <c r="M998" s="111">
        <v>28</v>
      </c>
      <c r="N998" s="111">
        <v>28</v>
      </c>
      <c r="O998" s="111">
        <v>28</v>
      </c>
      <c r="P998" s="111">
        <v>27</v>
      </c>
      <c r="Q998" s="110">
        <v>24.547899999999998</v>
      </c>
      <c r="R998" s="110">
        <v>-81.801199999999994</v>
      </c>
      <c r="S998" s="2" t="s">
        <v>286</v>
      </c>
      <c r="T998" s="2" t="s">
        <v>1416</v>
      </c>
      <c r="U998" s="2" t="s">
        <v>3</v>
      </c>
      <c r="V998" s="2" t="s">
        <v>2</v>
      </c>
    </row>
    <row r="999" spans="1:22" x14ac:dyDescent="0.25">
      <c r="A999" s="109"/>
      <c r="B999" s="126"/>
      <c r="C999" s="7" t="s">
        <v>1767</v>
      </c>
      <c r="D999" s="7">
        <v>1</v>
      </c>
      <c r="E999" s="88">
        <v>28</v>
      </c>
      <c r="F999" s="110">
        <v>168</v>
      </c>
      <c r="G999" s="113">
        <v>167</v>
      </c>
      <c r="H999" s="138">
        <f>G999/F999</f>
        <v>0.99404761904761907</v>
      </c>
      <c r="I999" s="150">
        <v>0.97619999999999996</v>
      </c>
      <c r="J999" s="130">
        <v>0.99399999999999999</v>
      </c>
      <c r="K999" s="116"/>
      <c r="L999" s="111"/>
      <c r="M999" s="111"/>
      <c r="N999" s="111"/>
      <c r="O999" s="111"/>
      <c r="P999" s="111"/>
      <c r="Q999" s="110"/>
      <c r="R999" s="110"/>
      <c r="S999" s="2"/>
      <c r="T999" s="2"/>
      <c r="U999" s="2"/>
      <c r="V999" s="2"/>
    </row>
    <row r="1000" spans="1:22" hidden="1" x14ac:dyDescent="0.3">
      <c r="A1000" s="109">
        <v>2620</v>
      </c>
      <c r="B1000" s="126" t="s">
        <v>47</v>
      </c>
      <c r="C1000" s="7" t="str">
        <f>CONCATENATE(B1000&amp;"|"&amp;U1000&amp;"|"&amp;V1000)</f>
        <v>Monroe|Elderly|Pipeline</v>
      </c>
      <c r="D1000" s="7">
        <v>1</v>
      </c>
      <c r="E1000" s="88">
        <v>47</v>
      </c>
      <c r="F1000" s="110">
        <f>COUNTA(K1000:P1000)*E1000</f>
        <v>0</v>
      </c>
      <c r="G1000" s="113">
        <f>SUM(K1000:P1000)</f>
        <v>0</v>
      </c>
      <c r="H1000" s="138"/>
      <c r="I1000" s="150"/>
      <c r="J1000" s="130"/>
      <c r="Q1000" s="110">
        <v>25.160416999999999</v>
      </c>
      <c r="R1000" s="110">
        <v>-80.385389000000004</v>
      </c>
      <c r="S1000" s="2" t="s">
        <v>1271</v>
      </c>
      <c r="T1000" s="2" t="s">
        <v>1369</v>
      </c>
      <c r="U1000" s="2" t="s">
        <v>3</v>
      </c>
      <c r="V1000" s="2" t="s">
        <v>1333</v>
      </c>
    </row>
    <row r="1001" spans="1:22" x14ac:dyDescent="0.25">
      <c r="A1001" s="109"/>
      <c r="B1001" s="126"/>
      <c r="C1001" s="7" t="s">
        <v>1765</v>
      </c>
      <c r="D1001" s="7">
        <v>1</v>
      </c>
      <c r="E1001" s="88">
        <v>47</v>
      </c>
      <c r="F1001" s="110"/>
      <c r="G1001" s="113"/>
      <c r="H1001" s="138"/>
      <c r="I1001" s="150"/>
      <c r="J1001" s="130"/>
      <c r="K1001" s="116"/>
      <c r="L1001" s="111"/>
      <c r="M1001" s="111"/>
      <c r="N1001" s="111"/>
      <c r="O1001" s="111"/>
      <c r="P1001" s="111"/>
      <c r="Q1001" s="110"/>
      <c r="R1001" s="110"/>
      <c r="S1001" s="2"/>
      <c r="T1001" s="2"/>
      <c r="U1001" s="2"/>
      <c r="V1001" s="2"/>
    </row>
    <row r="1002" spans="1:22" hidden="1" x14ac:dyDescent="0.3">
      <c r="A1002" s="109">
        <v>249</v>
      </c>
      <c r="B1002" s="126" t="s">
        <v>47</v>
      </c>
      <c r="C1002" s="7" t="str">
        <f t="shared" si="146"/>
        <v>Monroe|Family|Active</v>
      </c>
      <c r="D1002" s="7">
        <v>1</v>
      </c>
      <c r="E1002" s="88">
        <v>130</v>
      </c>
      <c r="F1002" s="110">
        <f t="shared" si="152"/>
        <v>780</v>
      </c>
      <c r="G1002" s="113">
        <f t="shared" si="153"/>
        <v>768</v>
      </c>
      <c r="H1002" s="138"/>
      <c r="I1002" s="150"/>
      <c r="J1002" s="130"/>
      <c r="K1002" s="116">
        <v>129</v>
      </c>
      <c r="L1002" s="111">
        <v>129</v>
      </c>
      <c r="M1002" s="111">
        <v>128</v>
      </c>
      <c r="N1002" s="111">
        <v>127</v>
      </c>
      <c r="O1002" s="111">
        <v>127</v>
      </c>
      <c r="P1002" s="111">
        <v>128</v>
      </c>
      <c r="Q1002" s="110">
        <v>24.710799999999999</v>
      </c>
      <c r="R1002" s="110">
        <v>-81.074399999999997</v>
      </c>
      <c r="S1002" s="2" t="s">
        <v>184</v>
      </c>
      <c r="T1002" s="2" t="s">
        <v>1414</v>
      </c>
      <c r="U1002" s="2" t="s">
        <v>4</v>
      </c>
      <c r="V1002" s="2" t="s">
        <v>2</v>
      </c>
    </row>
    <row r="1003" spans="1:22" hidden="1" x14ac:dyDescent="0.3">
      <c r="A1003" s="109">
        <v>871</v>
      </c>
      <c r="B1003" s="126" t="s">
        <v>47</v>
      </c>
      <c r="C1003" s="7" t="str">
        <f t="shared" si="146"/>
        <v>Monroe|Family|Active</v>
      </c>
      <c r="D1003" s="7">
        <v>1</v>
      </c>
      <c r="E1003" s="88">
        <v>66</v>
      </c>
      <c r="F1003" s="110">
        <f t="shared" si="152"/>
        <v>396</v>
      </c>
      <c r="G1003" s="113">
        <f t="shared" si="153"/>
        <v>387</v>
      </c>
      <c r="H1003" s="138"/>
      <c r="I1003" s="150"/>
      <c r="J1003" s="130"/>
      <c r="K1003" s="116">
        <v>63</v>
      </c>
      <c r="L1003" s="111">
        <v>64</v>
      </c>
      <c r="M1003" s="111">
        <v>65</v>
      </c>
      <c r="N1003" s="111">
        <v>65</v>
      </c>
      <c r="O1003" s="111">
        <v>65</v>
      </c>
      <c r="P1003" s="111">
        <v>65</v>
      </c>
      <c r="Q1003" s="110">
        <v>25.148299999999999</v>
      </c>
      <c r="R1003" s="110">
        <v>-80.391499999999994</v>
      </c>
      <c r="S1003" s="2" t="s">
        <v>560</v>
      </c>
      <c r="T1003" s="2" t="s">
        <v>1518</v>
      </c>
      <c r="U1003" s="2" t="s">
        <v>4</v>
      </c>
      <c r="V1003" s="2" t="s">
        <v>2</v>
      </c>
    </row>
    <row r="1004" spans="1:22" hidden="1" x14ac:dyDescent="0.3">
      <c r="A1004" s="109">
        <v>877</v>
      </c>
      <c r="B1004" s="126" t="s">
        <v>47</v>
      </c>
      <c r="C1004" s="7" t="str">
        <f t="shared" si="146"/>
        <v>Monroe|Family|Active</v>
      </c>
      <c r="D1004" s="7">
        <v>1</v>
      </c>
      <c r="E1004" s="88">
        <v>23</v>
      </c>
      <c r="F1004" s="110">
        <f t="shared" si="152"/>
        <v>138</v>
      </c>
      <c r="G1004" s="113">
        <f t="shared" si="153"/>
        <v>137</v>
      </c>
      <c r="H1004" s="138"/>
      <c r="I1004" s="150"/>
      <c r="J1004" s="130"/>
      <c r="K1004" s="116">
        <v>23</v>
      </c>
      <c r="L1004" s="111">
        <v>23</v>
      </c>
      <c r="M1004" s="111">
        <v>23</v>
      </c>
      <c r="N1004" s="111">
        <v>22</v>
      </c>
      <c r="O1004" s="111">
        <v>23</v>
      </c>
      <c r="P1004" s="111">
        <v>23</v>
      </c>
      <c r="Q1004" s="110">
        <v>24.714700000000001</v>
      </c>
      <c r="R1004" s="110">
        <v>-81.087599999999995</v>
      </c>
      <c r="S1004" s="2" t="s">
        <v>563</v>
      </c>
      <c r="T1004" s="2" t="s">
        <v>1414</v>
      </c>
      <c r="U1004" s="2" t="s">
        <v>4</v>
      </c>
      <c r="V1004" s="2" t="s">
        <v>2</v>
      </c>
    </row>
    <row r="1005" spans="1:22" hidden="1" x14ac:dyDescent="0.3">
      <c r="A1005" s="109">
        <v>1130</v>
      </c>
      <c r="B1005" s="126" t="s">
        <v>47</v>
      </c>
      <c r="C1005" s="7" t="str">
        <f t="shared" si="146"/>
        <v>Monroe|Family|Active</v>
      </c>
      <c r="D1005" s="7">
        <v>1</v>
      </c>
      <c r="E1005" s="88">
        <v>102</v>
      </c>
      <c r="F1005" s="110">
        <f t="shared" si="152"/>
        <v>612</v>
      </c>
      <c r="G1005" s="113">
        <f t="shared" si="153"/>
        <v>609</v>
      </c>
      <c r="H1005" s="138"/>
      <c r="I1005" s="150"/>
      <c r="J1005" s="130"/>
      <c r="K1005" s="116">
        <v>102</v>
      </c>
      <c r="L1005" s="111">
        <v>101</v>
      </c>
      <c r="M1005" s="111">
        <v>102</v>
      </c>
      <c r="N1005" s="111">
        <v>102</v>
      </c>
      <c r="O1005" s="111">
        <v>101</v>
      </c>
      <c r="P1005" s="111">
        <v>101</v>
      </c>
      <c r="Q1005" s="110">
        <v>24.5686</v>
      </c>
      <c r="R1005" s="110">
        <v>-81.7393</v>
      </c>
      <c r="S1005" s="2" t="s">
        <v>724</v>
      </c>
      <c r="T1005" s="2" t="s">
        <v>1592</v>
      </c>
      <c r="U1005" s="2" t="s">
        <v>4</v>
      </c>
      <c r="V1005" s="2" t="s">
        <v>2</v>
      </c>
    </row>
    <row r="1006" spans="1:22" hidden="1" x14ac:dyDescent="0.3">
      <c r="A1006" s="109">
        <v>1337</v>
      </c>
      <c r="B1006" s="126" t="s">
        <v>47</v>
      </c>
      <c r="C1006" s="7" t="str">
        <f t="shared" si="146"/>
        <v>Monroe|Family|Active</v>
      </c>
      <c r="D1006" s="7">
        <v>1</v>
      </c>
      <c r="E1006" s="88">
        <v>130</v>
      </c>
      <c r="F1006" s="110">
        <f t="shared" si="152"/>
        <v>780</v>
      </c>
      <c r="G1006" s="113">
        <f t="shared" si="153"/>
        <v>769</v>
      </c>
      <c r="H1006" s="138"/>
      <c r="I1006" s="150"/>
      <c r="J1006" s="130"/>
      <c r="K1006" s="116">
        <v>126</v>
      </c>
      <c r="L1006" s="111">
        <v>127</v>
      </c>
      <c r="M1006" s="111">
        <v>129</v>
      </c>
      <c r="N1006" s="111">
        <v>129</v>
      </c>
      <c r="O1006" s="111">
        <v>129</v>
      </c>
      <c r="P1006" s="111">
        <v>129</v>
      </c>
      <c r="Q1006" s="110">
        <v>24.569600000000001</v>
      </c>
      <c r="R1006" s="110">
        <v>-81.738799999999998</v>
      </c>
      <c r="S1006" s="2" t="s">
        <v>830</v>
      </c>
      <c r="T1006" s="2" t="s">
        <v>1626</v>
      </c>
      <c r="U1006" s="2" t="s">
        <v>4</v>
      </c>
      <c r="V1006" s="2" t="s">
        <v>2</v>
      </c>
    </row>
    <row r="1007" spans="1:22" hidden="1" x14ac:dyDescent="0.3">
      <c r="A1007" s="109">
        <v>1845</v>
      </c>
      <c r="B1007" s="126" t="s">
        <v>47</v>
      </c>
      <c r="C1007" s="7" t="str">
        <f t="shared" si="146"/>
        <v>Monroe|Family|Active</v>
      </c>
      <c r="D1007" s="7">
        <v>1</v>
      </c>
      <c r="E1007" s="88">
        <v>56</v>
      </c>
      <c r="F1007" s="110">
        <f t="shared" si="152"/>
        <v>336</v>
      </c>
      <c r="G1007" s="113">
        <f t="shared" si="153"/>
        <v>334</v>
      </c>
      <c r="H1007" s="138"/>
      <c r="I1007" s="150"/>
      <c r="J1007" s="130"/>
      <c r="K1007" s="116">
        <v>56</v>
      </c>
      <c r="L1007" s="111">
        <v>56</v>
      </c>
      <c r="M1007" s="111">
        <v>56</v>
      </c>
      <c r="N1007" s="111">
        <v>56</v>
      </c>
      <c r="O1007" s="111">
        <v>55</v>
      </c>
      <c r="P1007" s="111">
        <v>55</v>
      </c>
      <c r="Q1007" s="110">
        <v>24.7165</v>
      </c>
      <c r="R1007" s="110">
        <v>-81.0642</v>
      </c>
      <c r="S1007" s="2" t="s">
        <v>1005</v>
      </c>
      <c r="T1007" s="2" t="s">
        <v>1653</v>
      </c>
      <c r="U1007" s="2" t="s">
        <v>4</v>
      </c>
      <c r="V1007" s="2" t="s">
        <v>2</v>
      </c>
    </row>
    <row r="1008" spans="1:22" hidden="1" x14ac:dyDescent="0.3">
      <c r="A1008" s="109">
        <v>2028</v>
      </c>
      <c r="B1008" s="126" t="s">
        <v>47</v>
      </c>
      <c r="C1008" s="7" t="str">
        <f t="shared" si="146"/>
        <v>Monroe|Family|Active</v>
      </c>
      <c r="D1008" s="7">
        <v>1</v>
      </c>
      <c r="E1008" s="88">
        <v>28</v>
      </c>
      <c r="F1008" s="110">
        <f t="shared" si="152"/>
        <v>140</v>
      </c>
      <c r="G1008" s="113">
        <f t="shared" si="153"/>
        <v>138</v>
      </c>
      <c r="H1008" s="138"/>
      <c r="I1008" s="150"/>
      <c r="J1008" s="130"/>
      <c r="L1008" s="111">
        <v>28</v>
      </c>
      <c r="M1008" s="111">
        <v>27</v>
      </c>
      <c r="N1008" s="111">
        <v>27</v>
      </c>
      <c r="O1008" s="111">
        <v>28</v>
      </c>
      <c r="P1008" s="111">
        <v>28</v>
      </c>
      <c r="Q1008" s="110">
        <v>24.717306000000001</v>
      </c>
      <c r="R1008" s="110">
        <v>-81.063500000000005</v>
      </c>
      <c r="S1008" s="2" t="s">
        <v>1058</v>
      </c>
      <c r="T1008" s="2" t="s">
        <v>1686</v>
      </c>
      <c r="U1008" s="2" t="s">
        <v>4</v>
      </c>
      <c r="V1008" s="2" t="s">
        <v>2</v>
      </c>
    </row>
    <row r="1009" spans="1:22" hidden="1" x14ac:dyDescent="0.3">
      <c r="A1009" s="109">
        <v>2230</v>
      </c>
      <c r="B1009" s="126" t="s">
        <v>47</v>
      </c>
      <c r="C1009" s="7" t="str">
        <f t="shared" si="146"/>
        <v>Monroe|Family|Active</v>
      </c>
      <c r="D1009" s="7">
        <v>1</v>
      </c>
      <c r="E1009" s="88">
        <v>50</v>
      </c>
      <c r="F1009" s="110">
        <f t="shared" si="152"/>
        <v>250</v>
      </c>
      <c r="G1009" s="113">
        <f t="shared" si="153"/>
        <v>250</v>
      </c>
      <c r="H1009" s="138"/>
      <c r="I1009" s="150"/>
      <c r="J1009" s="130"/>
      <c r="K1009" s="116">
        <v>50</v>
      </c>
      <c r="L1009" s="111">
        <v>50</v>
      </c>
      <c r="M1009" s="111">
        <v>50</v>
      </c>
      <c r="N1009" s="111">
        <v>50</v>
      </c>
      <c r="O1009" s="111">
        <v>50</v>
      </c>
      <c r="Q1009" s="110">
        <v>24.564833</v>
      </c>
      <c r="R1009" s="110">
        <v>-81.760917000000006</v>
      </c>
      <c r="S1009" s="2" t="s">
        <v>1098</v>
      </c>
      <c r="T1009" s="2" t="s">
        <v>1704</v>
      </c>
      <c r="U1009" s="2" t="s">
        <v>4</v>
      </c>
      <c r="V1009" s="2" t="s">
        <v>2</v>
      </c>
    </row>
    <row r="1010" spans="1:22" hidden="1" x14ac:dyDescent="0.3">
      <c r="A1010" s="109">
        <v>2459</v>
      </c>
      <c r="B1010" s="126" t="s">
        <v>47</v>
      </c>
      <c r="C1010" s="7" t="str">
        <f t="shared" si="146"/>
        <v>Monroe|Family|Active</v>
      </c>
      <c r="D1010" s="7">
        <v>1</v>
      </c>
      <c r="E1010" s="88">
        <v>49</v>
      </c>
      <c r="F1010" s="110">
        <f t="shared" si="152"/>
        <v>294</v>
      </c>
      <c r="G1010" s="113">
        <f t="shared" si="153"/>
        <v>293</v>
      </c>
      <c r="H1010" s="138"/>
      <c r="I1010" s="150"/>
      <c r="J1010" s="130"/>
      <c r="K1010" s="116">
        <v>49</v>
      </c>
      <c r="L1010" s="111">
        <v>49</v>
      </c>
      <c r="M1010" s="111">
        <v>48</v>
      </c>
      <c r="N1010" s="111">
        <v>49</v>
      </c>
      <c r="O1010" s="111">
        <v>49</v>
      </c>
      <c r="P1010" s="111">
        <v>49</v>
      </c>
      <c r="Q1010" s="110">
        <v>24.573</v>
      </c>
      <c r="R1010" s="110">
        <v>-81.742000000000004</v>
      </c>
      <c r="S1010" s="2" t="s">
        <v>1146</v>
      </c>
      <c r="T1010" s="2" t="s">
        <v>1644</v>
      </c>
      <c r="U1010" s="2" t="s">
        <v>4</v>
      </c>
      <c r="V1010" s="2" t="s">
        <v>2</v>
      </c>
    </row>
    <row r="1011" spans="1:22" hidden="1" x14ac:dyDescent="0.3">
      <c r="A1011" s="109">
        <v>2460</v>
      </c>
      <c r="B1011" s="126" t="s">
        <v>47</v>
      </c>
      <c r="C1011" s="7" t="str">
        <f t="shared" si="146"/>
        <v>Monroe|Family|Active</v>
      </c>
      <c r="D1011" s="7">
        <v>1</v>
      </c>
      <c r="E1011" s="88">
        <v>36</v>
      </c>
      <c r="F1011" s="110">
        <f t="shared" si="152"/>
        <v>216</v>
      </c>
      <c r="G1011" s="113">
        <f t="shared" si="153"/>
        <v>202</v>
      </c>
      <c r="H1011" s="138"/>
      <c r="I1011" s="150"/>
      <c r="J1011" s="130"/>
      <c r="K1011" s="116">
        <v>35</v>
      </c>
      <c r="L1011" s="111">
        <v>34</v>
      </c>
      <c r="M1011" s="111">
        <v>35</v>
      </c>
      <c r="N1011" s="111">
        <v>34</v>
      </c>
      <c r="O1011" s="111">
        <v>32</v>
      </c>
      <c r="P1011" s="111">
        <v>32</v>
      </c>
      <c r="Q1011" s="110">
        <v>25.018000000000001</v>
      </c>
      <c r="R1011" s="110">
        <v>-80.512</v>
      </c>
      <c r="S1011" s="2" t="s">
        <v>1147</v>
      </c>
      <c r="T1011" s="2" t="s">
        <v>1644</v>
      </c>
      <c r="U1011" s="2" t="s">
        <v>4</v>
      </c>
      <c r="V1011" s="2" t="s">
        <v>2</v>
      </c>
    </row>
    <row r="1012" spans="1:22" x14ac:dyDescent="0.25">
      <c r="A1012" s="109"/>
      <c r="B1012" s="126"/>
      <c r="C1012" s="7" t="s">
        <v>1762</v>
      </c>
      <c r="D1012" s="7">
        <f>SUM(D1002:D1011)</f>
        <v>10</v>
      </c>
      <c r="E1012" s="135">
        <f t="shared" ref="E1012:G1012" si="155">SUM(E1002:E1011)</f>
        <v>670</v>
      </c>
      <c r="F1012" s="2">
        <f t="shared" si="155"/>
        <v>3942</v>
      </c>
      <c r="G1012" s="2">
        <f t="shared" si="155"/>
        <v>3887</v>
      </c>
      <c r="H1012" s="138">
        <f>G1012/F1012</f>
        <v>0.98604769152714355</v>
      </c>
      <c r="I1012" s="150">
        <v>0.99029999999999996</v>
      </c>
      <c r="J1012" s="130">
        <v>0.98329999999999995</v>
      </c>
      <c r="K1012" s="116"/>
      <c r="L1012" s="111"/>
      <c r="M1012" s="111"/>
      <c r="N1012" s="111"/>
      <c r="O1012" s="111"/>
      <c r="P1012" s="111"/>
      <c r="Q1012" s="110"/>
      <c r="R1012" s="110"/>
      <c r="S1012" s="2"/>
      <c r="T1012" s="2"/>
      <c r="U1012" s="2"/>
      <c r="V1012" s="2"/>
    </row>
    <row r="1013" spans="1:22" hidden="1" x14ac:dyDescent="0.3">
      <c r="A1013" s="109">
        <v>2546</v>
      </c>
      <c r="B1013" s="126" t="s">
        <v>47</v>
      </c>
      <c r="C1013" s="7" t="str">
        <f>CONCATENATE(B1013&amp;"|"&amp;U1013&amp;"|"&amp;V1013)</f>
        <v>Monroe|Family|Lease-Up</v>
      </c>
      <c r="D1013" s="7">
        <v>1</v>
      </c>
      <c r="E1013" s="88">
        <v>48</v>
      </c>
      <c r="F1013" s="110">
        <f>COUNTA(K1013:P1013)*E1013</f>
        <v>288</v>
      </c>
      <c r="G1013" s="113">
        <f>SUM(K1013:P1013)</f>
        <v>288</v>
      </c>
      <c r="H1013" s="138"/>
      <c r="I1013" s="150"/>
      <c r="J1013" s="130"/>
      <c r="K1013" s="116">
        <v>48</v>
      </c>
      <c r="L1013" s="111">
        <v>48</v>
      </c>
      <c r="M1013" s="111">
        <v>48</v>
      </c>
      <c r="N1013" s="111">
        <v>48</v>
      </c>
      <c r="O1013" s="111">
        <v>48</v>
      </c>
      <c r="P1013" s="111">
        <v>48</v>
      </c>
      <c r="Q1013" s="110">
        <v>24.572917</v>
      </c>
      <c r="R1013" s="110">
        <v>-81.406972222222194</v>
      </c>
      <c r="S1013" s="2" t="s">
        <v>1207</v>
      </c>
      <c r="T1013" s="2" t="s">
        <v>1368</v>
      </c>
      <c r="U1013" s="2" t="s">
        <v>4</v>
      </c>
      <c r="V1013" s="2" t="s">
        <v>1332</v>
      </c>
    </row>
    <row r="1014" spans="1:22" hidden="1" x14ac:dyDescent="0.3">
      <c r="A1014" s="109">
        <v>2547</v>
      </c>
      <c r="B1014" s="126" t="s">
        <v>47</v>
      </c>
      <c r="C1014" s="7" t="str">
        <f>CONCATENATE(B1014&amp;"|"&amp;U1014&amp;"|"&amp;V1014)</f>
        <v>Monroe|Family|Lease-Up</v>
      </c>
      <c r="D1014" s="7">
        <v>1</v>
      </c>
      <c r="E1014" s="88">
        <v>36</v>
      </c>
      <c r="F1014" s="110">
        <f>COUNTA(K1014:P1014)*E1014</f>
        <v>180</v>
      </c>
      <c r="G1014" s="113">
        <f>SUM(K1014:P1014)</f>
        <v>144</v>
      </c>
      <c r="H1014" s="138"/>
      <c r="I1014" s="150"/>
      <c r="J1014" s="130"/>
      <c r="K1014" s="116">
        <v>36</v>
      </c>
      <c r="L1014" s="111">
        <v>36</v>
      </c>
      <c r="M1014" s="111">
        <v>35</v>
      </c>
      <c r="N1014" s="111">
        <v>25</v>
      </c>
      <c r="O1014" s="111">
        <v>12</v>
      </c>
      <c r="Q1014" s="110">
        <v>24.909749999999999</v>
      </c>
      <c r="R1014" s="110">
        <v>-80.643277777777797</v>
      </c>
      <c r="S1014" s="2" t="s">
        <v>1208</v>
      </c>
      <c r="T1014" s="2" t="s">
        <v>1368</v>
      </c>
      <c r="U1014" s="2" t="s">
        <v>4</v>
      </c>
      <c r="V1014" s="2" t="s">
        <v>1332</v>
      </c>
    </row>
    <row r="1015" spans="1:22" x14ac:dyDescent="0.25">
      <c r="A1015" s="109"/>
      <c r="B1015" s="126"/>
      <c r="C1015" s="7" t="s">
        <v>1775</v>
      </c>
      <c r="D1015" s="7">
        <f>SUM(D1013:D1014)</f>
        <v>2</v>
      </c>
      <c r="E1015" s="135">
        <f t="shared" ref="E1015:G1015" si="156">SUM(E1013:E1014)</f>
        <v>84</v>
      </c>
      <c r="F1015" s="2">
        <f t="shared" si="156"/>
        <v>468</v>
      </c>
      <c r="G1015" s="2">
        <f t="shared" si="156"/>
        <v>432</v>
      </c>
      <c r="H1015" s="138">
        <f>G1015/F1015</f>
        <v>0.92307692307692313</v>
      </c>
      <c r="I1015" s="150" t="s">
        <v>1763</v>
      </c>
      <c r="J1015" s="130" t="s">
        <v>1763</v>
      </c>
      <c r="K1015" s="116"/>
      <c r="L1015" s="111"/>
      <c r="M1015" s="111"/>
      <c r="N1015" s="111"/>
      <c r="O1015" s="111"/>
      <c r="P1015" s="111"/>
      <c r="Q1015" s="110"/>
      <c r="R1015" s="110"/>
      <c r="S1015" s="2"/>
      <c r="T1015" s="2"/>
      <c r="U1015" s="2"/>
      <c r="V1015" s="2"/>
    </row>
    <row r="1016" spans="1:22" hidden="1" x14ac:dyDescent="0.3">
      <c r="A1016" s="109">
        <v>239</v>
      </c>
      <c r="B1016" s="126" t="s">
        <v>47</v>
      </c>
      <c r="C1016" s="7" t="str">
        <f t="shared" si="146"/>
        <v>Monroe|Family|MR|Active</v>
      </c>
      <c r="D1016" s="7">
        <v>1</v>
      </c>
      <c r="E1016" s="88">
        <v>52</v>
      </c>
      <c r="F1016" s="110">
        <f t="shared" si="152"/>
        <v>260</v>
      </c>
      <c r="G1016" s="113">
        <f t="shared" si="153"/>
        <v>260</v>
      </c>
      <c r="H1016" s="138"/>
      <c r="I1016" s="150"/>
      <c r="J1016" s="130"/>
      <c r="L1016" s="111">
        <v>52</v>
      </c>
      <c r="M1016" s="111">
        <v>52</v>
      </c>
      <c r="N1016" s="111">
        <v>52</v>
      </c>
      <c r="O1016" s="111">
        <v>52</v>
      </c>
      <c r="P1016" s="111">
        <v>52</v>
      </c>
      <c r="Q1016" s="110">
        <v>24.550699999999999</v>
      </c>
      <c r="R1016" s="110">
        <v>-81.804000000000002</v>
      </c>
      <c r="S1016" s="2" t="s">
        <v>176</v>
      </c>
      <c r="T1016" s="2" t="s">
        <v>1459</v>
      </c>
      <c r="U1016" s="2" t="s">
        <v>1738</v>
      </c>
      <c r="V1016" s="2" t="s">
        <v>2</v>
      </c>
    </row>
    <row r="1017" spans="1:22" x14ac:dyDescent="0.25">
      <c r="A1017" s="109"/>
      <c r="B1017" s="126"/>
      <c r="C1017" s="7" t="s">
        <v>1761</v>
      </c>
      <c r="D1017" s="7">
        <v>1</v>
      </c>
      <c r="E1017" s="88">
        <v>52</v>
      </c>
      <c r="F1017" s="110">
        <v>260</v>
      </c>
      <c r="G1017" s="113">
        <v>260</v>
      </c>
      <c r="H1017" s="138">
        <v>1</v>
      </c>
      <c r="I1017" s="150">
        <v>0.97489999999999999</v>
      </c>
      <c r="J1017" s="130">
        <v>0.97560000000000002</v>
      </c>
      <c r="L1017" s="111"/>
      <c r="M1017" s="111"/>
      <c r="N1017" s="111"/>
      <c r="O1017" s="111"/>
      <c r="P1017" s="111"/>
      <c r="Q1017" s="110"/>
      <c r="R1017" s="110"/>
      <c r="S1017" s="2"/>
      <c r="T1017" s="2"/>
      <c r="U1017" s="2"/>
      <c r="V1017" s="2"/>
    </row>
    <row r="1018" spans="1:22" hidden="1" x14ac:dyDescent="0.3">
      <c r="A1018" s="109">
        <v>51</v>
      </c>
      <c r="B1018" s="126" t="s">
        <v>47</v>
      </c>
      <c r="C1018" s="7" t="str">
        <f t="shared" si="146"/>
        <v>Monroe|FW/FW|Active</v>
      </c>
      <c r="D1018" s="7">
        <v>1</v>
      </c>
      <c r="E1018" s="88">
        <v>14</v>
      </c>
      <c r="F1018" s="110">
        <f t="shared" si="152"/>
        <v>84</v>
      </c>
      <c r="G1018" s="113">
        <f t="shared" si="153"/>
        <v>84</v>
      </c>
      <c r="H1018" s="138"/>
      <c r="I1018" s="150"/>
      <c r="J1018" s="130"/>
      <c r="K1018" s="116">
        <v>14</v>
      </c>
      <c r="L1018" s="111">
        <v>14</v>
      </c>
      <c r="M1018" s="111">
        <v>14</v>
      </c>
      <c r="N1018" s="111">
        <v>14</v>
      </c>
      <c r="O1018" s="111">
        <v>14</v>
      </c>
      <c r="P1018" s="111">
        <v>14</v>
      </c>
      <c r="Q1018" s="110">
        <v>24.669833000000001</v>
      </c>
      <c r="R1018" s="110">
        <v>-81.349553999999998</v>
      </c>
      <c r="S1018" s="2" t="s">
        <v>48</v>
      </c>
      <c r="T1018" s="2" t="s">
        <v>1427</v>
      </c>
      <c r="U1018" s="2" t="s">
        <v>5</v>
      </c>
      <c r="V1018" s="2" t="s">
        <v>2</v>
      </c>
    </row>
    <row r="1019" spans="1:22" hidden="1" x14ac:dyDescent="0.3">
      <c r="A1019" s="109">
        <v>507</v>
      </c>
      <c r="B1019" s="126" t="s">
        <v>47</v>
      </c>
      <c r="C1019" s="7" t="str">
        <f t="shared" si="146"/>
        <v>Monroe|FW/FW|Active</v>
      </c>
      <c r="D1019" s="7">
        <v>1</v>
      </c>
      <c r="E1019" s="88">
        <v>78</v>
      </c>
      <c r="F1019" s="110">
        <f t="shared" si="152"/>
        <v>468</v>
      </c>
      <c r="G1019" s="113">
        <f t="shared" si="153"/>
        <v>462</v>
      </c>
      <c r="H1019" s="138"/>
      <c r="I1019" s="150"/>
      <c r="J1019" s="130"/>
      <c r="K1019" s="116">
        <v>78</v>
      </c>
      <c r="L1019" s="111">
        <v>78</v>
      </c>
      <c r="M1019" s="111">
        <v>77</v>
      </c>
      <c r="N1019" s="111">
        <v>76</v>
      </c>
      <c r="O1019" s="111">
        <v>77</v>
      </c>
      <c r="P1019" s="111">
        <v>76</v>
      </c>
      <c r="Q1019" s="110">
        <v>24.569400000000002</v>
      </c>
      <c r="R1019" s="110">
        <v>-81.762600000000006</v>
      </c>
      <c r="S1019" s="2" t="s">
        <v>345</v>
      </c>
      <c r="T1019" s="2" t="s">
        <v>1430</v>
      </c>
      <c r="U1019" s="2" t="s">
        <v>5</v>
      </c>
      <c r="V1019" s="2" t="s">
        <v>2</v>
      </c>
    </row>
    <row r="1020" spans="1:22" ht="12.6" thickBot="1" x14ac:dyDescent="0.3">
      <c r="A1020" s="109"/>
      <c r="B1020" s="128"/>
      <c r="C1020" s="44" t="s">
        <v>1780</v>
      </c>
      <c r="D1020" s="44">
        <f>SUM(D1018:D1019)</f>
        <v>2</v>
      </c>
      <c r="E1020" s="136">
        <f t="shared" ref="E1020:G1020" si="157">SUM(E1018:E1019)</f>
        <v>92</v>
      </c>
      <c r="F1020" s="144">
        <f t="shared" si="157"/>
        <v>552</v>
      </c>
      <c r="G1020" s="144">
        <f t="shared" si="157"/>
        <v>546</v>
      </c>
      <c r="H1020" s="139">
        <f>G1020/F1020</f>
        <v>0.98913043478260865</v>
      </c>
      <c r="I1020" s="151">
        <v>1</v>
      </c>
      <c r="J1020" s="131">
        <v>0.98809999999999998</v>
      </c>
      <c r="Q1020" s="110"/>
      <c r="R1020" s="110"/>
      <c r="S1020" s="2"/>
      <c r="T1020" s="2"/>
      <c r="U1020" s="2"/>
      <c r="V1020" s="2"/>
    </row>
    <row r="1021" spans="1:22" s="114" customFormat="1" x14ac:dyDescent="0.25">
      <c r="A1021" s="119"/>
      <c r="B1021" s="132" t="s">
        <v>90</v>
      </c>
      <c r="C1021" s="156" t="s">
        <v>1793</v>
      </c>
      <c r="D1021" s="156">
        <f>D1026+D1028</f>
        <v>5</v>
      </c>
      <c r="E1021" s="156">
        <f t="shared" ref="E1021:G1021" si="158">E1026+E1028</f>
        <v>378</v>
      </c>
      <c r="F1021" s="156">
        <f t="shared" si="158"/>
        <v>2268</v>
      </c>
      <c r="G1021" s="156">
        <f t="shared" si="158"/>
        <v>2166</v>
      </c>
      <c r="H1021" s="102">
        <f>G1021/F1021</f>
        <v>0.955026455026455</v>
      </c>
      <c r="I1021" s="156"/>
      <c r="J1021" s="157"/>
      <c r="K1021" s="142"/>
      <c r="L1021" s="143"/>
      <c r="M1021" s="143"/>
      <c r="N1021" s="143"/>
      <c r="O1021" s="143"/>
      <c r="P1021" s="143"/>
      <c r="Q1021" s="121"/>
      <c r="R1021" s="121"/>
      <c r="S1021" s="120"/>
      <c r="T1021" s="120"/>
      <c r="U1021" s="120"/>
      <c r="V1021" s="120"/>
    </row>
    <row r="1022" spans="1:22" hidden="1" x14ac:dyDescent="0.3">
      <c r="A1022" s="109">
        <v>114</v>
      </c>
      <c r="B1022" s="126" t="s">
        <v>90</v>
      </c>
      <c r="C1022" s="2" t="str">
        <f t="shared" si="146"/>
        <v>Nassau|Family|Active</v>
      </c>
      <c r="D1022" s="2">
        <v>1</v>
      </c>
      <c r="E1022" s="110">
        <v>48</v>
      </c>
      <c r="F1022" s="110">
        <f t="shared" si="152"/>
        <v>288</v>
      </c>
      <c r="G1022" s="113">
        <f t="shared" si="153"/>
        <v>272</v>
      </c>
      <c r="H1022" s="137"/>
      <c r="I1022" s="124"/>
      <c r="J1022" s="127"/>
      <c r="K1022" s="116">
        <v>45</v>
      </c>
      <c r="L1022" s="111">
        <v>46</v>
      </c>
      <c r="M1022" s="111">
        <v>45</v>
      </c>
      <c r="N1022" s="111">
        <v>46</v>
      </c>
      <c r="O1022" s="111">
        <v>44</v>
      </c>
      <c r="P1022" s="111">
        <v>46</v>
      </c>
      <c r="Q1022" s="110">
        <v>30.654900000000001</v>
      </c>
      <c r="R1022" s="110">
        <v>-81.455299999999994</v>
      </c>
      <c r="S1022" s="2" t="s">
        <v>91</v>
      </c>
      <c r="T1022" s="2" t="s">
        <v>1350</v>
      </c>
      <c r="U1022" s="2" t="s">
        <v>4</v>
      </c>
      <c r="V1022" s="2" t="s">
        <v>2</v>
      </c>
    </row>
    <row r="1023" spans="1:22" hidden="1" x14ac:dyDescent="0.3">
      <c r="A1023" s="109">
        <v>128</v>
      </c>
      <c r="B1023" s="126" t="s">
        <v>90</v>
      </c>
      <c r="C1023" s="2" t="str">
        <f t="shared" si="146"/>
        <v>Nassau|Family|Active</v>
      </c>
      <c r="D1023" s="2">
        <v>1</v>
      </c>
      <c r="E1023" s="110">
        <v>36</v>
      </c>
      <c r="F1023" s="110">
        <f t="shared" si="152"/>
        <v>216</v>
      </c>
      <c r="G1023" s="113">
        <f t="shared" si="153"/>
        <v>212</v>
      </c>
      <c r="H1023" s="137"/>
      <c r="I1023" s="124"/>
      <c r="J1023" s="127"/>
      <c r="K1023" s="116">
        <v>36</v>
      </c>
      <c r="L1023" s="111">
        <v>36</v>
      </c>
      <c r="M1023" s="111">
        <v>36</v>
      </c>
      <c r="N1023" s="111">
        <v>35</v>
      </c>
      <c r="O1023" s="111">
        <v>34</v>
      </c>
      <c r="P1023" s="111">
        <v>35</v>
      </c>
      <c r="Q1023" s="110">
        <v>30.7605</v>
      </c>
      <c r="R1023" s="110">
        <v>-81.966099999999997</v>
      </c>
      <c r="S1023" s="2" t="s">
        <v>102</v>
      </c>
      <c r="T1023" s="2" t="s">
        <v>1349</v>
      </c>
      <c r="U1023" s="2" t="s">
        <v>4</v>
      </c>
      <c r="V1023" s="2" t="s">
        <v>2</v>
      </c>
    </row>
    <row r="1024" spans="1:22" hidden="1" x14ac:dyDescent="0.3">
      <c r="A1024" s="109">
        <v>1810</v>
      </c>
      <c r="B1024" s="126" t="s">
        <v>90</v>
      </c>
      <c r="C1024" s="2" t="str">
        <f t="shared" ref="C1024:C1103" si="159">CONCATENATE(B1024&amp;"|"&amp;U1024&amp;"|"&amp;V1024)</f>
        <v>Nassau|Family|Active</v>
      </c>
      <c r="D1024" s="2">
        <v>1</v>
      </c>
      <c r="E1024" s="110">
        <v>39</v>
      </c>
      <c r="F1024" s="110">
        <f t="shared" si="152"/>
        <v>234</v>
      </c>
      <c r="G1024" s="113">
        <f t="shared" si="153"/>
        <v>222</v>
      </c>
      <c r="H1024" s="137"/>
      <c r="I1024" s="124"/>
      <c r="J1024" s="127"/>
      <c r="K1024" s="116">
        <v>37</v>
      </c>
      <c r="L1024" s="111">
        <v>37</v>
      </c>
      <c r="M1024" s="111">
        <v>37</v>
      </c>
      <c r="N1024" s="111">
        <v>36</v>
      </c>
      <c r="O1024" s="111">
        <v>38</v>
      </c>
      <c r="P1024" s="111">
        <v>37</v>
      </c>
      <c r="Q1024" s="110">
        <v>30.656300000000002</v>
      </c>
      <c r="R1024" s="110">
        <v>-81.455200000000005</v>
      </c>
      <c r="S1024" s="2" t="s">
        <v>994</v>
      </c>
      <c r="T1024" s="2" t="s">
        <v>1363</v>
      </c>
      <c r="U1024" s="2" t="s">
        <v>4</v>
      </c>
      <c r="V1024" s="2" t="s">
        <v>2</v>
      </c>
    </row>
    <row r="1025" spans="1:22" hidden="1" x14ac:dyDescent="0.3">
      <c r="A1025" s="109">
        <v>2462</v>
      </c>
      <c r="B1025" s="126" t="s">
        <v>90</v>
      </c>
      <c r="C1025" s="2" t="str">
        <f t="shared" si="159"/>
        <v>Nassau|Family|Active</v>
      </c>
      <c r="D1025" s="2">
        <v>1</v>
      </c>
      <c r="E1025" s="110">
        <v>63</v>
      </c>
      <c r="F1025" s="110">
        <f t="shared" si="152"/>
        <v>378</v>
      </c>
      <c r="G1025" s="113">
        <f t="shared" si="153"/>
        <v>367</v>
      </c>
      <c r="H1025" s="137"/>
      <c r="I1025" s="124"/>
      <c r="J1025" s="127"/>
      <c r="K1025" s="116">
        <v>62</v>
      </c>
      <c r="L1025" s="111">
        <v>62</v>
      </c>
      <c r="M1025" s="111">
        <v>62</v>
      </c>
      <c r="N1025" s="111">
        <v>60</v>
      </c>
      <c r="O1025" s="111">
        <v>59</v>
      </c>
      <c r="P1025" s="111">
        <v>62</v>
      </c>
      <c r="Q1025" s="110">
        <v>30.556339000000001</v>
      </c>
      <c r="R1025" s="110">
        <v>-81.828130000000002</v>
      </c>
      <c r="S1025" s="2" t="s">
        <v>1149</v>
      </c>
      <c r="T1025" s="2" t="s">
        <v>1644</v>
      </c>
      <c r="U1025" s="2" t="s">
        <v>4</v>
      </c>
      <c r="V1025" s="2" t="s">
        <v>2</v>
      </c>
    </row>
    <row r="1026" spans="1:22" x14ac:dyDescent="0.25">
      <c r="A1026" s="109"/>
      <c r="B1026" s="126"/>
      <c r="C1026" s="7" t="s">
        <v>1762</v>
      </c>
      <c r="D1026" s="7">
        <f>SUM(D1022:D1025)</f>
        <v>4</v>
      </c>
      <c r="E1026" s="135">
        <f t="shared" ref="E1026:G1026" si="160">SUM(E1022:E1025)</f>
        <v>186</v>
      </c>
      <c r="F1026" s="2">
        <f t="shared" si="160"/>
        <v>1116</v>
      </c>
      <c r="G1026" s="2">
        <f t="shared" si="160"/>
        <v>1073</v>
      </c>
      <c r="H1026" s="138">
        <f>G1026/F1026</f>
        <v>0.96146953405017921</v>
      </c>
      <c r="I1026" s="150">
        <v>0.92669999999999997</v>
      </c>
      <c r="J1026" s="130">
        <v>0.93110000000000004</v>
      </c>
      <c r="K1026" s="116"/>
      <c r="L1026" s="111"/>
      <c r="M1026" s="111"/>
      <c r="N1026" s="111"/>
      <c r="O1026" s="111"/>
      <c r="P1026" s="111"/>
      <c r="Q1026" s="110"/>
      <c r="R1026" s="110"/>
      <c r="S1026" s="2"/>
      <c r="T1026" s="2"/>
      <c r="U1026" s="2"/>
      <c r="V1026" s="2"/>
    </row>
    <row r="1027" spans="1:22" hidden="1" x14ac:dyDescent="0.3">
      <c r="A1027" s="109">
        <v>1437</v>
      </c>
      <c r="B1027" s="126" t="s">
        <v>90</v>
      </c>
      <c r="C1027" s="7" t="str">
        <f t="shared" si="159"/>
        <v>Nassau|Family|MR|Active</v>
      </c>
      <c r="D1027" s="7">
        <v>1</v>
      </c>
      <c r="E1027" s="88">
        <v>192</v>
      </c>
      <c r="F1027" s="110">
        <f t="shared" si="152"/>
        <v>1152</v>
      </c>
      <c r="G1027" s="113">
        <f t="shared" si="153"/>
        <v>1093</v>
      </c>
      <c r="H1027" s="138"/>
      <c r="I1027" s="150"/>
      <c r="J1027" s="130"/>
      <c r="K1027" s="116">
        <v>184</v>
      </c>
      <c r="L1027" s="111">
        <v>179</v>
      </c>
      <c r="M1027" s="111">
        <v>183</v>
      </c>
      <c r="N1027" s="111">
        <v>184</v>
      </c>
      <c r="O1027" s="111">
        <v>182</v>
      </c>
      <c r="P1027" s="111">
        <v>181</v>
      </c>
      <c r="Q1027" s="110">
        <v>30.609300000000001</v>
      </c>
      <c r="R1027" s="110">
        <v>-81.550899999999999</v>
      </c>
      <c r="S1027" s="2" t="s">
        <v>860</v>
      </c>
      <c r="T1027" s="2" t="s">
        <v>1632</v>
      </c>
      <c r="U1027" s="2" t="s">
        <v>1738</v>
      </c>
      <c r="V1027" s="2" t="s">
        <v>2</v>
      </c>
    </row>
    <row r="1028" spans="1:22" ht="12.6" thickBot="1" x14ac:dyDescent="0.3">
      <c r="A1028" s="109"/>
      <c r="B1028" s="128"/>
      <c r="C1028" s="44" t="s">
        <v>1761</v>
      </c>
      <c r="D1028" s="44">
        <v>1</v>
      </c>
      <c r="E1028" s="90">
        <v>192</v>
      </c>
      <c r="F1028" s="145">
        <v>1152</v>
      </c>
      <c r="G1028" s="146">
        <v>1093</v>
      </c>
      <c r="H1028" s="139">
        <f>G1028/F1028</f>
        <v>0.94878472222222221</v>
      </c>
      <c r="I1028" s="151">
        <v>0.92010000000000003</v>
      </c>
      <c r="J1028" s="131">
        <v>0.91810000000000003</v>
      </c>
      <c r="K1028" s="116"/>
      <c r="L1028" s="111"/>
      <c r="M1028" s="111"/>
      <c r="N1028" s="111"/>
      <c r="O1028" s="111"/>
      <c r="P1028" s="111"/>
      <c r="Q1028" s="110"/>
      <c r="R1028" s="110"/>
      <c r="S1028" s="2"/>
      <c r="T1028" s="2"/>
      <c r="U1028" s="2"/>
      <c r="V1028" s="2"/>
    </row>
    <row r="1029" spans="1:22" s="114" customFormat="1" x14ac:dyDescent="0.25">
      <c r="A1029" s="119"/>
      <c r="B1029" s="132" t="s">
        <v>70</v>
      </c>
      <c r="C1029" s="156" t="s">
        <v>1793</v>
      </c>
      <c r="D1029" s="156">
        <f>D1035</f>
        <v>3</v>
      </c>
      <c r="E1029" s="156">
        <f t="shared" ref="E1029:G1029" si="161">E1035</f>
        <v>360</v>
      </c>
      <c r="F1029" s="156">
        <f t="shared" si="161"/>
        <v>2160</v>
      </c>
      <c r="G1029" s="156">
        <f t="shared" si="161"/>
        <v>2049</v>
      </c>
      <c r="H1029" s="102">
        <f>G1029/F1029</f>
        <v>0.94861111111111107</v>
      </c>
      <c r="I1029" s="156"/>
      <c r="J1029" s="157"/>
      <c r="K1029" s="122"/>
      <c r="L1029" s="123"/>
      <c r="M1029" s="123"/>
      <c r="N1029" s="123"/>
      <c r="O1029" s="123"/>
      <c r="P1029" s="123"/>
      <c r="Q1029" s="121"/>
      <c r="R1029" s="121"/>
      <c r="S1029" s="120"/>
      <c r="T1029" s="120"/>
      <c r="U1029" s="120"/>
      <c r="V1029" s="120"/>
    </row>
    <row r="1030" spans="1:22" hidden="1" x14ac:dyDescent="0.3">
      <c r="A1030" s="109">
        <v>2628</v>
      </c>
      <c r="B1030" s="126" t="s">
        <v>70</v>
      </c>
      <c r="C1030" s="2" t="str">
        <f>CONCATENATE(B1030&amp;"|"&amp;U1030&amp;"|"&amp;V1030)</f>
        <v>Okaloosa|Elderly|Pipeline</v>
      </c>
      <c r="D1030" s="2">
        <v>1</v>
      </c>
      <c r="E1030" s="110">
        <v>100</v>
      </c>
      <c r="F1030" s="110">
        <f>COUNTA(K1030:P1030)*E1030</f>
        <v>0</v>
      </c>
      <c r="G1030" s="113">
        <f>SUM(K1030:P1030)</f>
        <v>0</v>
      </c>
      <c r="H1030" s="137"/>
      <c r="I1030" s="124"/>
      <c r="J1030" s="127"/>
      <c r="Q1030" s="110">
        <v>30.733028000000001</v>
      </c>
      <c r="R1030" s="110">
        <v>-86.559693999999993</v>
      </c>
      <c r="S1030" s="2" t="s">
        <v>1279</v>
      </c>
      <c r="T1030" s="2" t="s">
        <v>1369</v>
      </c>
      <c r="U1030" s="2" t="s">
        <v>3</v>
      </c>
      <c r="V1030" s="2" t="s">
        <v>1333</v>
      </c>
    </row>
    <row r="1031" spans="1:22" x14ac:dyDescent="0.25">
      <c r="A1031" s="109"/>
      <c r="B1031" s="126"/>
      <c r="C1031" s="7" t="s">
        <v>1765</v>
      </c>
      <c r="D1031" s="7">
        <v>1</v>
      </c>
      <c r="E1031" s="88">
        <v>100</v>
      </c>
      <c r="F1031" s="110"/>
      <c r="G1031" s="113"/>
      <c r="H1031" s="138"/>
      <c r="I1031" s="150"/>
      <c r="J1031" s="130"/>
      <c r="Q1031" s="110"/>
      <c r="R1031" s="110"/>
      <c r="S1031" s="2"/>
      <c r="T1031" s="2"/>
      <c r="U1031" s="2"/>
      <c r="V1031" s="2"/>
    </row>
    <row r="1032" spans="1:22" hidden="1" x14ac:dyDescent="0.3">
      <c r="A1032" s="109">
        <v>111</v>
      </c>
      <c r="B1032" s="126" t="s">
        <v>70</v>
      </c>
      <c r="C1032" s="7" t="str">
        <f t="shared" si="159"/>
        <v>Okaloosa|Family|Active</v>
      </c>
      <c r="D1032" s="7">
        <v>1</v>
      </c>
      <c r="E1032" s="88">
        <v>32</v>
      </c>
      <c r="F1032" s="110">
        <f t="shared" si="152"/>
        <v>192</v>
      </c>
      <c r="G1032" s="113">
        <f t="shared" si="153"/>
        <v>192</v>
      </c>
      <c r="H1032" s="138"/>
      <c r="I1032" s="150"/>
      <c r="J1032" s="130"/>
      <c r="K1032" s="116">
        <v>32</v>
      </c>
      <c r="L1032" s="111">
        <v>32</v>
      </c>
      <c r="M1032" s="111">
        <v>32</v>
      </c>
      <c r="N1032" s="111">
        <v>32</v>
      </c>
      <c r="O1032" s="111">
        <v>32</v>
      </c>
      <c r="P1032" s="111">
        <v>32</v>
      </c>
      <c r="Q1032" s="110">
        <v>30.740500000000001</v>
      </c>
      <c r="R1032" s="110">
        <v>-86.558400000000006</v>
      </c>
      <c r="S1032" s="2" t="s">
        <v>87</v>
      </c>
      <c r="T1032" s="2" t="s">
        <v>1351</v>
      </c>
      <c r="U1032" s="2" t="s">
        <v>4</v>
      </c>
      <c r="V1032" s="2" t="s">
        <v>2</v>
      </c>
    </row>
    <row r="1033" spans="1:22" hidden="1" x14ac:dyDescent="0.3">
      <c r="A1033" s="109">
        <v>1118</v>
      </c>
      <c r="B1033" s="126" t="s">
        <v>70</v>
      </c>
      <c r="C1033" s="7" t="str">
        <f t="shared" si="159"/>
        <v>Okaloosa|Family|Active</v>
      </c>
      <c r="D1033" s="7">
        <v>1</v>
      </c>
      <c r="E1033" s="88">
        <v>168</v>
      </c>
      <c r="F1033" s="110">
        <f t="shared" si="152"/>
        <v>1008</v>
      </c>
      <c r="G1033" s="113">
        <f t="shared" si="153"/>
        <v>931</v>
      </c>
      <c r="H1033" s="138"/>
      <c r="I1033" s="150"/>
      <c r="J1033" s="130"/>
      <c r="K1033" s="116">
        <v>159</v>
      </c>
      <c r="L1033" s="111">
        <v>160</v>
      </c>
      <c r="M1033" s="111">
        <v>159</v>
      </c>
      <c r="N1033" s="111">
        <v>152</v>
      </c>
      <c r="O1033" s="111">
        <v>150</v>
      </c>
      <c r="P1033" s="111">
        <v>151</v>
      </c>
      <c r="Q1033" s="110">
        <v>30.4313</v>
      </c>
      <c r="R1033" s="110">
        <v>-86.668400000000005</v>
      </c>
      <c r="S1033" s="2" t="s">
        <v>717</v>
      </c>
      <c r="T1033" s="2" t="s">
        <v>1594</v>
      </c>
      <c r="U1033" s="2" t="s">
        <v>4</v>
      </c>
      <c r="V1033" s="2" t="s">
        <v>2</v>
      </c>
    </row>
    <row r="1034" spans="1:22" hidden="1" x14ac:dyDescent="0.3">
      <c r="A1034" s="109">
        <v>1140</v>
      </c>
      <c r="B1034" s="126" t="s">
        <v>70</v>
      </c>
      <c r="C1034" s="7" t="str">
        <f t="shared" si="159"/>
        <v>Okaloosa|Family|Active</v>
      </c>
      <c r="D1034" s="7">
        <v>1</v>
      </c>
      <c r="E1034" s="88">
        <v>160</v>
      </c>
      <c r="F1034" s="110">
        <f t="shared" si="152"/>
        <v>960</v>
      </c>
      <c r="G1034" s="113">
        <f t="shared" si="153"/>
        <v>926</v>
      </c>
      <c r="H1034" s="138"/>
      <c r="I1034" s="150"/>
      <c r="J1034" s="130"/>
      <c r="K1034" s="116">
        <v>156</v>
      </c>
      <c r="L1034" s="111">
        <v>153</v>
      </c>
      <c r="M1034" s="111">
        <v>152</v>
      </c>
      <c r="N1034" s="111">
        <v>158</v>
      </c>
      <c r="O1034" s="111">
        <v>153</v>
      </c>
      <c r="P1034" s="111">
        <v>154</v>
      </c>
      <c r="Q1034" s="110">
        <v>30.7104</v>
      </c>
      <c r="R1034" s="110">
        <v>-86.588800000000006</v>
      </c>
      <c r="S1034" s="2" t="s">
        <v>732</v>
      </c>
      <c r="T1034" s="2" t="s">
        <v>1599</v>
      </c>
      <c r="U1034" s="2" t="s">
        <v>4</v>
      </c>
      <c r="V1034" s="2" t="s">
        <v>2</v>
      </c>
    </row>
    <row r="1035" spans="1:22" ht="12.6" thickBot="1" x14ac:dyDescent="0.3">
      <c r="A1035" s="109"/>
      <c r="B1035" s="128"/>
      <c r="C1035" s="44" t="s">
        <v>1762</v>
      </c>
      <c r="D1035" s="44">
        <f>SUM(D1032:D1034)</f>
        <v>3</v>
      </c>
      <c r="E1035" s="136">
        <f t="shared" ref="E1035:G1035" si="162">SUM(E1032:E1034)</f>
        <v>360</v>
      </c>
      <c r="F1035" s="144">
        <f t="shared" si="162"/>
        <v>2160</v>
      </c>
      <c r="G1035" s="144">
        <f t="shared" si="162"/>
        <v>2049</v>
      </c>
      <c r="H1035" s="139">
        <f>G1035/F1035</f>
        <v>0.94861111111111107</v>
      </c>
      <c r="I1035" s="151">
        <v>0.93379999999999996</v>
      </c>
      <c r="J1035" s="131">
        <v>0.9375</v>
      </c>
      <c r="Q1035" s="110"/>
      <c r="R1035" s="110"/>
      <c r="S1035" s="2"/>
      <c r="T1035" s="2"/>
      <c r="U1035" s="2"/>
      <c r="V1035" s="2"/>
    </row>
    <row r="1036" spans="1:22" s="114" customFormat="1" x14ac:dyDescent="0.25">
      <c r="A1036" s="119"/>
      <c r="B1036" s="132" t="s">
        <v>389</v>
      </c>
      <c r="C1036" s="156" t="s">
        <v>1793</v>
      </c>
      <c r="D1036" s="156">
        <f>D1038+D1041+D1043</f>
        <v>4</v>
      </c>
      <c r="E1036" s="156">
        <f t="shared" ref="E1036:G1036" si="163">E1038+E1041+E1043</f>
        <v>229</v>
      </c>
      <c r="F1036" s="156">
        <f t="shared" si="163"/>
        <v>1374</v>
      </c>
      <c r="G1036" s="156">
        <f t="shared" si="163"/>
        <v>1317</v>
      </c>
      <c r="H1036" s="102">
        <f>G1036/F1036</f>
        <v>0.95851528384279472</v>
      </c>
      <c r="I1036" s="156"/>
      <c r="J1036" s="157"/>
      <c r="K1036" s="142"/>
      <c r="L1036" s="143"/>
      <c r="M1036" s="143"/>
      <c r="N1036" s="143"/>
      <c r="O1036" s="143"/>
      <c r="P1036" s="143"/>
      <c r="Q1036" s="121"/>
      <c r="R1036" s="121"/>
      <c r="S1036" s="120"/>
      <c r="T1036" s="120"/>
      <c r="U1036" s="120"/>
      <c r="V1036" s="120"/>
    </row>
    <row r="1037" spans="1:22" hidden="1" x14ac:dyDescent="0.3">
      <c r="A1037" s="109">
        <v>1863</v>
      </c>
      <c r="B1037" s="126" t="s">
        <v>389</v>
      </c>
      <c r="C1037" s="2" t="str">
        <f t="shared" si="159"/>
        <v>Okeechobee|Elderly|Active</v>
      </c>
      <c r="D1037" s="2">
        <v>1</v>
      </c>
      <c r="E1037" s="110">
        <v>80</v>
      </c>
      <c r="F1037" s="110">
        <f t="shared" si="152"/>
        <v>480</v>
      </c>
      <c r="G1037" s="113">
        <f t="shared" si="153"/>
        <v>460</v>
      </c>
      <c r="H1037" s="137"/>
      <c r="I1037" s="124"/>
      <c r="J1037" s="127"/>
      <c r="K1037" s="116">
        <v>77</v>
      </c>
      <c r="L1037" s="111">
        <v>75</v>
      </c>
      <c r="M1037" s="111">
        <v>78</v>
      </c>
      <c r="N1037" s="111">
        <v>77</v>
      </c>
      <c r="O1037" s="111">
        <v>77</v>
      </c>
      <c r="P1037" s="111">
        <v>76</v>
      </c>
      <c r="Q1037" s="110">
        <v>27.245799999999999</v>
      </c>
      <c r="R1037" s="110">
        <v>-80.844999999999999</v>
      </c>
      <c r="S1037" s="2" t="s">
        <v>1012</v>
      </c>
      <c r="T1037" s="2" t="s">
        <v>1363</v>
      </c>
      <c r="U1037" s="2" t="s">
        <v>3</v>
      </c>
      <c r="V1037" s="2" t="s">
        <v>2</v>
      </c>
    </row>
    <row r="1038" spans="1:22" x14ac:dyDescent="0.25">
      <c r="A1038" s="109"/>
      <c r="B1038" s="126"/>
      <c r="C1038" s="7" t="s">
        <v>1767</v>
      </c>
      <c r="D1038" s="7">
        <v>1</v>
      </c>
      <c r="E1038" s="88">
        <v>80</v>
      </c>
      <c r="F1038" s="110">
        <v>480</v>
      </c>
      <c r="G1038" s="113">
        <v>460</v>
      </c>
      <c r="H1038" s="138">
        <f>G1038/F1038</f>
        <v>0.95833333333333337</v>
      </c>
      <c r="I1038" s="150">
        <v>0.94499999999999995</v>
      </c>
      <c r="J1038" s="130">
        <v>0.88749999999999996</v>
      </c>
      <c r="K1038" s="116"/>
      <c r="L1038" s="111"/>
      <c r="M1038" s="111"/>
      <c r="N1038" s="111"/>
      <c r="O1038" s="111"/>
      <c r="P1038" s="111"/>
      <c r="Q1038" s="110"/>
      <c r="R1038" s="110"/>
      <c r="S1038" s="2"/>
      <c r="T1038" s="2"/>
      <c r="U1038" s="2"/>
      <c r="V1038" s="2"/>
    </row>
    <row r="1039" spans="1:22" hidden="1" x14ac:dyDescent="0.3">
      <c r="A1039" s="109">
        <v>572</v>
      </c>
      <c r="B1039" s="126" t="s">
        <v>389</v>
      </c>
      <c r="C1039" s="7" t="str">
        <f t="shared" si="159"/>
        <v>Okeechobee|Family|Active</v>
      </c>
      <c r="D1039" s="7">
        <v>1</v>
      </c>
      <c r="E1039" s="88">
        <v>34</v>
      </c>
      <c r="F1039" s="110">
        <f t="shared" si="152"/>
        <v>204</v>
      </c>
      <c r="G1039" s="113">
        <f t="shared" si="153"/>
        <v>200</v>
      </c>
      <c r="H1039" s="138"/>
      <c r="I1039" s="150"/>
      <c r="J1039" s="130"/>
      <c r="K1039" s="116">
        <v>32</v>
      </c>
      <c r="L1039" s="111">
        <v>34</v>
      </c>
      <c r="M1039" s="111">
        <v>34</v>
      </c>
      <c r="N1039" s="111">
        <v>34</v>
      </c>
      <c r="O1039" s="111">
        <v>33</v>
      </c>
      <c r="P1039" s="111">
        <v>33</v>
      </c>
      <c r="Q1039" s="110">
        <v>27.253799999999998</v>
      </c>
      <c r="R1039" s="110">
        <v>-80.833500000000001</v>
      </c>
      <c r="S1039" s="2" t="s">
        <v>390</v>
      </c>
      <c r="T1039" s="2" t="s">
        <v>1349</v>
      </c>
      <c r="U1039" s="2" t="s">
        <v>4</v>
      </c>
      <c r="V1039" s="2" t="s">
        <v>2</v>
      </c>
    </row>
    <row r="1040" spans="1:22" hidden="1" x14ac:dyDescent="0.3">
      <c r="A1040" s="109">
        <v>1570</v>
      </c>
      <c r="B1040" s="126" t="s">
        <v>389</v>
      </c>
      <c r="C1040" s="7" t="str">
        <f t="shared" si="159"/>
        <v>Okeechobee|Family|Active</v>
      </c>
      <c r="D1040" s="7">
        <v>1</v>
      </c>
      <c r="E1040" s="88">
        <v>100</v>
      </c>
      <c r="F1040" s="110">
        <f t="shared" si="152"/>
        <v>600</v>
      </c>
      <c r="G1040" s="113">
        <f t="shared" si="153"/>
        <v>575</v>
      </c>
      <c r="H1040" s="138"/>
      <c r="I1040" s="150"/>
      <c r="J1040" s="130"/>
      <c r="K1040" s="116">
        <v>96</v>
      </c>
      <c r="L1040" s="111">
        <v>96</v>
      </c>
      <c r="M1040" s="111">
        <v>97</v>
      </c>
      <c r="N1040" s="111">
        <v>95</v>
      </c>
      <c r="O1040" s="111">
        <v>95</v>
      </c>
      <c r="P1040" s="111">
        <v>96</v>
      </c>
      <c r="Q1040" s="110">
        <v>27.2029</v>
      </c>
      <c r="R1040" s="110">
        <v>-80.818799999999996</v>
      </c>
      <c r="S1040" s="2" t="s">
        <v>913</v>
      </c>
      <c r="T1040" s="2" t="s">
        <v>1362</v>
      </c>
      <c r="U1040" s="2" t="s">
        <v>4</v>
      </c>
      <c r="V1040" s="2" t="s">
        <v>2</v>
      </c>
    </row>
    <row r="1041" spans="1:22" x14ac:dyDescent="0.25">
      <c r="A1041" s="109"/>
      <c r="B1041" s="126"/>
      <c r="C1041" s="7" t="s">
        <v>1762</v>
      </c>
      <c r="D1041" s="7">
        <f>SUM(D1039:D1040)</f>
        <v>2</v>
      </c>
      <c r="E1041" s="135">
        <f t="shared" ref="E1041:G1041" si="164">SUM(E1039:E1040)</f>
        <v>134</v>
      </c>
      <c r="F1041" s="2">
        <f t="shared" si="164"/>
        <v>804</v>
      </c>
      <c r="G1041" s="2">
        <f t="shared" si="164"/>
        <v>775</v>
      </c>
      <c r="H1041" s="138">
        <f>G1041/F1041</f>
        <v>0.96393034825870649</v>
      </c>
      <c r="I1041" s="150">
        <v>0.93769999999999998</v>
      </c>
      <c r="J1041" s="130">
        <v>0.93330000000000002</v>
      </c>
      <c r="K1041" s="116"/>
      <c r="L1041" s="111"/>
      <c r="M1041" s="111"/>
      <c r="N1041" s="111"/>
      <c r="O1041" s="111"/>
      <c r="P1041" s="111"/>
      <c r="Q1041" s="110"/>
      <c r="R1041" s="110"/>
      <c r="S1041" s="2"/>
      <c r="T1041" s="2"/>
      <c r="U1041" s="2"/>
      <c r="V1041" s="2"/>
    </row>
    <row r="1042" spans="1:22" hidden="1" x14ac:dyDescent="0.3">
      <c r="A1042" s="109">
        <v>1073</v>
      </c>
      <c r="B1042" s="126" t="s">
        <v>389</v>
      </c>
      <c r="C1042" s="7" t="str">
        <f t="shared" si="159"/>
        <v>Okeechobee|FW/FW|Active</v>
      </c>
      <c r="D1042" s="7">
        <v>1</v>
      </c>
      <c r="E1042" s="88">
        <v>15</v>
      </c>
      <c r="F1042" s="110">
        <f t="shared" si="152"/>
        <v>90</v>
      </c>
      <c r="G1042" s="113">
        <f t="shared" si="153"/>
        <v>82</v>
      </c>
      <c r="H1042" s="138"/>
      <c r="I1042" s="150"/>
      <c r="J1042" s="130"/>
      <c r="K1042" s="116">
        <v>15</v>
      </c>
      <c r="L1042" s="111">
        <v>14</v>
      </c>
      <c r="M1042" s="111">
        <v>14</v>
      </c>
      <c r="N1042" s="111">
        <v>13</v>
      </c>
      <c r="O1042" s="111">
        <v>13</v>
      </c>
      <c r="P1042" s="111">
        <v>13</v>
      </c>
      <c r="Q1042" s="110">
        <v>27.247599999999998</v>
      </c>
      <c r="R1042" s="110">
        <v>-80.864699999999999</v>
      </c>
      <c r="S1042" s="2" t="s">
        <v>690</v>
      </c>
      <c r="T1042" s="2" t="s">
        <v>1406</v>
      </c>
      <c r="U1042" s="2" t="s">
        <v>5</v>
      </c>
      <c r="V1042" s="2" t="s">
        <v>2</v>
      </c>
    </row>
    <row r="1043" spans="1:22" ht="12.6" thickBot="1" x14ac:dyDescent="0.3">
      <c r="A1043" s="109"/>
      <c r="B1043" s="128"/>
      <c r="C1043" s="44" t="s">
        <v>1780</v>
      </c>
      <c r="D1043" s="44">
        <v>1</v>
      </c>
      <c r="E1043" s="90">
        <v>15</v>
      </c>
      <c r="F1043" s="145">
        <v>90</v>
      </c>
      <c r="G1043" s="146">
        <v>82</v>
      </c>
      <c r="H1043" s="139">
        <f>G1043/F1043</f>
        <v>0.91111111111111109</v>
      </c>
      <c r="I1043" s="151">
        <v>0.9778</v>
      </c>
      <c r="J1043" s="131">
        <v>0.93330000000000002</v>
      </c>
      <c r="K1043" s="116"/>
      <c r="L1043" s="111"/>
      <c r="M1043" s="111"/>
      <c r="N1043" s="111"/>
      <c r="O1043" s="111"/>
      <c r="P1043" s="111"/>
      <c r="Q1043" s="110"/>
      <c r="R1043" s="110"/>
      <c r="S1043" s="2"/>
      <c r="T1043" s="2"/>
      <c r="U1043" s="2"/>
      <c r="V1043" s="2"/>
    </row>
    <row r="1044" spans="1:22" s="114" customFormat="1" x14ac:dyDescent="0.25">
      <c r="A1044" s="119"/>
      <c r="B1044" s="132" t="s">
        <v>23</v>
      </c>
      <c r="C1044" s="156" t="s">
        <v>1804</v>
      </c>
      <c r="D1044" s="156">
        <f>D1049+D1053+D1143+D1165</f>
        <v>109</v>
      </c>
      <c r="E1044" s="156">
        <f t="shared" ref="E1044:G1044" si="165">E1049+E1053+E1143+E1165</f>
        <v>23653</v>
      </c>
      <c r="F1044" s="156">
        <f t="shared" si="165"/>
        <v>140225</v>
      </c>
      <c r="G1044" s="156">
        <f t="shared" si="165"/>
        <v>135199</v>
      </c>
      <c r="H1044" s="102">
        <f>G1044/F1044</f>
        <v>0.96415760385095384</v>
      </c>
      <c r="I1044" s="156"/>
      <c r="J1044" s="157"/>
      <c r="K1044" s="122"/>
      <c r="L1044" s="123"/>
      <c r="M1044" s="123"/>
      <c r="N1044" s="123"/>
      <c r="O1044" s="123"/>
      <c r="P1044" s="123"/>
      <c r="Q1044" s="121"/>
      <c r="R1044" s="121"/>
      <c r="S1044" s="120"/>
      <c r="T1044" s="120"/>
      <c r="U1044" s="120"/>
      <c r="V1044" s="120"/>
    </row>
    <row r="1045" spans="1:22" hidden="1" x14ac:dyDescent="0.3">
      <c r="A1045" s="109">
        <v>496</v>
      </c>
      <c r="B1045" s="126" t="s">
        <v>23</v>
      </c>
      <c r="C1045" s="2" t="str">
        <f t="shared" si="159"/>
        <v>Orange|Elderly|Active</v>
      </c>
      <c r="D1045" s="2">
        <v>1</v>
      </c>
      <c r="E1045" s="110">
        <v>168</v>
      </c>
      <c r="F1045" s="110">
        <f t="shared" si="152"/>
        <v>1008</v>
      </c>
      <c r="G1045" s="113">
        <f t="shared" si="153"/>
        <v>981</v>
      </c>
      <c r="H1045" s="137"/>
      <c r="I1045" s="124"/>
      <c r="J1045" s="127"/>
      <c r="K1045" s="116">
        <v>163</v>
      </c>
      <c r="L1045" s="111">
        <v>163</v>
      </c>
      <c r="M1045" s="111">
        <v>165</v>
      </c>
      <c r="N1045" s="111">
        <v>165</v>
      </c>
      <c r="O1045" s="111">
        <v>163</v>
      </c>
      <c r="P1045" s="111">
        <v>162</v>
      </c>
      <c r="Q1045" s="110">
        <v>28.565200000000001</v>
      </c>
      <c r="R1045" s="110">
        <v>-81.430499999999995</v>
      </c>
      <c r="S1045" s="2" t="s">
        <v>334</v>
      </c>
      <c r="T1045" s="2" t="s">
        <v>1355</v>
      </c>
      <c r="U1045" s="2" t="s">
        <v>3</v>
      </c>
      <c r="V1045" s="2" t="s">
        <v>2</v>
      </c>
    </row>
    <row r="1046" spans="1:22" hidden="1" x14ac:dyDescent="0.3">
      <c r="A1046" s="109">
        <v>1207</v>
      </c>
      <c r="B1046" s="126" t="s">
        <v>23</v>
      </c>
      <c r="C1046" s="2" t="str">
        <f t="shared" si="159"/>
        <v>Orange|Elderly|Active</v>
      </c>
      <c r="D1046" s="2">
        <v>1</v>
      </c>
      <c r="E1046" s="110">
        <v>215</v>
      </c>
      <c r="F1046" s="110">
        <f t="shared" si="152"/>
        <v>1290</v>
      </c>
      <c r="G1046" s="113">
        <f t="shared" si="153"/>
        <v>1248</v>
      </c>
      <c r="H1046" s="137"/>
      <c r="I1046" s="124"/>
      <c r="J1046" s="127"/>
      <c r="K1046" s="116">
        <v>210</v>
      </c>
      <c r="L1046" s="111">
        <v>210</v>
      </c>
      <c r="M1046" s="111">
        <v>210</v>
      </c>
      <c r="N1046" s="111">
        <v>208</v>
      </c>
      <c r="O1046" s="111">
        <v>205</v>
      </c>
      <c r="P1046" s="111">
        <v>205</v>
      </c>
      <c r="Q1046" s="110">
        <v>28.5016</v>
      </c>
      <c r="R1046" s="110">
        <v>-81.4011</v>
      </c>
      <c r="S1046" s="2" t="s">
        <v>780</v>
      </c>
      <c r="T1046" s="2" t="s">
        <v>1592</v>
      </c>
      <c r="U1046" s="2" t="s">
        <v>3</v>
      </c>
      <c r="V1046" s="2" t="s">
        <v>2</v>
      </c>
    </row>
    <row r="1047" spans="1:22" hidden="1" x14ac:dyDescent="0.3">
      <c r="A1047" s="109">
        <v>1524</v>
      </c>
      <c r="B1047" s="126" t="s">
        <v>23</v>
      </c>
      <c r="C1047" s="2" t="str">
        <f t="shared" si="159"/>
        <v>Orange|Elderly|Active</v>
      </c>
      <c r="D1047" s="2">
        <v>1</v>
      </c>
      <c r="E1047" s="110">
        <v>122</v>
      </c>
      <c r="F1047" s="110">
        <f t="shared" si="152"/>
        <v>732</v>
      </c>
      <c r="G1047" s="113">
        <f t="shared" si="153"/>
        <v>691</v>
      </c>
      <c r="H1047" s="137"/>
      <c r="I1047" s="124"/>
      <c r="J1047" s="127"/>
      <c r="K1047" s="116">
        <v>115</v>
      </c>
      <c r="L1047" s="111">
        <v>116</v>
      </c>
      <c r="M1047" s="111">
        <v>116</v>
      </c>
      <c r="N1047" s="111">
        <v>117</v>
      </c>
      <c r="O1047" s="111">
        <v>113</v>
      </c>
      <c r="P1047" s="111">
        <v>114</v>
      </c>
      <c r="Q1047" s="110">
        <v>28.518999999999998</v>
      </c>
      <c r="R1047" s="110">
        <v>-81.401300000000006</v>
      </c>
      <c r="S1047" s="2" t="s">
        <v>896</v>
      </c>
      <c r="T1047" s="2" t="s">
        <v>1361</v>
      </c>
      <c r="U1047" s="2" t="s">
        <v>3</v>
      </c>
      <c r="V1047" s="2" t="s">
        <v>2</v>
      </c>
    </row>
    <row r="1048" spans="1:22" hidden="1" x14ac:dyDescent="0.3">
      <c r="A1048" s="109">
        <v>2128</v>
      </c>
      <c r="B1048" s="126" t="s">
        <v>23</v>
      </c>
      <c r="C1048" s="2" t="str">
        <f t="shared" si="159"/>
        <v>Orange|Elderly|Active</v>
      </c>
      <c r="D1048" s="2">
        <v>1</v>
      </c>
      <c r="E1048" s="110">
        <v>64</v>
      </c>
      <c r="F1048" s="110">
        <f t="shared" si="152"/>
        <v>320</v>
      </c>
      <c r="G1048" s="113">
        <f t="shared" si="153"/>
        <v>318</v>
      </c>
      <c r="H1048" s="137"/>
      <c r="I1048" s="124"/>
      <c r="J1048" s="127"/>
      <c r="K1048" s="116">
        <v>63</v>
      </c>
      <c r="L1048" s="111">
        <v>64</v>
      </c>
      <c r="M1048" s="111">
        <v>64</v>
      </c>
      <c r="N1048" s="111">
        <v>64</v>
      </c>
      <c r="P1048" s="111">
        <v>63</v>
      </c>
      <c r="Q1048" s="110">
        <v>28.531694000000002</v>
      </c>
      <c r="R1048" s="110">
        <v>-81.391182000000001</v>
      </c>
      <c r="S1048" s="2" t="s">
        <v>1077</v>
      </c>
      <c r="T1048" s="2" t="s">
        <v>1698</v>
      </c>
      <c r="U1048" s="2" t="s">
        <v>3</v>
      </c>
      <c r="V1048" s="2" t="s">
        <v>2</v>
      </c>
    </row>
    <row r="1049" spans="1:22" x14ac:dyDescent="0.25">
      <c r="A1049" s="109"/>
      <c r="B1049" s="126"/>
      <c r="C1049" s="7" t="s">
        <v>1767</v>
      </c>
      <c r="D1049" s="7">
        <f>SUM(D1045:D1048)</f>
        <v>4</v>
      </c>
      <c r="E1049" s="135">
        <f t="shared" ref="E1049:G1049" si="166">SUM(E1045:E1048)</f>
        <v>569</v>
      </c>
      <c r="F1049" s="2">
        <f t="shared" si="166"/>
        <v>3350</v>
      </c>
      <c r="G1049" s="2">
        <f t="shared" si="166"/>
        <v>3238</v>
      </c>
      <c r="H1049" s="138">
        <f>G1049/F1049</f>
        <v>0.96656716417910449</v>
      </c>
      <c r="I1049" s="150">
        <v>0.96030000000000004</v>
      </c>
      <c r="J1049" s="130">
        <v>0.94510000000000005</v>
      </c>
      <c r="K1049" s="116"/>
      <c r="L1049" s="111"/>
      <c r="M1049" s="111"/>
      <c r="N1049" s="111"/>
      <c r="P1049" s="111"/>
      <c r="Q1049" s="110"/>
      <c r="R1049" s="110"/>
      <c r="S1049" s="2"/>
      <c r="T1049" s="2"/>
      <c r="U1049" s="2"/>
      <c r="V1049" s="2"/>
    </row>
    <row r="1050" spans="1:22" hidden="1" x14ac:dyDescent="0.3">
      <c r="A1050" s="109">
        <v>2573</v>
      </c>
      <c r="B1050" s="126" t="s">
        <v>23</v>
      </c>
      <c r="C1050" s="7" t="str">
        <f>CONCATENATE(B1050&amp;"|"&amp;U1050&amp;"|"&amp;V1050)</f>
        <v>Orange|Elderly|Lease-Up</v>
      </c>
      <c r="D1050" s="7">
        <v>1</v>
      </c>
      <c r="E1050" s="88">
        <v>93</v>
      </c>
      <c r="F1050" s="110">
        <f>COUNTA(K1050:P1050)*E1050</f>
        <v>465</v>
      </c>
      <c r="G1050" s="113">
        <f>SUM(K1050:P1050)</f>
        <v>359</v>
      </c>
      <c r="H1050" s="138"/>
      <c r="I1050" s="150"/>
      <c r="J1050" s="130"/>
      <c r="K1050" s="116">
        <v>91</v>
      </c>
      <c r="L1050" s="111">
        <v>93</v>
      </c>
      <c r="M1050" s="111">
        <v>93</v>
      </c>
      <c r="N1050" s="111">
        <v>55</v>
      </c>
      <c r="O1050" s="111">
        <v>27</v>
      </c>
      <c r="Q1050" s="110">
        <v>28.631360999999998</v>
      </c>
      <c r="R1050" s="110">
        <v>-81.362916999999996</v>
      </c>
      <c r="S1050" s="2" t="s">
        <v>1232</v>
      </c>
      <c r="T1050" s="2" t="s">
        <v>1368</v>
      </c>
      <c r="U1050" s="2" t="s">
        <v>3</v>
      </c>
      <c r="V1050" s="2" t="s">
        <v>1332</v>
      </c>
    </row>
    <row r="1051" spans="1:22" x14ac:dyDescent="0.25">
      <c r="A1051" s="109"/>
      <c r="B1051" s="126"/>
      <c r="C1051" s="7" t="s">
        <v>1776</v>
      </c>
      <c r="D1051" s="7">
        <v>1</v>
      </c>
      <c r="E1051" s="88">
        <v>93</v>
      </c>
      <c r="F1051" s="110">
        <v>465</v>
      </c>
      <c r="G1051" s="113">
        <v>359</v>
      </c>
      <c r="H1051" s="138">
        <f>G1051/F1051</f>
        <v>0.77204301075268822</v>
      </c>
      <c r="I1051" s="150" t="s">
        <v>1763</v>
      </c>
      <c r="J1051" s="130" t="s">
        <v>1763</v>
      </c>
      <c r="K1051" s="116"/>
      <c r="L1051" s="111"/>
      <c r="M1051" s="111"/>
      <c r="N1051" s="111"/>
      <c r="O1051" s="111"/>
      <c r="Q1051" s="110"/>
      <c r="R1051" s="110"/>
      <c r="S1051" s="2"/>
      <c r="T1051" s="2"/>
      <c r="U1051" s="2"/>
      <c r="V1051" s="2"/>
    </row>
    <row r="1052" spans="1:22" hidden="1" x14ac:dyDescent="0.3">
      <c r="A1052" s="109">
        <v>2479</v>
      </c>
      <c r="B1052" s="126" t="s">
        <v>23</v>
      </c>
      <c r="C1052" s="7" t="str">
        <f t="shared" si="159"/>
        <v>Orange|Elderly|MR|Active</v>
      </c>
      <c r="D1052" s="7">
        <v>1</v>
      </c>
      <c r="E1052" s="88">
        <v>92</v>
      </c>
      <c r="F1052" s="110">
        <f t="shared" si="152"/>
        <v>552</v>
      </c>
      <c r="G1052" s="113">
        <f t="shared" si="153"/>
        <v>551</v>
      </c>
      <c r="H1052" s="138"/>
      <c r="I1052" s="150"/>
      <c r="J1052" s="130"/>
      <c r="K1052" s="116">
        <v>92</v>
      </c>
      <c r="L1052" s="111">
        <v>92</v>
      </c>
      <c r="M1052" s="111">
        <v>92</v>
      </c>
      <c r="N1052" s="111">
        <v>91</v>
      </c>
      <c r="O1052" s="111">
        <v>92</v>
      </c>
      <c r="P1052" s="111">
        <v>92</v>
      </c>
      <c r="Q1052" s="110">
        <v>28.499019000000001</v>
      </c>
      <c r="R1052" s="110">
        <v>-81.294622000000004</v>
      </c>
      <c r="S1052" s="2" t="s">
        <v>1165</v>
      </c>
      <c r="T1052" s="2" t="s">
        <v>1644</v>
      </c>
      <c r="U1052" s="2" t="s">
        <v>1739</v>
      </c>
      <c r="V1052" s="2" t="s">
        <v>2</v>
      </c>
    </row>
    <row r="1053" spans="1:22" x14ac:dyDescent="0.25">
      <c r="A1053" s="109"/>
      <c r="B1053" s="126"/>
      <c r="C1053" s="7" t="s">
        <v>1772</v>
      </c>
      <c r="D1053" s="7">
        <v>1</v>
      </c>
      <c r="E1053" s="88">
        <v>92</v>
      </c>
      <c r="F1053" s="110">
        <v>552</v>
      </c>
      <c r="G1053" s="113">
        <v>551</v>
      </c>
      <c r="H1053" s="138">
        <f>G1053/F1053</f>
        <v>0.99818840579710144</v>
      </c>
      <c r="I1053" s="150">
        <v>0.9819</v>
      </c>
      <c r="J1053" s="130">
        <v>0.98909999999999998</v>
      </c>
      <c r="K1053" s="116"/>
      <c r="L1053" s="111"/>
      <c r="M1053" s="111"/>
      <c r="N1053" s="111"/>
      <c r="O1053" s="111"/>
      <c r="P1053" s="111"/>
      <c r="Q1053" s="110"/>
      <c r="R1053" s="110"/>
      <c r="S1053" s="2"/>
      <c r="T1053" s="2"/>
      <c r="U1053" s="2"/>
      <c r="V1053" s="2"/>
    </row>
    <row r="1054" spans="1:22" hidden="1" x14ac:dyDescent="0.3">
      <c r="A1054" s="109">
        <v>2586</v>
      </c>
      <c r="B1054" s="126" t="s">
        <v>23</v>
      </c>
      <c r="C1054" s="7" t="str">
        <f>CONCATENATE(B1054&amp;"|"&amp;U1054&amp;"|"&amp;V1054)</f>
        <v>Orange|Elderly|MR|Lease-Up</v>
      </c>
      <c r="D1054" s="7">
        <v>1</v>
      </c>
      <c r="E1054" s="88">
        <v>105</v>
      </c>
      <c r="F1054" s="110">
        <f>COUNTA(K1054:P1054)*E1054</f>
        <v>525</v>
      </c>
      <c r="G1054" s="113">
        <f>SUM(K1054:P1054)</f>
        <v>422</v>
      </c>
      <c r="H1054" s="138"/>
      <c r="I1054" s="150"/>
      <c r="J1054" s="130"/>
      <c r="K1054" s="116">
        <v>100</v>
      </c>
      <c r="L1054" s="111">
        <v>101</v>
      </c>
      <c r="M1054" s="111">
        <v>99</v>
      </c>
      <c r="N1054" s="111">
        <v>80</v>
      </c>
      <c r="O1054" s="111">
        <v>42</v>
      </c>
      <c r="Q1054" s="110">
        <v>28.601027999999999</v>
      </c>
      <c r="R1054" s="110">
        <v>-81.360028</v>
      </c>
      <c r="S1054" s="2" t="s">
        <v>1245</v>
      </c>
      <c r="T1054" s="2" t="s">
        <v>1368</v>
      </c>
      <c r="U1054" s="2" t="s">
        <v>1739</v>
      </c>
      <c r="V1054" s="2" t="s">
        <v>1332</v>
      </c>
    </row>
    <row r="1055" spans="1:22" x14ac:dyDescent="0.25">
      <c r="A1055" s="109"/>
      <c r="B1055" s="126"/>
      <c r="C1055" s="7" t="s">
        <v>1803</v>
      </c>
      <c r="D1055" s="7">
        <v>1</v>
      </c>
      <c r="E1055" s="88">
        <v>105</v>
      </c>
      <c r="F1055" s="110">
        <v>525</v>
      </c>
      <c r="G1055" s="113">
        <v>422</v>
      </c>
      <c r="H1055" s="138">
        <f>G1055/F1055</f>
        <v>0.80380952380952386</v>
      </c>
      <c r="I1055" s="150" t="s">
        <v>1763</v>
      </c>
      <c r="J1055" s="130" t="s">
        <v>1763</v>
      </c>
      <c r="K1055" s="116"/>
      <c r="L1055" s="111"/>
      <c r="M1055" s="111"/>
      <c r="N1055" s="111"/>
      <c r="O1055" s="111"/>
      <c r="Q1055" s="110"/>
      <c r="R1055" s="110"/>
      <c r="S1055" s="2"/>
      <c r="T1055" s="2"/>
      <c r="U1055" s="2"/>
      <c r="V1055" s="2"/>
    </row>
    <row r="1056" spans="1:22" hidden="1" x14ac:dyDescent="0.3">
      <c r="A1056" s="109">
        <v>35</v>
      </c>
      <c r="B1056" s="126" t="s">
        <v>23</v>
      </c>
      <c r="C1056" s="7" t="str">
        <f t="shared" si="159"/>
        <v>Orange|Family|Active</v>
      </c>
      <c r="D1056" s="7">
        <v>1</v>
      </c>
      <c r="E1056" s="88">
        <v>12</v>
      </c>
      <c r="F1056" s="110">
        <f t="shared" si="152"/>
        <v>72</v>
      </c>
      <c r="G1056" s="113">
        <f t="shared" si="153"/>
        <v>69</v>
      </c>
      <c r="H1056" s="138"/>
      <c r="I1056" s="150"/>
      <c r="J1056" s="130"/>
      <c r="K1056" s="116">
        <v>11</v>
      </c>
      <c r="L1056" s="111">
        <v>11</v>
      </c>
      <c r="M1056" s="111">
        <v>12</v>
      </c>
      <c r="N1056" s="111">
        <v>12</v>
      </c>
      <c r="O1056" s="111">
        <v>11</v>
      </c>
      <c r="P1056" s="111">
        <v>12</v>
      </c>
      <c r="Q1056" s="110">
        <v>28.5366</v>
      </c>
      <c r="R1056" s="110">
        <v>-81.367900000000006</v>
      </c>
      <c r="S1056" s="2" t="s">
        <v>33</v>
      </c>
      <c r="T1056" s="2" t="s">
        <v>1413</v>
      </c>
      <c r="U1056" s="2" t="s">
        <v>4</v>
      </c>
      <c r="V1056" s="2" t="s">
        <v>2</v>
      </c>
    </row>
    <row r="1057" spans="1:22" hidden="1" x14ac:dyDescent="0.3">
      <c r="A1057" s="109">
        <v>67</v>
      </c>
      <c r="B1057" s="126" t="s">
        <v>23</v>
      </c>
      <c r="C1057" s="7" t="str">
        <f t="shared" si="159"/>
        <v>Orange|Family|Active</v>
      </c>
      <c r="D1057" s="7">
        <v>1</v>
      </c>
      <c r="E1057" s="88">
        <v>192</v>
      </c>
      <c r="F1057" s="110">
        <f t="shared" si="152"/>
        <v>1152</v>
      </c>
      <c r="G1057" s="113">
        <f t="shared" si="153"/>
        <v>1093</v>
      </c>
      <c r="H1057" s="138"/>
      <c r="I1057" s="150"/>
      <c r="J1057" s="130"/>
      <c r="K1057" s="116">
        <v>187</v>
      </c>
      <c r="L1057" s="111">
        <v>180</v>
      </c>
      <c r="M1057" s="111">
        <v>178</v>
      </c>
      <c r="N1057" s="111">
        <v>183</v>
      </c>
      <c r="O1057" s="111">
        <v>185</v>
      </c>
      <c r="P1057" s="111">
        <v>180</v>
      </c>
      <c r="Q1057" s="110">
        <v>28.558</v>
      </c>
      <c r="R1057" s="110">
        <v>-81.483699999999999</v>
      </c>
      <c r="S1057" s="2" t="s">
        <v>63</v>
      </c>
      <c r="T1057" s="2" t="s">
        <v>1431</v>
      </c>
      <c r="U1057" s="2" t="s">
        <v>4</v>
      </c>
      <c r="V1057" s="2" t="s">
        <v>2</v>
      </c>
    </row>
    <row r="1058" spans="1:22" hidden="1" x14ac:dyDescent="0.3">
      <c r="A1058" s="109">
        <v>115</v>
      </c>
      <c r="B1058" s="126" t="s">
        <v>23</v>
      </c>
      <c r="C1058" s="7" t="str">
        <f t="shared" si="159"/>
        <v>Orange|Family|Active</v>
      </c>
      <c r="D1058" s="7">
        <v>1</v>
      </c>
      <c r="E1058" s="88">
        <v>228</v>
      </c>
      <c r="F1058" s="110">
        <f t="shared" si="152"/>
        <v>1368</v>
      </c>
      <c r="G1058" s="113">
        <f t="shared" si="153"/>
        <v>1282</v>
      </c>
      <c r="H1058" s="138"/>
      <c r="I1058" s="150"/>
      <c r="J1058" s="130"/>
      <c r="K1058" s="116">
        <v>221</v>
      </c>
      <c r="L1058" s="111">
        <v>217</v>
      </c>
      <c r="M1058" s="111">
        <v>211</v>
      </c>
      <c r="N1058" s="111">
        <v>209</v>
      </c>
      <c r="O1058" s="111">
        <v>216</v>
      </c>
      <c r="P1058" s="111">
        <v>208</v>
      </c>
      <c r="Q1058" s="110">
        <v>28.493099999999998</v>
      </c>
      <c r="R1058" s="110">
        <v>-81.408699999999996</v>
      </c>
      <c r="S1058" s="2" t="s">
        <v>92</v>
      </c>
      <c r="T1058" s="2" t="s">
        <v>1438</v>
      </c>
      <c r="U1058" s="2" t="s">
        <v>4</v>
      </c>
      <c r="V1058" s="2" t="s">
        <v>2</v>
      </c>
    </row>
    <row r="1059" spans="1:22" hidden="1" x14ac:dyDescent="0.3">
      <c r="A1059" s="109">
        <v>116</v>
      </c>
      <c r="B1059" s="126" t="s">
        <v>23</v>
      </c>
      <c r="C1059" s="7" t="str">
        <f t="shared" si="159"/>
        <v>Orange|Family|Active</v>
      </c>
      <c r="D1059" s="7">
        <v>1</v>
      </c>
      <c r="E1059" s="88">
        <v>256</v>
      </c>
      <c r="F1059" s="110">
        <f t="shared" si="152"/>
        <v>1536</v>
      </c>
      <c r="G1059" s="113">
        <f t="shared" si="153"/>
        <v>1526</v>
      </c>
      <c r="H1059" s="138"/>
      <c r="I1059" s="150"/>
      <c r="J1059" s="130"/>
      <c r="K1059" s="116">
        <v>252</v>
      </c>
      <c r="L1059" s="111">
        <v>254</v>
      </c>
      <c r="M1059" s="111">
        <v>253</v>
      </c>
      <c r="N1059" s="111">
        <v>256</v>
      </c>
      <c r="O1059" s="111">
        <v>256</v>
      </c>
      <c r="P1059" s="111">
        <v>255</v>
      </c>
      <c r="Q1059" s="110">
        <v>28.4328</v>
      </c>
      <c r="R1059" s="110">
        <v>-81.577699999999993</v>
      </c>
      <c r="S1059" s="2" t="s">
        <v>93</v>
      </c>
      <c r="T1059" s="2" t="s">
        <v>1355</v>
      </c>
      <c r="U1059" s="2" t="s">
        <v>4</v>
      </c>
      <c r="V1059" s="2" t="s">
        <v>2</v>
      </c>
    </row>
    <row r="1060" spans="1:22" hidden="1" x14ac:dyDescent="0.3">
      <c r="A1060" s="109">
        <v>117</v>
      </c>
      <c r="B1060" s="126" t="s">
        <v>23</v>
      </c>
      <c r="C1060" s="7" t="str">
        <f t="shared" si="159"/>
        <v>Orange|Family|Active</v>
      </c>
      <c r="D1060" s="7">
        <v>1</v>
      </c>
      <c r="E1060" s="88">
        <v>84</v>
      </c>
      <c r="F1060" s="110">
        <f t="shared" si="152"/>
        <v>504</v>
      </c>
      <c r="G1060" s="113">
        <f t="shared" si="153"/>
        <v>491</v>
      </c>
      <c r="H1060" s="138"/>
      <c r="I1060" s="150"/>
      <c r="J1060" s="130"/>
      <c r="K1060" s="116">
        <v>81</v>
      </c>
      <c r="L1060" s="111">
        <v>80</v>
      </c>
      <c r="M1060" s="111">
        <v>83</v>
      </c>
      <c r="N1060" s="111">
        <v>82</v>
      </c>
      <c r="O1060" s="111">
        <v>83</v>
      </c>
      <c r="P1060" s="111">
        <v>82</v>
      </c>
      <c r="Q1060" s="110">
        <v>28.4328</v>
      </c>
      <c r="R1060" s="110">
        <v>-81.577699999999993</v>
      </c>
      <c r="S1060" s="2" t="s">
        <v>94</v>
      </c>
      <c r="T1060" s="2" t="s">
        <v>1338</v>
      </c>
      <c r="U1060" s="2" t="s">
        <v>4</v>
      </c>
      <c r="V1060" s="2" t="s">
        <v>2</v>
      </c>
    </row>
    <row r="1061" spans="1:22" hidden="1" x14ac:dyDescent="0.3">
      <c r="A1061" s="109">
        <v>118</v>
      </c>
      <c r="B1061" s="126" t="s">
        <v>23</v>
      </c>
      <c r="C1061" s="7" t="str">
        <f t="shared" si="159"/>
        <v>Orange|Family|Active</v>
      </c>
      <c r="D1061" s="7">
        <v>1</v>
      </c>
      <c r="E1061" s="88">
        <v>324</v>
      </c>
      <c r="F1061" s="110">
        <f t="shared" si="152"/>
        <v>1944</v>
      </c>
      <c r="G1061" s="113">
        <f t="shared" si="153"/>
        <v>1924</v>
      </c>
      <c r="H1061" s="138"/>
      <c r="I1061" s="150"/>
      <c r="J1061" s="130"/>
      <c r="K1061" s="116">
        <v>323</v>
      </c>
      <c r="L1061" s="111">
        <v>318</v>
      </c>
      <c r="M1061" s="111">
        <v>319</v>
      </c>
      <c r="N1061" s="111">
        <v>317</v>
      </c>
      <c r="O1061" s="111">
        <v>324</v>
      </c>
      <c r="P1061" s="111">
        <v>323</v>
      </c>
      <c r="Q1061" s="110">
        <v>28.3934</v>
      </c>
      <c r="R1061" s="110">
        <v>-81.506299999999996</v>
      </c>
      <c r="S1061" s="2" t="s">
        <v>95</v>
      </c>
      <c r="T1061" s="2" t="s">
        <v>1349</v>
      </c>
      <c r="U1061" s="2" t="s">
        <v>4</v>
      </c>
      <c r="V1061" s="2" t="s">
        <v>2</v>
      </c>
    </row>
    <row r="1062" spans="1:22" hidden="1" x14ac:dyDescent="0.3">
      <c r="A1062" s="109">
        <v>166</v>
      </c>
      <c r="B1062" s="126" t="s">
        <v>23</v>
      </c>
      <c r="C1062" s="7" t="str">
        <f t="shared" si="159"/>
        <v>Orange|Family|Active</v>
      </c>
      <c r="D1062" s="7">
        <v>1</v>
      </c>
      <c r="E1062" s="88">
        <v>176</v>
      </c>
      <c r="F1062" s="110">
        <f t="shared" si="152"/>
        <v>1056</v>
      </c>
      <c r="G1062" s="113">
        <f t="shared" si="153"/>
        <v>1015</v>
      </c>
      <c r="H1062" s="138"/>
      <c r="I1062" s="150"/>
      <c r="J1062" s="130"/>
      <c r="K1062" s="116">
        <v>169</v>
      </c>
      <c r="L1062" s="111">
        <v>168</v>
      </c>
      <c r="M1062" s="111">
        <v>166</v>
      </c>
      <c r="N1062" s="111">
        <v>170</v>
      </c>
      <c r="O1062" s="111">
        <v>172</v>
      </c>
      <c r="P1062" s="111">
        <v>170</v>
      </c>
      <c r="Q1062" s="110">
        <v>28.484400000000001</v>
      </c>
      <c r="R1062" s="110">
        <v>-81.410799999999995</v>
      </c>
      <c r="S1062" s="2" t="s">
        <v>126</v>
      </c>
      <c r="T1062" s="2" t="s">
        <v>1445</v>
      </c>
      <c r="U1062" s="2" t="s">
        <v>4</v>
      </c>
      <c r="V1062" s="2" t="s">
        <v>2</v>
      </c>
    </row>
    <row r="1063" spans="1:22" hidden="1" x14ac:dyDescent="0.3">
      <c r="A1063" s="109">
        <v>167</v>
      </c>
      <c r="B1063" s="126" t="s">
        <v>23</v>
      </c>
      <c r="C1063" s="7" t="str">
        <f t="shared" si="159"/>
        <v>Orange|Family|Active</v>
      </c>
      <c r="D1063" s="7">
        <v>1</v>
      </c>
      <c r="E1063" s="88">
        <v>96</v>
      </c>
      <c r="F1063" s="110">
        <f t="shared" si="152"/>
        <v>576</v>
      </c>
      <c r="G1063" s="113">
        <f t="shared" si="153"/>
        <v>564</v>
      </c>
      <c r="H1063" s="138"/>
      <c r="I1063" s="150"/>
      <c r="J1063" s="130"/>
      <c r="K1063" s="116">
        <v>94</v>
      </c>
      <c r="L1063" s="111">
        <v>92</v>
      </c>
      <c r="M1063" s="111">
        <v>94</v>
      </c>
      <c r="N1063" s="111">
        <v>96</v>
      </c>
      <c r="O1063" s="111">
        <v>95</v>
      </c>
      <c r="P1063" s="111">
        <v>93</v>
      </c>
      <c r="Q1063" s="110">
        <v>28.484400000000001</v>
      </c>
      <c r="R1063" s="110">
        <v>-81.410799999999995</v>
      </c>
      <c r="S1063" s="2" t="s">
        <v>127</v>
      </c>
      <c r="T1063" s="2" t="s">
        <v>1446</v>
      </c>
      <c r="U1063" s="2" t="s">
        <v>4</v>
      </c>
      <c r="V1063" s="2" t="s">
        <v>2</v>
      </c>
    </row>
    <row r="1064" spans="1:22" hidden="1" x14ac:dyDescent="0.3">
      <c r="A1064" s="109">
        <v>177</v>
      </c>
      <c r="B1064" s="126" t="s">
        <v>23</v>
      </c>
      <c r="C1064" s="7" t="str">
        <f t="shared" si="159"/>
        <v>Orange|Family|Active</v>
      </c>
      <c r="D1064" s="7">
        <v>1</v>
      </c>
      <c r="E1064" s="88">
        <v>220</v>
      </c>
      <c r="F1064" s="110">
        <f t="shared" si="152"/>
        <v>1320</v>
      </c>
      <c r="G1064" s="113">
        <f t="shared" si="153"/>
        <v>1270</v>
      </c>
      <c r="H1064" s="138"/>
      <c r="I1064" s="150"/>
      <c r="J1064" s="130"/>
      <c r="K1064" s="116">
        <v>216</v>
      </c>
      <c r="L1064" s="111">
        <v>216</v>
      </c>
      <c r="M1064" s="111">
        <v>212</v>
      </c>
      <c r="N1064" s="111">
        <v>211</v>
      </c>
      <c r="O1064" s="111">
        <v>207</v>
      </c>
      <c r="P1064" s="111">
        <v>208</v>
      </c>
      <c r="Q1064" s="110">
        <v>28.561</v>
      </c>
      <c r="R1064" s="110">
        <v>-81.287300000000002</v>
      </c>
      <c r="S1064" s="2" t="s">
        <v>132</v>
      </c>
      <c r="T1064" s="2" t="s">
        <v>1445</v>
      </c>
      <c r="U1064" s="2" t="s">
        <v>4</v>
      </c>
      <c r="V1064" s="2" t="s">
        <v>2</v>
      </c>
    </row>
    <row r="1065" spans="1:22" hidden="1" x14ac:dyDescent="0.3">
      <c r="A1065" s="109">
        <v>188</v>
      </c>
      <c r="B1065" s="126" t="s">
        <v>23</v>
      </c>
      <c r="C1065" s="7" t="str">
        <f t="shared" si="159"/>
        <v>Orange|Family|Active</v>
      </c>
      <c r="D1065" s="7">
        <v>1</v>
      </c>
      <c r="E1065" s="88">
        <v>216</v>
      </c>
      <c r="F1065" s="110">
        <f t="shared" si="152"/>
        <v>1296</v>
      </c>
      <c r="G1065" s="113">
        <f t="shared" si="153"/>
        <v>1275</v>
      </c>
      <c r="H1065" s="138"/>
      <c r="I1065" s="150"/>
      <c r="J1065" s="130"/>
      <c r="K1065" s="116">
        <v>216</v>
      </c>
      <c r="L1065" s="111">
        <v>214</v>
      </c>
      <c r="M1065" s="111">
        <v>215</v>
      </c>
      <c r="N1065" s="111">
        <v>209</v>
      </c>
      <c r="O1065" s="111">
        <v>212</v>
      </c>
      <c r="P1065" s="111">
        <v>209</v>
      </c>
      <c r="Q1065" s="110">
        <v>28.486699999999999</v>
      </c>
      <c r="R1065" s="110">
        <v>-81.307000000000002</v>
      </c>
      <c r="S1065" s="2" t="s">
        <v>139</v>
      </c>
      <c r="T1065" s="2" t="s">
        <v>1351</v>
      </c>
      <c r="U1065" s="2" t="s">
        <v>4</v>
      </c>
      <c r="V1065" s="2" t="s">
        <v>2</v>
      </c>
    </row>
    <row r="1066" spans="1:22" hidden="1" x14ac:dyDescent="0.3">
      <c r="A1066" s="109">
        <v>199</v>
      </c>
      <c r="B1066" s="126" t="s">
        <v>23</v>
      </c>
      <c r="C1066" s="7" t="str">
        <f t="shared" si="159"/>
        <v>Orange|Family|Active</v>
      </c>
      <c r="D1066" s="7">
        <v>1</v>
      </c>
      <c r="E1066" s="88">
        <v>184</v>
      </c>
      <c r="F1066" s="110">
        <f t="shared" si="152"/>
        <v>920</v>
      </c>
      <c r="G1066" s="113">
        <f t="shared" si="153"/>
        <v>913</v>
      </c>
      <c r="H1066" s="138"/>
      <c r="I1066" s="150"/>
      <c r="J1066" s="130"/>
      <c r="L1066" s="111">
        <v>181</v>
      </c>
      <c r="M1066" s="111">
        <v>184</v>
      </c>
      <c r="N1066" s="111">
        <v>183</v>
      </c>
      <c r="O1066" s="111">
        <v>182</v>
      </c>
      <c r="P1066" s="111">
        <v>183</v>
      </c>
      <c r="Q1066" s="110">
        <v>28.549413000000001</v>
      </c>
      <c r="R1066" s="110">
        <v>-81.610093000000006</v>
      </c>
      <c r="S1066" s="2" t="s">
        <v>146</v>
      </c>
      <c r="T1066" s="2" t="s">
        <v>1348</v>
      </c>
      <c r="U1066" s="2" t="s">
        <v>4</v>
      </c>
      <c r="V1066" s="2" t="s">
        <v>2</v>
      </c>
    </row>
    <row r="1067" spans="1:22" hidden="1" x14ac:dyDescent="0.3">
      <c r="A1067" s="109">
        <v>210</v>
      </c>
      <c r="B1067" s="126" t="s">
        <v>23</v>
      </c>
      <c r="C1067" s="7" t="str">
        <f t="shared" si="159"/>
        <v>Orange|Family|Active</v>
      </c>
      <c r="D1067" s="7">
        <v>1</v>
      </c>
      <c r="E1067" s="88">
        <v>248</v>
      </c>
      <c r="F1067" s="110">
        <f t="shared" si="152"/>
        <v>1488</v>
      </c>
      <c r="G1067" s="113">
        <f t="shared" si="153"/>
        <v>1453</v>
      </c>
      <c r="H1067" s="138"/>
      <c r="I1067" s="150"/>
      <c r="J1067" s="130"/>
      <c r="K1067" s="116">
        <v>242</v>
      </c>
      <c r="L1067" s="111">
        <v>243</v>
      </c>
      <c r="M1067" s="111">
        <v>240</v>
      </c>
      <c r="N1067" s="111">
        <v>244</v>
      </c>
      <c r="O1067" s="111">
        <v>243</v>
      </c>
      <c r="P1067" s="111">
        <v>241</v>
      </c>
      <c r="Q1067" s="110">
        <v>28.564599999999999</v>
      </c>
      <c r="R1067" s="110">
        <v>-81.198800000000006</v>
      </c>
      <c r="S1067" s="2" t="s">
        <v>155</v>
      </c>
      <c r="T1067" s="2" t="s">
        <v>1350</v>
      </c>
      <c r="U1067" s="2" t="s">
        <v>4</v>
      </c>
      <c r="V1067" s="2" t="s">
        <v>2</v>
      </c>
    </row>
    <row r="1068" spans="1:22" hidden="1" x14ac:dyDescent="0.3">
      <c r="A1068" s="109">
        <v>220</v>
      </c>
      <c r="B1068" s="126" t="s">
        <v>23</v>
      </c>
      <c r="C1068" s="7" t="str">
        <f t="shared" si="159"/>
        <v>Orange|Family|Active</v>
      </c>
      <c r="D1068" s="7">
        <v>1</v>
      </c>
      <c r="E1068" s="88">
        <v>228</v>
      </c>
      <c r="F1068" s="110">
        <f t="shared" si="152"/>
        <v>1368</v>
      </c>
      <c r="G1068" s="113">
        <f t="shared" si="153"/>
        <v>1328</v>
      </c>
      <c r="H1068" s="138"/>
      <c r="I1068" s="150"/>
      <c r="J1068" s="130"/>
      <c r="K1068" s="116">
        <v>224</v>
      </c>
      <c r="L1068" s="111">
        <v>222</v>
      </c>
      <c r="M1068" s="111">
        <v>220</v>
      </c>
      <c r="N1068" s="111">
        <v>221</v>
      </c>
      <c r="O1068" s="111">
        <v>220</v>
      </c>
      <c r="P1068" s="111">
        <v>221</v>
      </c>
      <c r="Q1068" s="110">
        <v>28.5562</v>
      </c>
      <c r="R1068" s="110">
        <v>-81.224599999999995</v>
      </c>
      <c r="S1068" s="2" t="s">
        <v>163</v>
      </c>
      <c r="T1068" s="2" t="s">
        <v>1354</v>
      </c>
      <c r="U1068" s="2" t="s">
        <v>4</v>
      </c>
      <c r="V1068" s="2" t="s">
        <v>2</v>
      </c>
    </row>
    <row r="1069" spans="1:22" hidden="1" x14ac:dyDescent="0.3">
      <c r="A1069" s="109">
        <v>241</v>
      </c>
      <c r="B1069" s="126" t="s">
        <v>23</v>
      </c>
      <c r="C1069" s="7" t="str">
        <f t="shared" si="159"/>
        <v>Orange|Family|Active</v>
      </c>
      <c r="D1069" s="7">
        <v>1</v>
      </c>
      <c r="E1069" s="88">
        <v>160</v>
      </c>
      <c r="F1069" s="110">
        <f t="shared" si="152"/>
        <v>800</v>
      </c>
      <c r="G1069" s="113">
        <f t="shared" si="153"/>
        <v>632</v>
      </c>
      <c r="H1069" s="138"/>
      <c r="I1069" s="150"/>
      <c r="J1069" s="130"/>
      <c r="K1069" s="116">
        <v>126</v>
      </c>
      <c r="M1069" s="111">
        <v>123</v>
      </c>
      <c r="N1069" s="111">
        <v>126</v>
      </c>
      <c r="O1069" s="111">
        <v>128</v>
      </c>
      <c r="P1069" s="111">
        <v>129</v>
      </c>
      <c r="Q1069" s="110">
        <v>28.519600000000001</v>
      </c>
      <c r="R1069" s="110">
        <v>-81.304500000000004</v>
      </c>
      <c r="S1069" s="2" t="s">
        <v>178</v>
      </c>
      <c r="T1069" s="2" t="s">
        <v>1350</v>
      </c>
      <c r="U1069" s="2" t="s">
        <v>4</v>
      </c>
      <c r="V1069" s="2" t="s">
        <v>2</v>
      </c>
    </row>
    <row r="1070" spans="1:22" hidden="1" x14ac:dyDescent="0.3">
      <c r="A1070" s="109">
        <v>244</v>
      </c>
      <c r="B1070" s="126" t="s">
        <v>23</v>
      </c>
      <c r="C1070" s="7" t="str">
        <f t="shared" si="159"/>
        <v>Orange|Family|Active</v>
      </c>
      <c r="D1070" s="7">
        <v>1</v>
      </c>
      <c r="E1070" s="88">
        <v>172</v>
      </c>
      <c r="F1070" s="110">
        <f t="shared" si="152"/>
        <v>1032</v>
      </c>
      <c r="G1070" s="113">
        <f t="shared" si="153"/>
        <v>981</v>
      </c>
      <c r="H1070" s="138"/>
      <c r="I1070" s="150"/>
      <c r="J1070" s="130"/>
      <c r="K1070" s="116">
        <v>165</v>
      </c>
      <c r="L1070" s="111">
        <v>162</v>
      </c>
      <c r="M1070" s="111">
        <v>163</v>
      </c>
      <c r="N1070" s="111">
        <v>165</v>
      </c>
      <c r="O1070" s="111">
        <v>169</v>
      </c>
      <c r="P1070" s="111">
        <v>157</v>
      </c>
      <c r="Q1070" s="110">
        <v>28.500800000000002</v>
      </c>
      <c r="R1070" s="110">
        <v>-81.406099999999995</v>
      </c>
      <c r="S1070" s="2" t="s">
        <v>180</v>
      </c>
      <c r="T1070" s="2" t="s">
        <v>1338</v>
      </c>
      <c r="U1070" s="2" t="s">
        <v>4</v>
      </c>
      <c r="V1070" s="2" t="s">
        <v>2</v>
      </c>
    </row>
    <row r="1071" spans="1:22" hidden="1" x14ac:dyDescent="0.3">
      <c r="A1071" s="109">
        <v>247</v>
      </c>
      <c r="B1071" s="126" t="s">
        <v>23</v>
      </c>
      <c r="C1071" s="7" t="str">
        <f t="shared" si="159"/>
        <v>Orange|Family|Active</v>
      </c>
      <c r="D1071" s="7">
        <v>1</v>
      </c>
      <c r="E1071" s="88">
        <v>288</v>
      </c>
      <c r="F1071" s="110">
        <f t="shared" si="152"/>
        <v>1728</v>
      </c>
      <c r="G1071" s="113">
        <f t="shared" si="153"/>
        <v>1705</v>
      </c>
      <c r="H1071" s="138"/>
      <c r="I1071" s="150"/>
      <c r="J1071" s="130"/>
      <c r="K1071" s="116">
        <v>280</v>
      </c>
      <c r="L1071" s="111">
        <v>284</v>
      </c>
      <c r="M1071" s="111">
        <v>287</v>
      </c>
      <c r="N1071" s="111">
        <v>284</v>
      </c>
      <c r="O1071" s="111">
        <v>285</v>
      </c>
      <c r="P1071" s="111">
        <v>285</v>
      </c>
      <c r="Q1071" s="110">
        <v>28.592199999999998</v>
      </c>
      <c r="R1071" s="110">
        <v>-81.243399999999994</v>
      </c>
      <c r="S1071" s="2" t="s">
        <v>182</v>
      </c>
      <c r="T1071" s="2" t="s">
        <v>1462</v>
      </c>
      <c r="U1071" s="2" t="s">
        <v>4</v>
      </c>
      <c r="V1071" s="2" t="s">
        <v>2</v>
      </c>
    </row>
    <row r="1072" spans="1:22" hidden="1" x14ac:dyDescent="0.3">
      <c r="A1072" s="109">
        <v>260</v>
      </c>
      <c r="B1072" s="126" t="s">
        <v>23</v>
      </c>
      <c r="C1072" s="7" t="str">
        <f t="shared" si="159"/>
        <v>Orange|Family|Active</v>
      </c>
      <c r="D1072" s="7">
        <v>1</v>
      </c>
      <c r="E1072" s="88">
        <v>252</v>
      </c>
      <c r="F1072" s="110">
        <f t="shared" si="152"/>
        <v>1512</v>
      </c>
      <c r="G1072" s="113">
        <f t="shared" si="153"/>
        <v>1453</v>
      </c>
      <c r="H1072" s="138"/>
      <c r="I1072" s="150"/>
      <c r="J1072" s="130"/>
      <c r="K1072" s="116">
        <v>248</v>
      </c>
      <c r="L1072" s="111">
        <v>250</v>
      </c>
      <c r="M1072" s="111">
        <v>243</v>
      </c>
      <c r="N1072" s="111">
        <v>233</v>
      </c>
      <c r="O1072" s="111">
        <v>236</v>
      </c>
      <c r="P1072" s="111">
        <v>243</v>
      </c>
      <c r="Q1072" s="110">
        <v>28.3627</v>
      </c>
      <c r="R1072" s="110">
        <v>-81.402199999999993</v>
      </c>
      <c r="S1072" s="2" t="s">
        <v>191</v>
      </c>
      <c r="T1072" s="2" t="s">
        <v>1382</v>
      </c>
      <c r="U1072" s="2" t="s">
        <v>4</v>
      </c>
      <c r="V1072" s="2" t="s">
        <v>2</v>
      </c>
    </row>
    <row r="1073" spans="1:22" hidden="1" x14ac:dyDescent="0.3">
      <c r="A1073" s="109">
        <v>271</v>
      </c>
      <c r="B1073" s="126" t="s">
        <v>23</v>
      </c>
      <c r="C1073" s="7" t="str">
        <f t="shared" si="159"/>
        <v>Orange|Family|Active</v>
      </c>
      <c r="D1073" s="7">
        <v>1</v>
      </c>
      <c r="E1073" s="88">
        <v>48</v>
      </c>
      <c r="F1073" s="110">
        <f t="shared" si="152"/>
        <v>288</v>
      </c>
      <c r="G1073" s="113">
        <f t="shared" si="153"/>
        <v>276</v>
      </c>
      <c r="H1073" s="138"/>
      <c r="I1073" s="150"/>
      <c r="J1073" s="130"/>
      <c r="K1073" s="116">
        <v>46</v>
      </c>
      <c r="L1073" s="111">
        <v>46</v>
      </c>
      <c r="M1073" s="111">
        <v>44</v>
      </c>
      <c r="N1073" s="111">
        <v>46</v>
      </c>
      <c r="O1073" s="111">
        <v>47</v>
      </c>
      <c r="P1073" s="111">
        <v>47</v>
      </c>
      <c r="Q1073" s="110">
        <v>28.6114</v>
      </c>
      <c r="R1073" s="110">
        <v>-81.412300000000002</v>
      </c>
      <c r="S1073" s="2" t="s">
        <v>198</v>
      </c>
      <c r="T1073" s="2" t="s">
        <v>1465</v>
      </c>
      <c r="U1073" s="2" t="s">
        <v>4</v>
      </c>
      <c r="V1073" s="2" t="s">
        <v>2</v>
      </c>
    </row>
    <row r="1074" spans="1:22" hidden="1" x14ac:dyDescent="0.3">
      <c r="A1074" s="109">
        <v>277</v>
      </c>
      <c r="B1074" s="126" t="s">
        <v>23</v>
      </c>
      <c r="C1074" s="7" t="str">
        <f t="shared" si="159"/>
        <v>Orange|Family|Active</v>
      </c>
      <c r="D1074" s="7">
        <v>1</v>
      </c>
      <c r="E1074" s="88">
        <v>155</v>
      </c>
      <c r="F1074" s="110">
        <f t="shared" si="152"/>
        <v>930</v>
      </c>
      <c r="G1074" s="113">
        <f t="shared" si="153"/>
        <v>909</v>
      </c>
      <c r="H1074" s="138"/>
      <c r="I1074" s="150"/>
      <c r="J1074" s="130"/>
      <c r="K1074" s="116">
        <v>150</v>
      </c>
      <c r="L1074" s="111">
        <v>154</v>
      </c>
      <c r="M1074" s="111">
        <v>146</v>
      </c>
      <c r="N1074" s="111">
        <v>153</v>
      </c>
      <c r="O1074" s="111">
        <v>152</v>
      </c>
      <c r="P1074" s="111">
        <v>154</v>
      </c>
      <c r="Q1074" s="110">
        <v>28.455400000000001</v>
      </c>
      <c r="R1074" s="110">
        <v>-81.335099999999997</v>
      </c>
      <c r="S1074" s="2" t="s">
        <v>201</v>
      </c>
      <c r="T1074" s="2" t="s">
        <v>1455</v>
      </c>
      <c r="U1074" s="2" t="s">
        <v>4</v>
      </c>
      <c r="V1074" s="2" t="s">
        <v>2</v>
      </c>
    </row>
    <row r="1075" spans="1:22" hidden="1" x14ac:dyDescent="0.3">
      <c r="A1075" s="109">
        <v>294</v>
      </c>
      <c r="B1075" s="126" t="s">
        <v>23</v>
      </c>
      <c r="C1075" s="7" t="str">
        <f t="shared" si="159"/>
        <v>Orange|Family|Active</v>
      </c>
      <c r="D1075" s="7">
        <v>1</v>
      </c>
      <c r="E1075" s="88">
        <v>96</v>
      </c>
      <c r="F1075" s="110">
        <f t="shared" si="152"/>
        <v>576</v>
      </c>
      <c r="G1075" s="113">
        <f t="shared" si="153"/>
        <v>566</v>
      </c>
      <c r="H1075" s="138"/>
      <c r="I1075" s="150"/>
      <c r="J1075" s="130"/>
      <c r="K1075" s="116">
        <v>95</v>
      </c>
      <c r="L1075" s="111">
        <v>95</v>
      </c>
      <c r="M1075" s="111">
        <v>94</v>
      </c>
      <c r="N1075" s="111">
        <v>95</v>
      </c>
      <c r="O1075" s="111">
        <v>94</v>
      </c>
      <c r="P1075" s="111">
        <v>93</v>
      </c>
      <c r="Q1075" s="110">
        <v>28.583100000000002</v>
      </c>
      <c r="R1075" s="110">
        <v>-81.284599999999998</v>
      </c>
      <c r="S1075" s="2" t="s">
        <v>209</v>
      </c>
      <c r="T1075" s="2" t="s">
        <v>1470</v>
      </c>
      <c r="U1075" s="2" t="s">
        <v>4</v>
      </c>
      <c r="V1075" s="2" t="s">
        <v>2</v>
      </c>
    </row>
    <row r="1076" spans="1:22" hidden="1" x14ac:dyDescent="0.3">
      <c r="A1076" s="109">
        <v>303</v>
      </c>
      <c r="B1076" s="126" t="s">
        <v>23</v>
      </c>
      <c r="C1076" s="7" t="str">
        <f t="shared" si="159"/>
        <v>Orange|Family|Active</v>
      </c>
      <c r="D1076" s="7">
        <v>1</v>
      </c>
      <c r="E1076" s="88">
        <v>276</v>
      </c>
      <c r="F1076" s="110">
        <f t="shared" si="152"/>
        <v>1656</v>
      </c>
      <c r="G1076" s="113">
        <f t="shared" si="153"/>
        <v>1619</v>
      </c>
      <c r="H1076" s="138"/>
      <c r="I1076" s="150"/>
      <c r="J1076" s="130"/>
      <c r="K1076" s="116">
        <v>272</v>
      </c>
      <c r="L1076" s="111">
        <v>273</v>
      </c>
      <c r="M1076" s="111">
        <v>267</v>
      </c>
      <c r="N1076" s="111">
        <v>265</v>
      </c>
      <c r="O1076" s="111">
        <v>269</v>
      </c>
      <c r="P1076" s="111">
        <v>273</v>
      </c>
      <c r="Q1076" s="110">
        <v>28.4908</v>
      </c>
      <c r="R1076" s="110">
        <v>-81.403000000000006</v>
      </c>
      <c r="S1076" s="2" t="s">
        <v>215</v>
      </c>
      <c r="T1076" s="2" t="s">
        <v>1426</v>
      </c>
      <c r="U1076" s="2" t="s">
        <v>4</v>
      </c>
      <c r="V1076" s="2" t="s">
        <v>2</v>
      </c>
    </row>
    <row r="1077" spans="1:22" hidden="1" x14ac:dyDescent="0.3">
      <c r="A1077" s="109">
        <v>306</v>
      </c>
      <c r="B1077" s="126" t="s">
        <v>23</v>
      </c>
      <c r="C1077" s="7" t="str">
        <f t="shared" si="159"/>
        <v>Orange|Family|Active</v>
      </c>
      <c r="D1077" s="7">
        <v>1</v>
      </c>
      <c r="E1077" s="88">
        <v>95</v>
      </c>
      <c r="F1077" s="110">
        <f t="shared" ref="F1077:F1140" si="167">COUNTA(K1077:P1077)*E1077</f>
        <v>570</v>
      </c>
      <c r="G1077" s="113">
        <f t="shared" ref="G1077:G1140" si="168">SUM(K1077:P1077)</f>
        <v>549</v>
      </c>
      <c r="H1077" s="138"/>
      <c r="I1077" s="150"/>
      <c r="J1077" s="130"/>
      <c r="K1077" s="116">
        <v>93</v>
      </c>
      <c r="L1077" s="111">
        <v>93</v>
      </c>
      <c r="M1077" s="111">
        <v>89</v>
      </c>
      <c r="N1077" s="111">
        <v>90</v>
      </c>
      <c r="O1077" s="111">
        <v>93</v>
      </c>
      <c r="P1077" s="111">
        <v>91</v>
      </c>
      <c r="Q1077" s="110">
        <v>28.489552</v>
      </c>
      <c r="R1077" s="110">
        <v>-81.407596999999996</v>
      </c>
      <c r="S1077" s="2" t="s">
        <v>217</v>
      </c>
      <c r="T1077" s="2" t="s">
        <v>1416</v>
      </c>
      <c r="U1077" s="2" t="s">
        <v>4</v>
      </c>
      <c r="V1077" s="2" t="s">
        <v>2</v>
      </c>
    </row>
    <row r="1078" spans="1:22" hidden="1" x14ac:dyDescent="0.3">
      <c r="A1078" s="109">
        <v>357</v>
      </c>
      <c r="B1078" s="126" t="s">
        <v>23</v>
      </c>
      <c r="C1078" s="7" t="str">
        <f t="shared" si="159"/>
        <v>Orange|Family|Active</v>
      </c>
      <c r="D1078" s="7">
        <v>1</v>
      </c>
      <c r="E1078" s="88">
        <v>304</v>
      </c>
      <c r="F1078" s="110">
        <f t="shared" si="167"/>
        <v>1824</v>
      </c>
      <c r="G1078" s="113">
        <f t="shared" si="168"/>
        <v>1746</v>
      </c>
      <c r="H1078" s="138"/>
      <c r="I1078" s="150"/>
      <c r="J1078" s="130"/>
      <c r="K1078" s="116">
        <v>297</v>
      </c>
      <c r="L1078" s="111">
        <v>291</v>
      </c>
      <c r="M1078" s="111">
        <v>286</v>
      </c>
      <c r="N1078" s="111">
        <v>287</v>
      </c>
      <c r="O1078" s="111">
        <v>293</v>
      </c>
      <c r="P1078" s="111">
        <v>292</v>
      </c>
      <c r="Q1078" s="110">
        <v>28.481999999999999</v>
      </c>
      <c r="R1078" s="110">
        <v>-81.408799999999999</v>
      </c>
      <c r="S1078" s="2" t="s">
        <v>253</v>
      </c>
      <c r="T1078" s="2" t="s">
        <v>1472</v>
      </c>
      <c r="U1078" s="2" t="s">
        <v>4</v>
      </c>
      <c r="V1078" s="2" t="s">
        <v>2</v>
      </c>
    </row>
    <row r="1079" spans="1:22" hidden="1" x14ac:dyDescent="0.3">
      <c r="A1079" s="109">
        <v>371</v>
      </c>
      <c r="B1079" s="126" t="s">
        <v>23</v>
      </c>
      <c r="C1079" s="7" t="str">
        <f t="shared" si="159"/>
        <v>Orange|Family|Active</v>
      </c>
      <c r="D1079" s="7">
        <v>1</v>
      </c>
      <c r="E1079" s="88">
        <v>93</v>
      </c>
      <c r="F1079" s="110">
        <f t="shared" si="167"/>
        <v>558</v>
      </c>
      <c r="G1079" s="113">
        <f t="shared" si="168"/>
        <v>546</v>
      </c>
      <c r="H1079" s="138"/>
      <c r="I1079" s="150"/>
      <c r="J1079" s="130"/>
      <c r="K1079" s="116">
        <v>90</v>
      </c>
      <c r="L1079" s="111">
        <v>89</v>
      </c>
      <c r="M1079" s="111">
        <v>92</v>
      </c>
      <c r="N1079" s="111">
        <v>92</v>
      </c>
      <c r="O1079" s="111">
        <v>92</v>
      </c>
      <c r="P1079" s="111">
        <v>91</v>
      </c>
      <c r="Q1079" s="110">
        <v>28.625599999999999</v>
      </c>
      <c r="R1079" s="110">
        <v>-81.468000000000004</v>
      </c>
      <c r="S1079" s="2" t="s">
        <v>260</v>
      </c>
      <c r="T1079" s="2" t="s">
        <v>1434</v>
      </c>
      <c r="U1079" s="2" t="s">
        <v>4</v>
      </c>
      <c r="V1079" s="2" t="s">
        <v>2</v>
      </c>
    </row>
    <row r="1080" spans="1:22" hidden="1" x14ac:dyDescent="0.3">
      <c r="A1080" s="109">
        <v>435</v>
      </c>
      <c r="B1080" s="126" t="s">
        <v>23</v>
      </c>
      <c r="C1080" s="7" t="str">
        <f t="shared" si="159"/>
        <v>Orange|Family|Active</v>
      </c>
      <c r="D1080" s="7">
        <v>1</v>
      </c>
      <c r="E1080" s="88">
        <v>240</v>
      </c>
      <c r="F1080" s="110">
        <f t="shared" si="167"/>
        <v>1440</v>
      </c>
      <c r="G1080" s="113">
        <f t="shared" si="168"/>
        <v>1397</v>
      </c>
      <c r="H1080" s="138"/>
      <c r="I1080" s="150"/>
      <c r="J1080" s="130"/>
      <c r="K1080" s="116">
        <v>232</v>
      </c>
      <c r="L1080" s="111">
        <v>233</v>
      </c>
      <c r="M1080" s="111">
        <v>233</v>
      </c>
      <c r="N1080" s="111">
        <v>233</v>
      </c>
      <c r="O1080" s="111">
        <v>231</v>
      </c>
      <c r="P1080" s="111">
        <v>235</v>
      </c>
      <c r="Q1080" s="110">
        <v>28.615100000000002</v>
      </c>
      <c r="R1080" s="110">
        <v>-81.411500000000004</v>
      </c>
      <c r="S1080" s="2" t="s">
        <v>299</v>
      </c>
      <c r="T1080" s="2" t="s">
        <v>1355</v>
      </c>
      <c r="U1080" s="2" t="s">
        <v>4</v>
      </c>
      <c r="V1080" s="2" t="s">
        <v>2</v>
      </c>
    </row>
    <row r="1081" spans="1:22" hidden="1" x14ac:dyDescent="0.3">
      <c r="A1081" s="109">
        <v>451</v>
      </c>
      <c r="B1081" s="126" t="s">
        <v>23</v>
      </c>
      <c r="C1081" s="7" t="str">
        <f t="shared" si="159"/>
        <v>Orange|Family|Active</v>
      </c>
      <c r="D1081" s="7">
        <v>1</v>
      </c>
      <c r="E1081" s="88">
        <v>145</v>
      </c>
      <c r="F1081" s="110">
        <f t="shared" si="167"/>
        <v>870</v>
      </c>
      <c r="G1081" s="113">
        <f t="shared" si="168"/>
        <v>828</v>
      </c>
      <c r="H1081" s="138"/>
      <c r="I1081" s="150"/>
      <c r="J1081" s="130"/>
      <c r="K1081" s="116">
        <v>142</v>
      </c>
      <c r="L1081" s="111">
        <v>138</v>
      </c>
      <c r="M1081" s="111">
        <v>137</v>
      </c>
      <c r="N1081" s="111">
        <v>140</v>
      </c>
      <c r="O1081" s="111">
        <v>135</v>
      </c>
      <c r="P1081" s="111">
        <v>136</v>
      </c>
      <c r="Q1081" s="110">
        <v>28.465299999999999</v>
      </c>
      <c r="R1081" s="110">
        <v>-81.387299999999996</v>
      </c>
      <c r="S1081" s="2" t="s">
        <v>306</v>
      </c>
      <c r="T1081" s="2" t="s">
        <v>1415</v>
      </c>
      <c r="U1081" s="2" t="s">
        <v>4</v>
      </c>
      <c r="V1081" s="2" t="s">
        <v>2</v>
      </c>
    </row>
    <row r="1082" spans="1:22" hidden="1" x14ac:dyDescent="0.3">
      <c r="A1082" s="109">
        <v>456</v>
      </c>
      <c r="B1082" s="126" t="s">
        <v>23</v>
      </c>
      <c r="C1082" s="7" t="str">
        <f t="shared" si="159"/>
        <v>Orange|Family|Active</v>
      </c>
      <c r="D1082" s="7">
        <v>1</v>
      </c>
      <c r="E1082" s="88">
        <v>240</v>
      </c>
      <c r="F1082" s="110">
        <f t="shared" si="167"/>
        <v>1440</v>
      </c>
      <c r="G1082" s="113">
        <f t="shared" si="168"/>
        <v>1400</v>
      </c>
      <c r="H1082" s="138"/>
      <c r="I1082" s="150"/>
      <c r="J1082" s="130"/>
      <c r="K1082" s="116">
        <v>239</v>
      </c>
      <c r="L1082" s="111">
        <v>235</v>
      </c>
      <c r="M1082" s="111">
        <v>233</v>
      </c>
      <c r="N1082" s="111">
        <v>233</v>
      </c>
      <c r="O1082" s="111">
        <v>231</v>
      </c>
      <c r="P1082" s="111">
        <v>229</v>
      </c>
      <c r="Q1082" s="110">
        <v>28.529900000000001</v>
      </c>
      <c r="R1082" s="110">
        <v>-81.452399999999997</v>
      </c>
      <c r="S1082" s="2" t="s">
        <v>310</v>
      </c>
      <c r="T1082" s="2" t="s">
        <v>1488</v>
      </c>
      <c r="U1082" s="2" t="s">
        <v>4</v>
      </c>
      <c r="V1082" s="2" t="s">
        <v>2</v>
      </c>
    </row>
    <row r="1083" spans="1:22" hidden="1" x14ac:dyDescent="0.3">
      <c r="A1083" s="109">
        <v>510</v>
      </c>
      <c r="B1083" s="126" t="s">
        <v>23</v>
      </c>
      <c r="C1083" s="7" t="str">
        <f t="shared" si="159"/>
        <v>Orange|Family|Active</v>
      </c>
      <c r="D1083" s="7">
        <v>1</v>
      </c>
      <c r="E1083" s="88">
        <v>288</v>
      </c>
      <c r="F1083" s="110">
        <f t="shared" si="167"/>
        <v>1728</v>
      </c>
      <c r="G1083" s="113">
        <f t="shared" si="168"/>
        <v>1620</v>
      </c>
      <c r="H1083" s="138"/>
      <c r="I1083" s="150"/>
      <c r="J1083" s="130"/>
      <c r="K1083" s="116">
        <v>274</v>
      </c>
      <c r="L1083" s="111">
        <v>268</v>
      </c>
      <c r="M1083" s="111">
        <v>263</v>
      </c>
      <c r="N1083" s="111">
        <v>267</v>
      </c>
      <c r="O1083" s="111">
        <v>270</v>
      </c>
      <c r="P1083" s="111">
        <v>278</v>
      </c>
      <c r="Q1083" s="110">
        <v>28.531099999999999</v>
      </c>
      <c r="R1083" s="110">
        <v>-81.459100000000007</v>
      </c>
      <c r="S1083" s="2" t="s">
        <v>347</v>
      </c>
      <c r="T1083" s="2" t="s">
        <v>1354</v>
      </c>
      <c r="U1083" s="2" t="s">
        <v>4</v>
      </c>
      <c r="V1083" s="2" t="s">
        <v>2</v>
      </c>
    </row>
    <row r="1084" spans="1:22" hidden="1" x14ac:dyDescent="0.3">
      <c r="A1084" s="109">
        <v>519</v>
      </c>
      <c r="B1084" s="126" t="s">
        <v>23</v>
      </c>
      <c r="C1084" s="7" t="str">
        <f t="shared" si="159"/>
        <v>Orange|Family|Active</v>
      </c>
      <c r="D1084" s="7">
        <v>1</v>
      </c>
      <c r="E1084" s="88">
        <v>248</v>
      </c>
      <c r="F1084" s="110">
        <f t="shared" si="167"/>
        <v>1488</v>
      </c>
      <c r="G1084" s="113">
        <f t="shared" si="168"/>
        <v>1471</v>
      </c>
      <c r="H1084" s="138"/>
      <c r="I1084" s="150"/>
      <c r="J1084" s="130"/>
      <c r="K1084" s="116">
        <v>246</v>
      </c>
      <c r="L1084" s="111">
        <v>247</v>
      </c>
      <c r="M1084" s="111">
        <v>244</v>
      </c>
      <c r="N1084" s="111">
        <v>245</v>
      </c>
      <c r="O1084" s="111">
        <v>247</v>
      </c>
      <c r="P1084" s="111">
        <v>242</v>
      </c>
      <c r="Q1084" s="110">
        <v>28.499199999999998</v>
      </c>
      <c r="R1084" s="110">
        <v>-81.441299999999998</v>
      </c>
      <c r="S1084" s="2" t="s">
        <v>352</v>
      </c>
      <c r="T1084" s="2" t="s">
        <v>1350</v>
      </c>
      <c r="U1084" s="2" t="s">
        <v>4</v>
      </c>
      <c r="V1084" s="2" t="s">
        <v>2</v>
      </c>
    </row>
    <row r="1085" spans="1:22" hidden="1" x14ac:dyDescent="0.3">
      <c r="A1085" s="109">
        <v>522</v>
      </c>
      <c r="B1085" s="126" t="s">
        <v>23</v>
      </c>
      <c r="C1085" s="7" t="str">
        <f t="shared" si="159"/>
        <v>Orange|Family|Active</v>
      </c>
      <c r="D1085" s="7">
        <v>1</v>
      </c>
      <c r="E1085" s="88">
        <v>504</v>
      </c>
      <c r="F1085" s="110">
        <f t="shared" si="167"/>
        <v>3024</v>
      </c>
      <c r="G1085" s="113">
        <f t="shared" si="168"/>
        <v>2944</v>
      </c>
      <c r="H1085" s="138"/>
      <c r="I1085" s="150"/>
      <c r="J1085" s="130"/>
      <c r="K1085" s="116">
        <v>489</v>
      </c>
      <c r="L1085" s="111">
        <v>495</v>
      </c>
      <c r="M1085" s="111">
        <v>489</v>
      </c>
      <c r="N1085" s="111">
        <v>490</v>
      </c>
      <c r="O1085" s="111">
        <v>488</v>
      </c>
      <c r="P1085" s="111">
        <v>493</v>
      </c>
      <c r="Q1085" s="110">
        <v>28.413399999999999</v>
      </c>
      <c r="R1085" s="110">
        <v>-81.470699999999994</v>
      </c>
      <c r="S1085" s="2" t="s">
        <v>356</v>
      </c>
      <c r="T1085" s="2" t="s">
        <v>1404</v>
      </c>
      <c r="U1085" s="2" t="s">
        <v>4</v>
      </c>
      <c r="V1085" s="2" t="s">
        <v>2</v>
      </c>
    </row>
    <row r="1086" spans="1:22" hidden="1" x14ac:dyDescent="0.3">
      <c r="A1086" s="109">
        <v>530</v>
      </c>
      <c r="B1086" s="126" t="s">
        <v>23</v>
      </c>
      <c r="C1086" s="7" t="str">
        <f t="shared" si="159"/>
        <v>Orange|Family|Active</v>
      </c>
      <c r="D1086" s="7">
        <v>1</v>
      </c>
      <c r="E1086" s="88">
        <v>265</v>
      </c>
      <c r="F1086" s="110">
        <f t="shared" si="167"/>
        <v>1590</v>
      </c>
      <c r="G1086" s="113">
        <f t="shared" si="168"/>
        <v>1564</v>
      </c>
      <c r="H1086" s="138"/>
      <c r="I1086" s="150"/>
      <c r="J1086" s="130"/>
      <c r="K1086" s="116">
        <v>265</v>
      </c>
      <c r="L1086" s="111">
        <v>259</v>
      </c>
      <c r="M1086" s="111">
        <v>261</v>
      </c>
      <c r="N1086" s="111">
        <v>259</v>
      </c>
      <c r="O1086" s="111">
        <v>259</v>
      </c>
      <c r="P1086" s="111">
        <v>261</v>
      </c>
      <c r="Q1086" s="110">
        <v>28.401</v>
      </c>
      <c r="R1086" s="110">
        <v>-81.534700000000001</v>
      </c>
      <c r="S1086" s="2" t="s">
        <v>361</v>
      </c>
      <c r="T1086" s="2" t="s">
        <v>1426</v>
      </c>
      <c r="U1086" s="2" t="s">
        <v>4</v>
      </c>
      <c r="V1086" s="2" t="s">
        <v>2</v>
      </c>
    </row>
    <row r="1087" spans="1:22" hidden="1" x14ac:dyDescent="0.3">
      <c r="A1087" s="109">
        <v>554</v>
      </c>
      <c r="B1087" s="126" t="s">
        <v>23</v>
      </c>
      <c r="C1087" s="7" t="str">
        <f t="shared" si="159"/>
        <v>Orange|Family|Active</v>
      </c>
      <c r="D1087" s="7">
        <v>1</v>
      </c>
      <c r="E1087" s="88">
        <v>176</v>
      </c>
      <c r="F1087" s="110">
        <f t="shared" si="167"/>
        <v>528</v>
      </c>
      <c r="G1087" s="113">
        <f t="shared" si="168"/>
        <v>501</v>
      </c>
      <c r="H1087" s="138"/>
      <c r="I1087" s="150"/>
      <c r="J1087" s="130"/>
      <c r="M1087" s="111">
        <v>166</v>
      </c>
      <c r="N1087" s="111">
        <v>166</v>
      </c>
      <c r="P1087" s="111">
        <v>169</v>
      </c>
      <c r="Q1087" s="110">
        <v>28.476841</v>
      </c>
      <c r="R1087" s="110">
        <v>-81.429991999999999</v>
      </c>
      <c r="S1087" s="2" t="s">
        <v>375</v>
      </c>
      <c r="T1087" s="2" t="s">
        <v>1506</v>
      </c>
      <c r="U1087" s="2" t="s">
        <v>4</v>
      </c>
      <c r="V1087" s="2" t="s">
        <v>2</v>
      </c>
    </row>
    <row r="1088" spans="1:22" hidden="1" x14ac:dyDescent="0.3">
      <c r="A1088" s="109">
        <v>598</v>
      </c>
      <c r="B1088" s="126" t="s">
        <v>23</v>
      </c>
      <c r="C1088" s="7" t="str">
        <f t="shared" si="159"/>
        <v>Orange|Family|Active</v>
      </c>
      <c r="D1088" s="7">
        <v>1</v>
      </c>
      <c r="E1088" s="88">
        <v>120</v>
      </c>
      <c r="F1088" s="110">
        <f t="shared" si="167"/>
        <v>720</v>
      </c>
      <c r="G1088" s="113">
        <f t="shared" si="168"/>
        <v>692</v>
      </c>
      <c r="H1088" s="138"/>
      <c r="I1088" s="150"/>
      <c r="J1088" s="130"/>
      <c r="K1088" s="116">
        <v>114</v>
      </c>
      <c r="L1088" s="111">
        <v>118</v>
      </c>
      <c r="M1088" s="111">
        <v>117</v>
      </c>
      <c r="N1088" s="111">
        <v>117</v>
      </c>
      <c r="O1088" s="111">
        <v>113</v>
      </c>
      <c r="P1088" s="111">
        <v>113</v>
      </c>
      <c r="Q1088" s="110">
        <v>28.5639</v>
      </c>
      <c r="R1088" s="110">
        <v>-81.591899999999995</v>
      </c>
      <c r="S1088" s="2" t="s">
        <v>405</v>
      </c>
      <c r="T1088" s="2" t="s">
        <v>1510</v>
      </c>
      <c r="U1088" s="2" t="s">
        <v>4</v>
      </c>
      <c r="V1088" s="2" t="s">
        <v>2</v>
      </c>
    </row>
    <row r="1089" spans="1:22" hidden="1" x14ac:dyDescent="0.3">
      <c r="A1089" s="109">
        <v>639</v>
      </c>
      <c r="B1089" s="126" t="s">
        <v>23</v>
      </c>
      <c r="C1089" s="7" t="str">
        <f t="shared" si="159"/>
        <v>Orange|Family|Active</v>
      </c>
      <c r="D1089" s="7">
        <v>1</v>
      </c>
      <c r="E1089" s="88">
        <v>420</v>
      </c>
      <c r="F1089" s="110">
        <f t="shared" si="167"/>
        <v>2520</v>
      </c>
      <c r="G1089" s="113">
        <f t="shared" si="168"/>
        <v>2482</v>
      </c>
      <c r="H1089" s="138"/>
      <c r="I1089" s="150"/>
      <c r="J1089" s="130"/>
      <c r="K1089" s="116">
        <v>418</v>
      </c>
      <c r="L1089" s="111">
        <v>418</v>
      </c>
      <c r="M1089" s="111">
        <v>417</v>
      </c>
      <c r="N1089" s="111">
        <v>413</v>
      </c>
      <c r="O1089" s="111">
        <v>410</v>
      </c>
      <c r="P1089" s="111">
        <v>406</v>
      </c>
      <c r="Q1089" s="110">
        <v>28.372399999999999</v>
      </c>
      <c r="R1089" s="110">
        <v>-81.369900000000001</v>
      </c>
      <c r="S1089" s="2" t="s">
        <v>426</v>
      </c>
      <c r="T1089" s="2" t="s">
        <v>1357</v>
      </c>
      <c r="U1089" s="2" t="s">
        <v>4</v>
      </c>
      <c r="V1089" s="2" t="s">
        <v>2</v>
      </c>
    </row>
    <row r="1090" spans="1:22" hidden="1" x14ac:dyDescent="0.3">
      <c r="A1090" s="109">
        <v>647</v>
      </c>
      <c r="B1090" s="126" t="s">
        <v>23</v>
      </c>
      <c r="C1090" s="7" t="str">
        <f t="shared" si="159"/>
        <v>Orange|Family|Active</v>
      </c>
      <c r="D1090" s="7">
        <v>1</v>
      </c>
      <c r="E1090" s="88">
        <v>100</v>
      </c>
      <c r="F1090" s="110">
        <f t="shared" si="167"/>
        <v>600</v>
      </c>
      <c r="G1090" s="113">
        <f t="shared" si="168"/>
        <v>582</v>
      </c>
      <c r="H1090" s="138"/>
      <c r="I1090" s="150"/>
      <c r="J1090" s="130"/>
      <c r="K1090" s="116">
        <v>98</v>
      </c>
      <c r="L1090" s="111">
        <v>100</v>
      </c>
      <c r="M1090" s="111">
        <v>96</v>
      </c>
      <c r="N1090" s="111">
        <v>98</v>
      </c>
      <c r="O1090" s="111">
        <v>96</v>
      </c>
      <c r="P1090" s="111">
        <v>94</v>
      </c>
      <c r="Q1090" s="110">
        <v>28.484100000000002</v>
      </c>
      <c r="R1090" s="110">
        <v>-81.405199999999994</v>
      </c>
      <c r="S1090" s="2" t="s">
        <v>431</v>
      </c>
      <c r="T1090" s="2" t="s">
        <v>1446</v>
      </c>
      <c r="U1090" s="2" t="s">
        <v>4</v>
      </c>
      <c r="V1090" s="2" t="s">
        <v>2</v>
      </c>
    </row>
    <row r="1091" spans="1:22" hidden="1" x14ac:dyDescent="0.3">
      <c r="A1091" s="109">
        <v>648</v>
      </c>
      <c r="B1091" s="126" t="s">
        <v>23</v>
      </c>
      <c r="C1091" s="7" t="str">
        <f t="shared" si="159"/>
        <v>Orange|Family|Active</v>
      </c>
      <c r="D1091" s="7">
        <v>1</v>
      </c>
      <c r="E1091" s="88">
        <v>288</v>
      </c>
      <c r="F1091" s="110">
        <f t="shared" si="167"/>
        <v>1728</v>
      </c>
      <c r="G1091" s="113">
        <f t="shared" si="168"/>
        <v>1657</v>
      </c>
      <c r="H1091" s="138"/>
      <c r="I1091" s="150"/>
      <c r="J1091" s="130"/>
      <c r="K1091" s="116">
        <v>274</v>
      </c>
      <c r="L1091" s="111">
        <v>281</v>
      </c>
      <c r="M1091" s="111">
        <v>274</v>
      </c>
      <c r="N1091" s="111">
        <v>274</v>
      </c>
      <c r="O1091" s="111">
        <v>276</v>
      </c>
      <c r="P1091" s="111">
        <v>278</v>
      </c>
      <c r="Q1091" s="110">
        <v>28.484100000000002</v>
      </c>
      <c r="R1091" s="110">
        <v>-81.405199999999994</v>
      </c>
      <c r="S1091" s="2" t="s">
        <v>432</v>
      </c>
      <c r="T1091" s="2" t="s">
        <v>1521</v>
      </c>
      <c r="U1091" s="2" t="s">
        <v>4</v>
      </c>
      <c r="V1091" s="2" t="s">
        <v>2</v>
      </c>
    </row>
    <row r="1092" spans="1:22" hidden="1" x14ac:dyDescent="0.3">
      <c r="A1092" s="109">
        <v>688</v>
      </c>
      <c r="B1092" s="126" t="s">
        <v>23</v>
      </c>
      <c r="C1092" s="7" t="str">
        <f t="shared" si="159"/>
        <v>Orange|Family|Active</v>
      </c>
      <c r="D1092" s="7">
        <v>1</v>
      </c>
      <c r="E1092" s="88">
        <v>216</v>
      </c>
      <c r="F1092" s="110">
        <f t="shared" si="167"/>
        <v>1296</v>
      </c>
      <c r="G1092" s="113">
        <f t="shared" si="168"/>
        <v>1253</v>
      </c>
      <c r="H1092" s="138"/>
      <c r="I1092" s="150"/>
      <c r="J1092" s="130"/>
      <c r="K1092" s="116">
        <v>210</v>
      </c>
      <c r="L1092" s="111">
        <v>213</v>
      </c>
      <c r="M1092" s="111">
        <v>207</v>
      </c>
      <c r="N1092" s="111">
        <v>205</v>
      </c>
      <c r="O1092" s="111">
        <v>209</v>
      </c>
      <c r="P1092" s="111">
        <v>209</v>
      </c>
      <c r="Q1092" s="110">
        <v>28.472999999999999</v>
      </c>
      <c r="R1092" s="110">
        <v>-81.438599999999994</v>
      </c>
      <c r="S1092" s="2" t="s">
        <v>457</v>
      </c>
      <c r="T1092" s="2" t="s">
        <v>1349</v>
      </c>
      <c r="U1092" s="2" t="s">
        <v>4</v>
      </c>
      <c r="V1092" s="2" t="s">
        <v>2</v>
      </c>
    </row>
    <row r="1093" spans="1:22" hidden="1" x14ac:dyDescent="0.3">
      <c r="A1093" s="109">
        <v>689</v>
      </c>
      <c r="B1093" s="126" t="s">
        <v>23</v>
      </c>
      <c r="C1093" s="7" t="str">
        <f t="shared" si="159"/>
        <v>Orange|Family|Active</v>
      </c>
      <c r="D1093" s="7">
        <v>1</v>
      </c>
      <c r="E1093" s="88">
        <v>156</v>
      </c>
      <c r="F1093" s="110">
        <f t="shared" si="167"/>
        <v>936</v>
      </c>
      <c r="G1093" s="113">
        <f t="shared" si="168"/>
        <v>909</v>
      </c>
      <c r="H1093" s="138"/>
      <c r="I1093" s="150"/>
      <c r="J1093" s="130"/>
      <c r="K1093" s="116">
        <v>152</v>
      </c>
      <c r="L1093" s="111">
        <v>152</v>
      </c>
      <c r="M1093" s="111">
        <v>152</v>
      </c>
      <c r="N1093" s="111">
        <v>154</v>
      </c>
      <c r="O1093" s="111">
        <v>152</v>
      </c>
      <c r="P1093" s="111">
        <v>147</v>
      </c>
      <c r="Q1093" s="110">
        <v>28.473500000000001</v>
      </c>
      <c r="R1093" s="110">
        <v>-81.436800000000005</v>
      </c>
      <c r="S1093" s="2" t="s">
        <v>458</v>
      </c>
      <c r="T1093" s="2" t="s">
        <v>1464</v>
      </c>
      <c r="U1093" s="2" t="s">
        <v>4</v>
      </c>
      <c r="V1093" s="2" t="s">
        <v>2</v>
      </c>
    </row>
    <row r="1094" spans="1:22" hidden="1" x14ac:dyDescent="0.3">
      <c r="A1094" s="109">
        <v>699</v>
      </c>
      <c r="B1094" s="126" t="s">
        <v>23</v>
      </c>
      <c r="C1094" s="7" t="str">
        <f t="shared" si="159"/>
        <v>Orange|Family|Active</v>
      </c>
      <c r="D1094" s="7">
        <v>1</v>
      </c>
      <c r="E1094" s="88">
        <v>300</v>
      </c>
      <c r="F1094" s="110">
        <f t="shared" si="167"/>
        <v>1800</v>
      </c>
      <c r="G1094" s="113">
        <f t="shared" si="168"/>
        <v>1729</v>
      </c>
      <c r="H1094" s="138"/>
      <c r="I1094" s="150"/>
      <c r="J1094" s="130"/>
      <c r="K1094" s="116">
        <v>289</v>
      </c>
      <c r="L1094" s="111">
        <v>285</v>
      </c>
      <c r="M1094" s="111">
        <v>285</v>
      </c>
      <c r="N1094" s="111">
        <v>283</v>
      </c>
      <c r="O1094" s="111">
        <v>291</v>
      </c>
      <c r="P1094" s="111">
        <v>296</v>
      </c>
      <c r="Q1094" s="110">
        <v>28.561</v>
      </c>
      <c r="R1094" s="110">
        <v>-81.1999</v>
      </c>
      <c r="S1094" s="2" t="s">
        <v>464</v>
      </c>
      <c r="T1094" s="2" t="s">
        <v>1351</v>
      </c>
      <c r="U1094" s="2" t="s">
        <v>4</v>
      </c>
      <c r="V1094" s="2" t="s">
        <v>2</v>
      </c>
    </row>
    <row r="1095" spans="1:22" hidden="1" x14ac:dyDescent="0.3">
      <c r="A1095" s="109">
        <v>739</v>
      </c>
      <c r="B1095" s="126" t="s">
        <v>23</v>
      </c>
      <c r="C1095" s="7" t="str">
        <f t="shared" si="159"/>
        <v>Orange|Family|Active</v>
      </c>
      <c r="D1095" s="7">
        <v>1</v>
      </c>
      <c r="E1095" s="88">
        <v>121</v>
      </c>
      <c r="F1095" s="110">
        <f t="shared" si="167"/>
        <v>726</v>
      </c>
      <c r="G1095" s="113">
        <f t="shared" si="168"/>
        <v>716</v>
      </c>
      <c r="H1095" s="138"/>
      <c r="I1095" s="150"/>
      <c r="J1095" s="130"/>
      <c r="K1095" s="116">
        <v>120</v>
      </c>
      <c r="L1095" s="111">
        <v>119</v>
      </c>
      <c r="M1095" s="111">
        <v>119</v>
      </c>
      <c r="N1095" s="111">
        <v>120</v>
      </c>
      <c r="O1095" s="111">
        <v>120</v>
      </c>
      <c r="P1095" s="111">
        <v>118</v>
      </c>
      <c r="Q1095" s="110">
        <v>28.618500000000001</v>
      </c>
      <c r="R1095" s="110">
        <v>-81.314499999999995</v>
      </c>
      <c r="S1095" s="2" t="s">
        <v>492</v>
      </c>
      <c r="T1095" s="2" t="s">
        <v>1463</v>
      </c>
      <c r="U1095" s="2" t="s">
        <v>4</v>
      </c>
      <c r="V1095" s="2" t="s">
        <v>2</v>
      </c>
    </row>
    <row r="1096" spans="1:22" hidden="1" x14ac:dyDescent="0.3">
      <c r="A1096" s="109">
        <v>742</v>
      </c>
      <c r="B1096" s="126" t="s">
        <v>23</v>
      </c>
      <c r="C1096" s="7" t="str">
        <f t="shared" si="159"/>
        <v>Orange|Family|Active</v>
      </c>
      <c r="D1096" s="7">
        <v>1</v>
      </c>
      <c r="E1096" s="88">
        <v>312</v>
      </c>
      <c r="F1096" s="110">
        <f t="shared" si="167"/>
        <v>1872</v>
      </c>
      <c r="G1096" s="113">
        <f t="shared" si="168"/>
        <v>1770</v>
      </c>
      <c r="H1096" s="138"/>
      <c r="I1096" s="150"/>
      <c r="J1096" s="130"/>
      <c r="K1096" s="116">
        <v>308</v>
      </c>
      <c r="L1096" s="111">
        <v>299</v>
      </c>
      <c r="M1096" s="111">
        <v>292</v>
      </c>
      <c r="N1096" s="111">
        <v>293</v>
      </c>
      <c r="O1096" s="111">
        <v>287</v>
      </c>
      <c r="P1096" s="111">
        <v>291</v>
      </c>
      <c r="Q1096" s="110">
        <v>28.452999999999999</v>
      </c>
      <c r="R1096" s="110">
        <v>-81.378799999999998</v>
      </c>
      <c r="S1096" s="2" t="s">
        <v>495</v>
      </c>
      <c r="T1096" s="2" t="s">
        <v>1505</v>
      </c>
      <c r="U1096" s="2" t="s">
        <v>4</v>
      </c>
      <c r="V1096" s="2" t="s">
        <v>2</v>
      </c>
    </row>
    <row r="1097" spans="1:22" hidden="1" x14ac:dyDescent="0.3">
      <c r="A1097" s="109">
        <v>766</v>
      </c>
      <c r="B1097" s="126" t="s">
        <v>23</v>
      </c>
      <c r="C1097" s="7" t="str">
        <f t="shared" si="159"/>
        <v>Orange|Family|Active</v>
      </c>
      <c r="D1097" s="7">
        <v>1</v>
      </c>
      <c r="E1097" s="88">
        <v>240</v>
      </c>
      <c r="F1097" s="110">
        <f t="shared" si="167"/>
        <v>1440</v>
      </c>
      <c r="G1097" s="113">
        <f t="shared" si="168"/>
        <v>1386</v>
      </c>
      <c r="H1097" s="138"/>
      <c r="I1097" s="150"/>
      <c r="J1097" s="130"/>
      <c r="K1097" s="116">
        <v>230</v>
      </c>
      <c r="L1097" s="111">
        <v>231</v>
      </c>
      <c r="M1097" s="111">
        <v>234</v>
      </c>
      <c r="N1097" s="111">
        <v>227</v>
      </c>
      <c r="O1097" s="111">
        <v>234</v>
      </c>
      <c r="P1097" s="111">
        <v>230</v>
      </c>
      <c r="Q1097" s="110">
        <v>28.580200000000001</v>
      </c>
      <c r="R1097" s="110">
        <v>-81.480099999999993</v>
      </c>
      <c r="S1097" s="2" t="s">
        <v>508</v>
      </c>
      <c r="T1097" s="2" t="s">
        <v>1476</v>
      </c>
      <c r="U1097" s="2" t="s">
        <v>4</v>
      </c>
      <c r="V1097" s="2" t="s">
        <v>2</v>
      </c>
    </row>
    <row r="1098" spans="1:22" hidden="1" x14ac:dyDescent="0.3">
      <c r="A1098" s="109">
        <v>810</v>
      </c>
      <c r="B1098" s="126" t="s">
        <v>23</v>
      </c>
      <c r="C1098" s="7" t="str">
        <f t="shared" si="159"/>
        <v>Orange|Family|Active</v>
      </c>
      <c r="D1098" s="7">
        <v>1</v>
      </c>
      <c r="E1098" s="88">
        <v>272</v>
      </c>
      <c r="F1098" s="110">
        <f t="shared" si="167"/>
        <v>1632</v>
      </c>
      <c r="G1098" s="113">
        <f t="shared" si="168"/>
        <v>1621</v>
      </c>
      <c r="H1098" s="138"/>
      <c r="I1098" s="150"/>
      <c r="J1098" s="130"/>
      <c r="K1098" s="116">
        <v>268</v>
      </c>
      <c r="L1098" s="111">
        <v>271</v>
      </c>
      <c r="M1098" s="111">
        <v>271</v>
      </c>
      <c r="N1098" s="111">
        <v>272</v>
      </c>
      <c r="O1098" s="111">
        <v>269</v>
      </c>
      <c r="P1098" s="111">
        <v>270</v>
      </c>
      <c r="Q1098" s="110">
        <v>28.4864</v>
      </c>
      <c r="R1098" s="110">
        <v>-81.283299999999997</v>
      </c>
      <c r="S1098" s="2" t="s">
        <v>530</v>
      </c>
      <c r="T1098" s="2" t="s">
        <v>1543</v>
      </c>
      <c r="U1098" s="2" t="s">
        <v>4</v>
      </c>
      <c r="V1098" s="2" t="s">
        <v>2</v>
      </c>
    </row>
    <row r="1099" spans="1:22" hidden="1" x14ac:dyDescent="0.3">
      <c r="A1099" s="109">
        <v>814</v>
      </c>
      <c r="B1099" s="126" t="s">
        <v>23</v>
      </c>
      <c r="C1099" s="7" t="str">
        <f t="shared" si="159"/>
        <v>Orange|Family|Active</v>
      </c>
      <c r="D1099" s="7">
        <v>1</v>
      </c>
      <c r="E1099" s="88">
        <v>26</v>
      </c>
      <c r="F1099" s="110">
        <f t="shared" si="167"/>
        <v>0</v>
      </c>
      <c r="G1099" s="113">
        <f t="shared" si="168"/>
        <v>0</v>
      </c>
      <c r="H1099" s="138"/>
      <c r="I1099" s="150"/>
      <c r="J1099" s="130"/>
      <c r="Q1099" s="110">
        <v>28.550889999999999</v>
      </c>
      <c r="R1099" s="110">
        <v>-81.392849999999996</v>
      </c>
      <c r="S1099" s="2" t="s">
        <v>533</v>
      </c>
      <c r="T1099" s="2" t="s">
        <v>1350</v>
      </c>
      <c r="U1099" s="2" t="s">
        <v>4</v>
      </c>
      <c r="V1099" s="2" t="s">
        <v>2</v>
      </c>
    </row>
    <row r="1100" spans="1:22" hidden="1" x14ac:dyDescent="0.3">
      <c r="A1100" s="109">
        <v>852</v>
      </c>
      <c r="B1100" s="126" t="s">
        <v>23</v>
      </c>
      <c r="C1100" s="7" t="str">
        <f t="shared" si="159"/>
        <v>Orange|Family|Active</v>
      </c>
      <c r="D1100" s="7">
        <v>1</v>
      </c>
      <c r="E1100" s="88">
        <v>80</v>
      </c>
      <c r="F1100" s="110">
        <f t="shared" si="167"/>
        <v>480</v>
      </c>
      <c r="G1100" s="113">
        <f t="shared" si="168"/>
        <v>451</v>
      </c>
      <c r="H1100" s="138"/>
      <c r="I1100" s="150"/>
      <c r="J1100" s="130"/>
      <c r="K1100" s="116">
        <v>75</v>
      </c>
      <c r="L1100" s="111">
        <v>77</v>
      </c>
      <c r="M1100" s="111">
        <v>75</v>
      </c>
      <c r="N1100" s="111">
        <v>76</v>
      </c>
      <c r="O1100" s="111">
        <v>75</v>
      </c>
      <c r="P1100" s="111">
        <v>73</v>
      </c>
      <c r="Q1100" s="110">
        <v>28.527799999999999</v>
      </c>
      <c r="R1100" s="110">
        <v>-81.444900000000004</v>
      </c>
      <c r="S1100" s="2" t="s">
        <v>555</v>
      </c>
      <c r="T1100" s="2" t="s">
        <v>1446</v>
      </c>
      <c r="U1100" s="2" t="s">
        <v>4</v>
      </c>
      <c r="V1100" s="2" t="s">
        <v>2</v>
      </c>
    </row>
    <row r="1101" spans="1:22" hidden="1" x14ac:dyDescent="0.3">
      <c r="A1101" s="109">
        <v>853</v>
      </c>
      <c r="B1101" s="126" t="s">
        <v>23</v>
      </c>
      <c r="C1101" s="7" t="str">
        <f t="shared" si="159"/>
        <v>Orange|Family|Active</v>
      </c>
      <c r="D1101" s="7">
        <v>1</v>
      </c>
      <c r="E1101" s="88">
        <v>160</v>
      </c>
      <c r="F1101" s="110">
        <f t="shared" si="167"/>
        <v>960</v>
      </c>
      <c r="G1101" s="113">
        <f t="shared" si="168"/>
        <v>762</v>
      </c>
      <c r="H1101" s="138"/>
      <c r="I1101" s="150"/>
      <c r="J1101" s="130"/>
      <c r="K1101" s="116">
        <v>128</v>
      </c>
      <c r="L1101" s="111">
        <v>127</v>
      </c>
      <c r="M1101" s="111">
        <v>128</v>
      </c>
      <c r="N1101" s="111">
        <v>127</v>
      </c>
      <c r="O1101" s="111">
        <v>127</v>
      </c>
      <c r="P1101" s="111">
        <v>125</v>
      </c>
      <c r="Q1101" s="110">
        <v>28.527799999999999</v>
      </c>
      <c r="R1101" s="110">
        <v>-81.444900000000004</v>
      </c>
      <c r="S1101" s="2" t="s">
        <v>556</v>
      </c>
      <c r="T1101" s="2" t="s">
        <v>1354</v>
      </c>
      <c r="U1101" s="2" t="s">
        <v>4</v>
      </c>
      <c r="V1101" s="2" t="s">
        <v>2</v>
      </c>
    </row>
    <row r="1102" spans="1:22" hidden="1" x14ac:dyDescent="0.3">
      <c r="A1102" s="109">
        <v>882</v>
      </c>
      <c r="B1102" s="126" t="s">
        <v>23</v>
      </c>
      <c r="C1102" s="7" t="str">
        <f t="shared" si="159"/>
        <v>Orange|Family|Active</v>
      </c>
      <c r="D1102" s="7">
        <v>1</v>
      </c>
      <c r="E1102" s="88">
        <v>208</v>
      </c>
      <c r="F1102" s="110">
        <f t="shared" si="167"/>
        <v>1248</v>
      </c>
      <c r="G1102" s="113">
        <f t="shared" si="168"/>
        <v>1182</v>
      </c>
      <c r="H1102" s="138"/>
      <c r="I1102" s="150"/>
      <c r="J1102" s="130"/>
      <c r="K1102" s="116">
        <v>201</v>
      </c>
      <c r="L1102" s="111">
        <v>196</v>
      </c>
      <c r="M1102" s="111">
        <v>200</v>
      </c>
      <c r="N1102" s="111">
        <v>195</v>
      </c>
      <c r="O1102" s="111">
        <v>197</v>
      </c>
      <c r="P1102" s="111">
        <v>193</v>
      </c>
      <c r="Q1102" s="110">
        <v>28.550899999999999</v>
      </c>
      <c r="R1102" s="110">
        <v>-81.266499999999994</v>
      </c>
      <c r="S1102" s="2" t="s">
        <v>566</v>
      </c>
      <c r="T1102" s="2" t="s">
        <v>1350</v>
      </c>
      <c r="U1102" s="2" t="s">
        <v>4</v>
      </c>
      <c r="V1102" s="2" t="s">
        <v>2</v>
      </c>
    </row>
    <row r="1103" spans="1:22" hidden="1" x14ac:dyDescent="0.3">
      <c r="A1103" s="109">
        <v>883</v>
      </c>
      <c r="B1103" s="126" t="s">
        <v>23</v>
      </c>
      <c r="C1103" s="7" t="str">
        <f t="shared" si="159"/>
        <v>Orange|Family|Active</v>
      </c>
      <c r="D1103" s="7">
        <v>1</v>
      </c>
      <c r="E1103" s="88">
        <v>336</v>
      </c>
      <c r="F1103" s="110">
        <f t="shared" si="167"/>
        <v>2016</v>
      </c>
      <c r="G1103" s="113">
        <f t="shared" si="168"/>
        <v>1943</v>
      </c>
      <c r="H1103" s="138"/>
      <c r="I1103" s="150"/>
      <c r="J1103" s="130"/>
      <c r="K1103" s="116">
        <v>322</v>
      </c>
      <c r="L1103" s="111">
        <v>327</v>
      </c>
      <c r="M1103" s="111">
        <v>326</v>
      </c>
      <c r="N1103" s="111">
        <v>324</v>
      </c>
      <c r="O1103" s="111">
        <v>322</v>
      </c>
      <c r="P1103" s="111">
        <v>322</v>
      </c>
      <c r="Q1103" s="110">
        <v>28.556000000000001</v>
      </c>
      <c r="R1103" s="110">
        <v>-81.271500000000003</v>
      </c>
      <c r="S1103" s="2" t="s">
        <v>567</v>
      </c>
      <c r="T1103" s="2" t="s">
        <v>1462</v>
      </c>
      <c r="U1103" s="2" t="s">
        <v>4</v>
      </c>
      <c r="V1103" s="2" t="s">
        <v>2</v>
      </c>
    </row>
    <row r="1104" spans="1:22" hidden="1" x14ac:dyDescent="0.3">
      <c r="A1104" s="109">
        <v>919</v>
      </c>
      <c r="B1104" s="126" t="s">
        <v>23</v>
      </c>
      <c r="C1104" s="7" t="str">
        <f t="shared" ref="C1104:C1176" si="169">CONCATENATE(B1104&amp;"|"&amp;U1104&amp;"|"&amp;V1104)</f>
        <v>Orange|Family|Active</v>
      </c>
      <c r="D1104" s="7">
        <v>1</v>
      </c>
      <c r="E1104" s="88">
        <v>216</v>
      </c>
      <c r="F1104" s="110">
        <f t="shared" si="167"/>
        <v>1080</v>
      </c>
      <c r="G1104" s="113">
        <f t="shared" si="168"/>
        <v>1007</v>
      </c>
      <c r="H1104" s="138"/>
      <c r="I1104" s="150"/>
      <c r="J1104" s="130"/>
      <c r="L1104" s="111">
        <v>197</v>
      </c>
      <c r="M1104" s="111">
        <v>205</v>
      </c>
      <c r="N1104" s="111">
        <v>203</v>
      </c>
      <c r="O1104" s="111">
        <v>203</v>
      </c>
      <c r="P1104" s="111">
        <v>199</v>
      </c>
      <c r="Q1104" s="110">
        <v>28.523599999999998</v>
      </c>
      <c r="R1104" s="110">
        <v>-81.335099999999997</v>
      </c>
      <c r="S1104" s="2" t="s">
        <v>591</v>
      </c>
      <c r="T1104" s="2" t="s">
        <v>1349</v>
      </c>
      <c r="U1104" s="2" t="s">
        <v>4</v>
      </c>
      <c r="V1104" s="2" t="s">
        <v>2</v>
      </c>
    </row>
    <row r="1105" spans="1:22" hidden="1" x14ac:dyDescent="0.3">
      <c r="A1105" s="109">
        <v>921</v>
      </c>
      <c r="B1105" s="126" t="s">
        <v>23</v>
      </c>
      <c r="C1105" s="7" t="str">
        <f t="shared" si="169"/>
        <v>Orange|Family|Active</v>
      </c>
      <c r="D1105" s="7">
        <v>1</v>
      </c>
      <c r="E1105" s="88">
        <v>172</v>
      </c>
      <c r="F1105" s="110">
        <f t="shared" si="167"/>
        <v>860</v>
      </c>
      <c r="G1105" s="113">
        <f t="shared" si="168"/>
        <v>822</v>
      </c>
      <c r="H1105" s="138"/>
      <c r="I1105" s="150"/>
      <c r="J1105" s="130"/>
      <c r="K1105" s="116">
        <v>165</v>
      </c>
      <c r="L1105" s="111">
        <v>159</v>
      </c>
      <c r="M1105" s="111">
        <v>164</v>
      </c>
      <c r="N1105" s="111">
        <v>167</v>
      </c>
      <c r="P1105" s="111">
        <v>167</v>
      </c>
      <c r="Q1105" s="110">
        <v>28.499500000000001</v>
      </c>
      <c r="R1105" s="110">
        <v>-81.442599999999999</v>
      </c>
      <c r="S1105" s="2" t="s">
        <v>592</v>
      </c>
      <c r="T1105" s="2" t="s">
        <v>1382</v>
      </c>
      <c r="U1105" s="2" t="s">
        <v>4</v>
      </c>
      <c r="V1105" s="2" t="s">
        <v>2</v>
      </c>
    </row>
    <row r="1106" spans="1:22" hidden="1" x14ac:dyDescent="0.3">
      <c r="A1106" s="109">
        <v>922</v>
      </c>
      <c r="B1106" s="126" t="s">
        <v>23</v>
      </c>
      <c r="C1106" s="7" t="str">
        <f t="shared" si="169"/>
        <v>Orange|Family|Active</v>
      </c>
      <c r="D1106" s="7">
        <v>1</v>
      </c>
      <c r="E1106" s="88">
        <v>280</v>
      </c>
      <c r="F1106" s="110">
        <f t="shared" si="167"/>
        <v>1680</v>
      </c>
      <c r="G1106" s="113">
        <f t="shared" si="168"/>
        <v>1627</v>
      </c>
      <c r="H1106" s="138"/>
      <c r="I1106" s="150"/>
      <c r="J1106" s="130"/>
      <c r="K1106" s="116">
        <v>274</v>
      </c>
      <c r="L1106" s="111">
        <v>279</v>
      </c>
      <c r="M1106" s="111">
        <v>260</v>
      </c>
      <c r="N1106" s="111">
        <v>267</v>
      </c>
      <c r="O1106" s="111">
        <v>270</v>
      </c>
      <c r="P1106" s="111">
        <v>277</v>
      </c>
      <c r="Q1106" s="110">
        <v>28.402799999999999</v>
      </c>
      <c r="R1106" s="110">
        <v>-81.407600000000002</v>
      </c>
      <c r="S1106" s="2" t="s">
        <v>593</v>
      </c>
      <c r="T1106" s="2" t="s">
        <v>1400</v>
      </c>
      <c r="U1106" s="2" t="s">
        <v>4</v>
      </c>
      <c r="V1106" s="2" t="s">
        <v>2</v>
      </c>
    </row>
    <row r="1107" spans="1:22" hidden="1" x14ac:dyDescent="0.3">
      <c r="A1107" s="109">
        <v>928</v>
      </c>
      <c r="B1107" s="126" t="s">
        <v>23</v>
      </c>
      <c r="C1107" s="7" t="str">
        <f t="shared" si="169"/>
        <v>Orange|Family|Active</v>
      </c>
      <c r="D1107" s="7">
        <v>1</v>
      </c>
      <c r="E1107" s="88">
        <v>240</v>
      </c>
      <c r="F1107" s="110">
        <f t="shared" si="167"/>
        <v>1440</v>
      </c>
      <c r="G1107" s="113">
        <f t="shared" si="168"/>
        <v>1394</v>
      </c>
      <c r="H1107" s="138"/>
      <c r="I1107" s="150"/>
      <c r="J1107" s="130"/>
      <c r="K1107" s="116">
        <v>231</v>
      </c>
      <c r="L1107" s="111">
        <v>228</v>
      </c>
      <c r="M1107" s="111">
        <v>236</v>
      </c>
      <c r="N1107" s="111">
        <v>235</v>
      </c>
      <c r="O1107" s="111">
        <v>232</v>
      </c>
      <c r="P1107" s="111">
        <v>232</v>
      </c>
      <c r="Q1107" s="110">
        <v>28.560600000000001</v>
      </c>
      <c r="R1107" s="110">
        <v>-81.194400000000002</v>
      </c>
      <c r="S1107" s="2" t="s">
        <v>596</v>
      </c>
      <c r="T1107" s="2" t="s">
        <v>1525</v>
      </c>
      <c r="U1107" s="2" t="s">
        <v>4</v>
      </c>
      <c r="V1107" s="2" t="s">
        <v>2</v>
      </c>
    </row>
    <row r="1108" spans="1:22" hidden="1" x14ac:dyDescent="0.3">
      <c r="A1108" s="109">
        <v>938</v>
      </c>
      <c r="B1108" s="126" t="s">
        <v>23</v>
      </c>
      <c r="C1108" s="7" t="str">
        <f t="shared" si="169"/>
        <v>Orange|Family|Active</v>
      </c>
      <c r="D1108" s="7">
        <v>1</v>
      </c>
      <c r="E1108" s="88">
        <v>264</v>
      </c>
      <c r="F1108" s="110">
        <f t="shared" si="167"/>
        <v>1584</v>
      </c>
      <c r="G1108" s="113">
        <f t="shared" si="168"/>
        <v>1546</v>
      </c>
      <c r="H1108" s="138"/>
      <c r="I1108" s="150"/>
      <c r="J1108" s="130"/>
      <c r="K1108" s="116">
        <v>263</v>
      </c>
      <c r="L1108" s="111">
        <v>263</v>
      </c>
      <c r="M1108" s="111">
        <v>259</v>
      </c>
      <c r="N1108" s="111">
        <v>253</v>
      </c>
      <c r="O1108" s="111">
        <v>254</v>
      </c>
      <c r="P1108" s="111">
        <v>254</v>
      </c>
      <c r="Q1108" s="110">
        <v>28.543800000000001</v>
      </c>
      <c r="R1108" s="110">
        <v>-81.241</v>
      </c>
      <c r="S1108" s="2" t="s">
        <v>602</v>
      </c>
      <c r="T1108" s="2" t="s">
        <v>1494</v>
      </c>
      <c r="U1108" s="2" t="s">
        <v>4</v>
      </c>
      <c r="V1108" s="2" t="s">
        <v>2</v>
      </c>
    </row>
    <row r="1109" spans="1:22" hidden="1" x14ac:dyDescent="0.3">
      <c r="A1109" s="109">
        <v>943</v>
      </c>
      <c r="B1109" s="126" t="s">
        <v>23</v>
      </c>
      <c r="C1109" s="7" t="str">
        <f t="shared" si="169"/>
        <v>Orange|Family|Active</v>
      </c>
      <c r="D1109" s="7">
        <v>1</v>
      </c>
      <c r="E1109" s="88">
        <v>288</v>
      </c>
      <c r="F1109" s="110">
        <f t="shared" si="167"/>
        <v>1728</v>
      </c>
      <c r="G1109" s="113">
        <f t="shared" si="168"/>
        <v>1693</v>
      </c>
      <c r="H1109" s="138"/>
      <c r="I1109" s="150"/>
      <c r="J1109" s="130"/>
      <c r="K1109" s="116">
        <v>282</v>
      </c>
      <c r="L1109" s="111">
        <v>281</v>
      </c>
      <c r="M1109" s="111">
        <v>283</v>
      </c>
      <c r="N1109" s="111">
        <v>283</v>
      </c>
      <c r="O1109" s="111">
        <v>282</v>
      </c>
      <c r="P1109" s="111">
        <v>282</v>
      </c>
      <c r="Q1109" s="110">
        <v>28.5503</v>
      </c>
      <c r="R1109" s="110">
        <v>-81.604200000000006</v>
      </c>
      <c r="S1109" s="2" t="s">
        <v>605</v>
      </c>
      <c r="T1109" s="2" t="s">
        <v>1509</v>
      </c>
      <c r="U1109" s="2" t="s">
        <v>4</v>
      </c>
      <c r="V1109" s="2" t="s">
        <v>2</v>
      </c>
    </row>
    <row r="1110" spans="1:22" hidden="1" x14ac:dyDescent="0.3">
      <c r="A1110" s="109">
        <v>944</v>
      </c>
      <c r="B1110" s="126" t="s">
        <v>23</v>
      </c>
      <c r="C1110" s="7" t="str">
        <f t="shared" si="169"/>
        <v>Orange|Family|Active</v>
      </c>
      <c r="D1110" s="7">
        <v>1</v>
      </c>
      <c r="E1110" s="88">
        <v>234</v>
      </c>
      <c r="F1110" s="110">
        <f t="shared" si="167"/>
        <v>1404</v>
      </c>
      <c r="G1110" s="113">
        <f t="shared" si="168"/>
        <v>1404</v>
      </c>
      <c r="H1110" s="138"/>
      <c r="I1110" s="150"/>
      <c r="J1110" s="130"/>
      <c r="K1110" s="116">
        <v>234</v>
      </c>
      <c r="L1110" s="111">
        <v>234</v>
      </c>
      <c r="M1110" s="111">
        <v>234</v>
      </c>
      <c r="N1110" s="111">
        <v>234</v>
      </c>
      <c r="O1110" s="111">
        <v>234</v>
      </c>
      <c r="P1110" s="111">
        <v>234</v>
      </c>
      <c r="Q1110" s="110">
        <v>28.489799999999999</v>
      </c>
      <c r="R1110" s="110">
        <v>-81.462800000000001</v>
      </c>
      <c r="S1110" s="2" t="s">
        <v>606</v>
      </c>
      <c r="T1110" s="2" t="s">
        <v>1438</v>
      </c>
      <c r="U1110" s="2" t="s">
        <v>4</v>
      </c>
      <c r="V1110" s="2" t="s">
        <v>2</v>
      </c>
    </row>
    <row r="1111" spans="1:22" hidden="1" x14ac:dyDescent="0.3">
      <c r="A1111" s="109">
        <v>970</v>
      </c>
      <c r="B1111" s="126" t="s">
        <v>23</v>
      </c>
      <c r="C1111" s="7" t="str">
        <f t="shared" si="169"/>
        <v>Orange|Family|Active</v>
      </c>
      <c r="D1111" s="7">
        <v>1</v>
      </c>
      <c r="E1111" s="88">
        <v>384</v>
      </c>
      <c r="F1111" s="110">
        <f t="shared" si="167"/>
        <v>2304</v>
      </c>
      <c r="G1111" s="113">
        <f t="shared" si="168"/>
        <v>2145</v>
      </c>
      <c r="H1111" s="138"/>
      <c r="I1111" s="150"/>
      <c r="J1111" s="130"/>
      <c r="K1111" s="116">
        <v>352</v>
      </c>
      <c r="L1111" s="111">
        <v>349</v>
      </c>
      <c r="M1111" s="111">
        <v>361</v>
      </c>
      <c r="N1111" s="111">
        <v>361</v>
      </c>
      <c r="O1111" s="111">
        <v>359</v>
      </c>
      <c r="P1111" s="111">
        <v>363</v>
      </c>
      <c r="Q1111" s="110">
        <v>28.5105</v>
      </c>
      <c r="R1111" s="110">
        <v>-81.456000000000003</v>
      </c>
      <c r="S1111" s="2" t="s">
        <v>626</v>
      </c>
      <c r="T1111" s="2" t="s">
        <v>1438</v>
      </c>
      <c r="U1111" s="2" t="s">
        <v>4</v>
      </c>
      <c r="V1111" s="2" t="s">
        <v>2</v>
      </c>
    </row>
    <row r="1112" spans="1:22" hidden="1" x14ac:dyDescent="0.3">
      <c r="A1112" s="109">
        <v>971</v>
      </c>
      <c r="B1112" s="126" t="s">
        <v>23</v>
      </c>
      <c r="C1112" s="7" t="str">
        <f t="shared" si="169"/>
        <v>Orange|Family|Active</v>
      </c>
      <c r="D1112" s="7">
        <v>1</v>
      </c>
      <c r="E1112" s="88">
        <v>428</v>
      </c>
      <c r="F1112" s="110">
        <f t="shared" si="167"/>
        <v>2568</v>
      </c>
      <c r="G1112" s="113">
        <f t="shared" si="168"/>
        <v>2555</v>
      </c>
      <c r="H1112" s="138"/>
      <c r="I1112" s="150"/>
      <c r="J1112" s="130"/>
      <c r="K1112" s="116">
        <v>427</v>
      </c>
      <c r="L1112" s="111">
        <v>428</v>
      </c>
      <c r="M1112" s="111">
        <v>427</v>
      </c>
      <c r="N1112" s="111">
        <v>423</v>
      </c>
      <c r="O1112" s="111">
        <v>425</v>
      </c>
      <c r="P1112" s="111">
        <v>425</v>
      </c>
      <c r="Q1112" s="110">
        <v>28.671099999999999</v>
      </c>
      <c r="R1112" s="110">
        <v>-81.4726</v>
      </c>
      <c r="S1112" s="2" t="s">
        <v>627</v>
      </c>
      <c r="T1112" s="2" t="s">
        <v>1560</v>
      </c>
      <c r="U1112" s="2" t="s">
        <v>4</v>
      </c>
      <c r="V1112" s="2" t="s">
        <v>2</v>
      </c>
    </row>
    <row r="1113" spans="1:22" hidden="1" x14ac:dyDescent="0.3">
      <c r="A1113" s="109">
        <v>998</v>
      </c>
      <c r="B1113" s="126" t="s">
        <v>23</v>
      </c>
      <c r="C1113" s="7" t="str">
        <f t="shared" si="169"/>
        <v>Orange|Family|Active</v>
      </c>
      <c r="D1113" s="7">
        <v>1</v>
      </c>
      <c r="E1113" s="88">
        <v>450</v>
      </c>
      <c r="F1113" s="110">
        <f t="shared" si="167"/>
        <v>2700</v>
      </c>
      <c r="G1113" s="113">
        <f t="shared" si="168"/>
        <v>2661</v>
      </c>
      <c r="H1113" s="138"/>
      <c r="I1113" s="150"/>
      <c r="J1113" s="130"/>
      <c r="K1113" s="116">
        <v>448</v>
      </c>
      <c r="L1113" s="111">
        <v>449</v>
      </c>
      <c r="M1113" s="111">
        <v>447</v>
      </c>
      <c r="N1113" s="111">
        <v>435</v>
      </c>
      <c r="O1113" s="111">
        <v>440</v>
      </c>
      <c r="P1113" s="111">
        <v>442</v>
      </c>
      <c r="Q1113" s="110">
        <v>28.557500000000001</v>
      </c>
      <c r="R1113" s="110">
        <v>-81.485100000000003</v>
      </c>
      <c r="S1113" s="2" t="s">
        <v>643</v>
      </c>
      <c r="T1113" s="2" t="s">
        <v>1472</v>
      </c>
      <c r="U1113" s="2" t="s">
        <v>4</v>
      </c>
      <c r="V1113" s="2" t="s">
        <v>2</v>
      </c>
    </row>
    <row r="1114" spans="1:22" hidden="1" x14ac:dyDescent="0.3">
      <c r="A1114" s="109">
        <v>1001</v>
      </c>
      <c r="B1114" s="126" t="s">
        <v>23</v>
      </c>
      <c r="C1114" s="7" t="str">
        <f t="shared" si="169"/>
        <v>Orange|Family|Active</v>
      </c>
      <c r="D1114" s="7">
        <v>1</v>
      </c>
      <c r="E1114" s="88">
        <v>526</v>
      </c>
      <c r="F1114" s="110">
        <f t="shared" si="167"/>
        <v>3156</v>
      </c>
      <c r="G1114" s="113">
        <f t="shared" si="168"/>
        <v>2931</v>
      </c>
      <c r="H1114" s="138"/>
      <c r="I1114" s="150"/>
      <c r="J1114" s="130"/>
      <c r="K1114" s="116">
        <v>483</v>
      </c>
      <c r="L1114" s="111">
        <v>492</v>
      </c>
      <c r="M1114" s="111">
        <v>491</v>
      </c>
      <c r="N1114" s="111">
        <v>488</v>
      </c>
      <c r="O1114" s="111">
        <v>490</v>
      </c>
      <c r="P1114" s="111">
        <v>487</v>
      </c>
      <c r="Q1114" s="110">
        <v>28.551200000000001</v>
      </c>
      <c r="R1114" s="110">
        <v>-81.276499999999999</v>
      </c>
      <c r="S1114" s="2" t="s">
        <v>645</v>
      </c>
      <c r="T1114" s="2" t="s">
        <v>1402</v>
      </c>
      <c r="U1114" s="2" t="s">
        <v>4</v>
      </c>
      <c r="V1114" s="2" t="s">
        <v>2</v>
      </c>
    </row>
    <row r="1115" spans="1:22" hidden="1" x14ac:dyDescent="0.3">
      <c r="A1115" s="109">
        <v>1002</v>
      </c>
      <c r="B1115" s="126" t="s">
        <v>23</v>
      </c>
      <c r="C1115" s="7" t="str">
        <f t="shared" si="169"/>
        <v>Orange|Family|Active</v>
      </c>
      <c r="D1115" s="7">
        <v>1</v>
      </c>
      <c r="E1115" s="88">
        <v>254</v>
      </c>
      <c r="F1115" s="110">
        <f t="shared" si="167"/>
        <v>1524</v>
      </c>
      <c r="G1115" s="113">
        <f t="shared" si="168"/>
        <v>1517</v>
      </c>
      <c r="H1115" s="138"/>
      <c r="I1115" s="150"/>
      <c r="J1115" s="130"/>
      <c r="K1115" s="116">
        <v>254</v>
      </c>
      <c r="L1115" s="111">
        <v>254</v>
      </c>
      <c r="M1115" s="111">
        <v>251</v>
      </c>
      <c r="N1115" s="111">
        <v>253</v>
      </c>
      <c r="O1115" s="111">
        <v>253</v>
      </c>
      <c r="P1115" s="111">
        <v>252</v>
      </c>
      <c r="Q1115" s="110">
        <v>28.5549</v>
      </c>
      <c r="R1115" s="110">
        <v>-81.489000000000004</v>
      </c>
      <c r="S1115" s="2" t="s">
        <v>646</v>
      </c>
      <c r="T1115" s="2" t="s">
        <v>1565</v>
      </c>
      <c r="U1115" s="2" t="s">
        <v>4</v>
      </c>
      <c r="V1115" s="2" t="s">
        <v>2</v>
      </c>
    </row>
    <row r="1116" spans="1:22" hidden="1" x14ac:dyDescent="0.3">
      <c r="A1116" s="109">
        <v>1012</v>
      </c>
      <c r="B1116" s="126" t="s">
        <v>23</v>
      </c>
      <c r="C1116" s="7" t="str">
        <f t="shared" si="169"/>
        <v>Orange|Family|Active</v>
      </c>
      <c r="D1116" s="7">
        <v>1</v>
      </c>
      <c r="E1116" s="88">
        <v>264</v>
      </c>
      <c r="F1116" s="110">
        <f t="shared" si="167"/>
        <v>1584</v>
      </c>
      <c r="G1116" s="113">
        <f t="shared" si="168"/>
        <v>1552</v>
      </c>
      <c r="H1116" s="138"/>
      <c r="I1116" s="150"/>
      <c r="J1116" s="130"/>
      <c r="K1116" s="116">
        <v>262</v>
      </c>
      <c r="L1116" s="111">
        <v>262</v>
      </c>
      <c r="M1116" s="111">
        <v>263</v>
      </c>
      <c r="N1116" s="111">
        <v>255</v>
      </c>
      <c r="O1116" s="111">
        <v>254</v>
      </c>
      <c r="P1116" s="111">
        <v>256</v>
      </c>
      <c r="Q1116" s="110">
        <v>28.543800000000001</v>
      </c>
      <c r="R1116" s="110">
        <v>-81.241</v>
      </c>
      <c r="S1116" s="2" t="s">
        <v>653</v>
      </c>
      <c r="T1116" s="2" t="s">
        <v>1346</v>
      </c>
      <c r="U1116" s="2" t="s">
        <v>4</v>
      </c>
      <c r="V1116" s="2" t="s">
        <v>2</v>
      </c>
    </row>
    <row r="1117" spans="1:22" hidden="1" x14ac:dyDescent="0.3">
      <c r="A1117" s="109">
        <v>1029</v>
      </c>
      <c r="B1117" s="126" t="s">
        <v>23</v>
      </c>
      <c r="C1117" s="7" t="str">
        <f t="shared" si="169"/>
        <v>Orange|Family|Active</v>
      </c>
      <c r="D1117" s="7">
        <v>1</v>
      </c>
      <c r="E1117" s="88">
        <v>312</v>
      </c>
      <c r="F1117" s="110">
        <f t="shared" si="167"/>
        <v>1872</v>
      </c>
      <c r="G1117" s="113">
        <f t="shared" si="168"/>
        <v>1825</v>
      </c>
      <c r="H1117" s="138"/>
      <c r="I1117" s="150"/>
      <c r="J1117" s="130"/>
      <c r="K1117" s="116">
        <v>309</v>
      </c>
      <c r="L1117" s="111">
        <v>298</v>
      </c>
      <c r="M1117" s="111">
        <v>298</v>
      </c>
      <c r="N1117" s="111">
        <v>305</v>
      </c>
      <c r="O1117" s="111">
        <v>309</v>
      </c>
      <c r="P1117" s="111">
        <v>306</v>
      </c>
      <c r="Q1117" s="110">
        <v>28.4787</v>
      </c>
      <c r="R1117" s="110">
        <v>-81.442099999999996</v>
      </c>
      <c r="S1117" s="2" t="s">
        <v>666</v>
      </c>
      <c r="T1117" s="2" t="s">
        <v>1493</v>
      </c>
      <c r="U1117" s="2" t="s">
        <v>4</v>
      </c>
      <c r="V1117" s="2" t="s">
        <v>2</v>
      </c>
    </row>
    <row r="1118" spans="1:22" hidden="1" x14ac:dyDescent="0.3">
      <c r="A1118" s="109">
        <v>1030</v>
      </c>
      <c r="B1118" s="126" t="s">
        <v>23</v>
      </c>
      <c r="C1118" s="7" t="str">
        <f t="shared" si="169"/>
        <v>Orange|Family|Active</v>
      </c>
      <c r="D1118" s="7">
        <v>1</v>
      </c>
      <c r="E1118" s="88">
        <v>312</v>
      </c>
      <c r="F1118" s="110">
        <f t="shared" si="167"/>
        <v>1872</v>
      </c>
      <c r="G1118" s="113">
        <f t="shared" si="168"/>
        <v>1807</v>
      </c>
      <c r="H1118" s="138"/>
      <c r="I1118" s="150"/>
      <c r="J1118" s="130"/>
      <c r="K1118" s="116">
        <v>307</v>
      </c>
      <c r="L1118" s="111">
        <v>309</v>
      </c>
      <c r="M1118" s="111">
        <v>302</v>
      </c>
      <c r="N1118" s="111">
        <v>294</v>
      </c>
      <c r="O1118" s="111">
        <v>293</v>
      </c>
      <c r="P1118" s="111">
        <v>302</v>
      </c>
      <c r="Q1118" s="110">
        <v>28.552299999999999</v>
      </c>
      <c r="R1118" s="110">
        <v>-81.287400000000005</v>
      </c>
      <c r="S1118" s="2" t="s">
        <v>667</v>
      </c>
      <c r="T1118" s="2" t="s">
        <v>1576</v>
      </c>
      <c r="U1118" s="2" t="s">
        <v>4</v>
      </c>
      <c r="V1118" s="2" t="s">
        <v>2</v>
      </c>
    </row>
    <row r="1119" spans="1:22" hidden="1" x14ac:dyDescent="0.3">
      <c r="A1119" s="109">
        <v>1032</v>
      </c>
      <c r="B1119" s="126" t="s">
        <v>23</v>
      </c>
      <c r="C1119" s="7" t="str">
        <f t="shared" si="169"/>
        <v>Orange|Family|Active</v>
      </c>
      <c r="D1119" s="7">
        <v>1</v>
      </c>
      <c r="E1119" s="88">
        <v>229</v>
      </c>
      <c r="F1119" s="110">
        <f t="shared" si="167"/>
        <v>1374</v>
      </c>
      <c r="G1119" s="113">
        <f t="shared" si="168"/>
        <v>1313</v>
      </c>
      <c r="H1119" s="138"/>
      <c r="I1119" s="150"/>
      <c r="J1119" s="130"/>
      <c r="K1119" s="116">
        <v>222</v>
      </c>
      <c r="L1119" s="111">
        <v>221</v>
      </c>
      <c r="M1119" s="111">
        <v>220</v>
      </c>
      <c r="N1119" s="111">
        <v>212</v>
      </c>
      <c r="O1119" s="111">
        <v>217</v>
      </c>
      <c r="P1119" s="111">
        <v>221</v>
      </c>
      <c r="Q1119" s="110">
        <v>28.546416000000001</v>
      </c>
      <c r="R1119" s="110">
        <v>-81.253659999999996</v>
      </c>
      <c r="S1119" s="2" t="s">
        <v>668</v>
      </c>
      <c r="T1119" s="2" t="s">
        <v>1493</v>
      </c>
      <c r="U1119" s="2" t="s">
        <v>4</v>
      </c>
      <c r="V1119" s="2" t="s">
        <v>2</v>
      </c>
    </row>
    <row r="1120" spans="1:22" hidden="1" x14ac:dyDescent="0.3">
      <c r="A1120" s="109">
        <v>1060</v>
      </c>
      <c r="B1120" s="126" t="s">
        <v>23</v>
      </c>
      <c r="C1120" s="7" t="str">
        <f t="shared" si="169"/>
        <v>Orange|Family|Active</v>
      </c>
      <c r="D1120" s="7">
        <v>1</v>
      </c>
      <c r="E1120" s="88">
        <v>288</v>
      </c>
      <c r="F1120" s="110">
        <f t="shared" si="167"/>
        <v>1728</v>
      </c>
      <c r="G1120" s="113">
        <f t="shared" si="168"/>
        <v>1715</v>
      </c>
      <c r="H1120" s="138"/>
      <c r="I1120" s="150"/>
      <c r="J1120" s="130"/>
      <c r="K1120" s="116">
        <v>287</v>
      </c>
      <c r="L1120" s="111">
        <v>285</v>
      </c>
      <c r="M1120" s="111">
        <v>287</v>
      </c>
      <c r="N1120" s="111">
        <v>286</v>
      </c>
      <c r="O1120" s="111">
        <v>287</v>
      </c>
      <c r="P1120" s="111">
        <v>283</v>
      </c>
      <c r="Q1120" s="110">
        <v>28.383199999999999</v>
      </c>
      <c r="R1120" s="110">
        <v>-81.407200000000003</v>
      </c>
      <c r="S1120" s="2" t="s">
        <v>683</v>
      </c>
      <c r="T1120" s="2" t="s">
        <v>1358</v>
      </c>
      <c r="U1120" s="2" t="s">
        <v>4</v>
      </c>
      <c r="V1120" s="2" t="s">
        <v>2</v>
      </c>
    </row>
    <row r="1121" spans="1:22" hidden="1" x14ac:dyDescent="0.3">
      <c r="A1121" s="109">
        <v>1138</v>
      </c>
      <c r="B1121" s="126" t="s">
        <v>23</v>
      </c>
      <c r="C1121" s="7" t="str">
        <f t="shared" si="169"/>
        <v>Orange|Family|Active</v>
      </c>
      <c r="D1121" s="7">
        <v>1</v>
      </c>
      <c r="E1121" s="88">
        <v>268</v>
      </c>
      <c r="F1121" s="110">
        <f t="shared" si="167"/>
        <v>1608</v>
      </c>
      <c r="G1121" s="113">
        <f t="shared" si="168"/>
        <v>1558</v>
      </c>
      <c r="H1121" s="138"/>
      <c r="I1121" s="150"/>
      <c r="J1121" s="130"/>
      <c r="K1121" s="116">
        <v>258</v>
      </c>
      <c r="L1121" s="111">
        <v>256</v>
      </c>
      <c r="M1121" s="111">
        <v>259</v>
      </c>
      <c r="N1121" s="111">
        <v>263</v>
      </c>
      <c r="O1121" s="111">
        <v>259</v>
      </c>
      <c r="P1121" s="111">
        <v>263</v>
      </c>
      <c r="Q1121" s="110">
        <v>28.366099999999999</v>
      </c>
      <c r="R1121" s="110">
        <v>-81.367099999999994</v>
      </c>
      <c r="S1121" s="2" t="s">
        <v>731</v>
      </c>
      <c r="T1121" s="2" t="s">
        <v>1598</v>
      </c>
      <c r="U1121" s="2" t="s">
        <v>4</v>
      </c>
      <c r="V1121" s="2" t="s">
        <v>2</v>
      </c>
    </row>
    <row r="1122" spans="1:22" hidden="1" x14ac:dyDescent="0.3">
      <c r="A1122" s="109">
        <v>1146</v>
      </c>
      <c r="B1122" s="126" t="s">
        <v>23</v>
      </c>
      <c r="C1122" s="7" t="str">
        <f t="shared" si="169"/>
        <v>Orange|Family|Active</v>
      </c>
      <c r="D1122" s="7">
        <v>1</v>
      </c>
      <c r="E1122" s="88">
        <v>148</v>
      </c>
      <c r="F1122" s="110">
        <f t="shared" si="167"/>
        <v>888</v>
      </c>
      <c r="G1122" s="113">
        <f t="shared" si="168"/>
        <v>804</v>
      </c>
      <c r="H1122" s="138"/>
      <c r="I1122" s="150"/>
      <c r="J1122" s="130"/>
      <c r="K1122" s="116">
        <v>132</v>
      </c>
      <c r="L1122" s="111">
        <v>130</v>
      </c>
      <c r="M1122" s="111">
        <v>131</v>
      </c>
      <c r="N1122" s="111">
        <v>132</v>
      </c>
      <c r="O1122" s="111">
        <v>138</v>
      </c>
      <c r="P1122" s="111">
        <v>141</v>
      </c>
      <c r="Q1122" s="110">
        <v>28.605899999999998</v>
      </c>
      <c r="R1122" s="110">
        <v>-81.3964</v>
      </c>
      <c r="S1122" s="2" t="s">
        <v>734</v>
      </c>
      <c r="T1122" s="2" t="s">
        <v>1588</v>
      </c>
      <c r="U1122" s="2" t="s">
        <v>4</v>
      </c>
      <c r="V1122" s="2" t="s">
        <v>2</v>
      </c>
    </row>
    <row r="1123" spans="1:22" hidden="1" x14ac:dyDescent="0.3">
      <c r="A1123" s="109">
        <v>1168</v>
      </c>
      <c r="B1123" s="126" t="s">
        <v>23</v>
      </c>
      <c r="C1123" s="7" t="str">
        <f t="shared" si="169"/>
        <v>Orange|Family|Active</v>
      </c>
      <c r="D1123" s="7">
        <v>1</v>
      </c>
      <c r="E1123" s="88">
        <v>272</v>
      </c>
      <c r="F1123" s="110">
        <f t="shared" si="167"/>
        <v>1632</v>
      </c>
      <c r="G1123" s="113">
        <f t="shared" si="168"/>
        <v>1580</v>
      </c>
      <c r="H1123" s="138"/>
      <c r="I1123" s="150"/>
      <c r="J1123" s="130"/>
      <c r="K1123" s="116">
        <v>267</v>
      </c>
      <c r="L1123" s="111">
        <v>263</v>
      </c>
      <c r="M1123" s="111">
        <v>264</v>
      </c>
      <c r="N1123" s="111">
        <v>259</v>
      </c>
      <c r="O1123" s="111">
        <v>261</v>
      </c>
      <c r="P1123" s="111">
        <v>266</v>
      </c>
      <c r="Q1123" s="110">
        <v>28.578299999999999</v>
      </c>
      <c r="R1123" s="110">
        <v>-81.482399999999998</v>
      </c>
      <c r="S1123" s="2" t="s">
        <v>751</v>
      </c>
      <c r="T1123" s="2" t="s">
        <v>1359</v>
      </c>
      <c r="U1123" s="2" t="s">
        <v>4</v>
      </c>
      <c r="V1123" s="2" t="s">
        <v>2</v>
      </c>
    </row>
    <row r="1124" spans="1:22" hidden="1" x14ac:dyDescent="0.3">
      <c r="A1124" s="109">
        <v>1187</v>
      </c>
      <c r="B1124" s="126" t="s">
        <v>23</v>
      </c>
      <c r="C1124" s="7" t="str">
        <f t="shared" si="169"/>
        <v>Orange|Family|Active</v>
      </c>
      <c r="D1124" s="7">
        <v>1</v>
      </c>
      <c r="E1124" s="88">
        <v>169</v>
      </c>
      <c r="F1124" s="110">
        <f t="shared" si="167"/>
        <v>1014</v>
      </c>
      <c r="G1124" s="113">
        <f t="shared" si="168"/>
        <v>975</v>
      </c>
      <c r="H1124" s="138"/>
      <c r="I1124" s="150"/>
      <c r="J1124" s="130"/>
      <c r="K1124" s="116">
        <v>166</v>
      </c>
      <c r="L1124" s="111">
        <v>160</v>
      </c>
      <c r="M1124" s="111">
        <v>160</v>
      </c>
      <c r="N1124" s="111">
        <v>163</v>
      </c>
      <c r="O1124" s="111">
        <v>164</v>
      </c>
      <c r="P1124" s="111">
        <v>162</v>
      </c>
      <c r="Q1124" s="110">
        <v>28.522099999999998</v>
      </c>
      <c r="R1124" s="110">
        <v>-81.297799999999995</v>
      </c>
      <c r="S1124" s="2" t="s">
        <v>766</v>
      </c>
      <c r="T1124" s="2" t="s">
        <v>1359</v>
      </c>
      <c r="U1124" s="2" t="s">
        <v>4</v>
      </c>
      <c r="V1124" s="2" t="s">
        <v>2</v>
      </c>
    </row>
    <row r="1125" spans="1:22" hidden="1" x14ac:dyDescent="0.3">
      <c r="A1125" s="109">
        <v>1188</v>
      </c>
      <c r="B1125" s="126" t="s">
        <v>23</v>
      </c>
      <c r="C1125" s="7" t="str">
        <f t="shared" si="169"/>
        <v>Orange|Family|Active</v>
      </c>
      <c r="D1125" s="7">
        <v>1</v>
      </c>
      <c r="E1125" s="88">
        <v>300</v>
      </c>
      <c r="F1125" s="110">
        <f t="shared" si="167"/>
        <v>1800</v>
      </c>
      <c r="G1125" s="113">
        <f t="shared" si="168"/>
        <v>1690</v>
      </c>
      <c r="H1125" s="138"/>
      <c r="I1125" s="150"/>
      <c r="J1125" s="130"/>
      <c r="K1125" s="116">
        <v>283</v>
      </c>
      <c r="L1125" s="111">
        <v>274</v>
      </c>
      <c r="M1125" s="111">
        <v>281</v>
      </c>
      <c r="N1125" s="111">
        <v>282</v>
      </c>
      <c r="O1125" s="111">
        <v>283</v>
      </c>
      <c r="P1125" s="111">
        <v>287</v>
      </c>
      <c r="Q1125" s="110">
        <v>28.550899999999999</v>
      </c>
      <c r="R1125" s="110">
        <v>-81.168400000000005</v>
      </c>
      <c r="S1125" s="2" t="s">
        <v>767</v>
      </c>
      <c r="T1125" s="2" t="s">
        <v>1588</v>
      </c>
      <c r="U1125" s="2" t="s">
        <v>4</v>
      </c>
      <c r="V1125" s="2" t="s">
        <v>2</v>
      </c>
    </row>
    <row r="1126" spans="1:22" hidden="1" x14ac:dyDescent="0.3">
      <c r="A1126" s="109">
        <v>1197</v>
      </c>
      <c r="B1126" s="126" t="s">
        <v>23</v>
      </c>
      <c r="C1126" s="7" t="str">
        <f t="shared" si="169"/>
        <v>Orange|Family|Active</v>
      </c>
      <c r="D1126" s="7">
        <v>1</v>
      </c>
      <c r="E1126" s="88">
        <v>312</v>
      </c>
      <c r="F1126" s="110">
        <f t="shared" si="167"/>
        <v>1872</v>
      </c>
      <c r="G1126" s="113">
        <f t="shared" si="168"/>
        <v>1861</v>
      </c>
      <c r="H1126" s="138"/>
      <c r="I1126" s="150"/>
      <c r="J1126" s="130"/>
      <c r="K1126" s="116">
        <v>312</v>
      </c>
      <c r="L1126" s="111">
        <v>312</v>
      </c>
      <c r="M1126" s="111">
        <v>312</v>
      </c>
      <c r="N1126" s="111">
        <v>308</v>
      </c>
      <c r="O1126" s="111">
        <v>309</v>
      </c>
      <c r="P1126" s="111">
        <v>308</v>
      </c>
      <c r="Q1126" s="110">
        <v>28.548300000000001</v>
      </c>
      <c r="R1126" s="110">
        <v>-81.504000000000005</v>
      </c>
      <c r="S1126" s="2" t="s">
        <v>774</v>
      </c>
      <c r="T1126" s="2" t="s">
        <v>1588</v>
      </c>
      <c r="U1126" s="2" t="s">
        <v>4</v>
      </c>
      <c r="V1126" s="2" t="s">
        <v>2</v>
      </c>
    </row>
    <row r="1127" spans="1:22" hidden="1" x14ac:dyDescent="0.3">
      <c r="A1127" s="109">
        <v>1298</v>
      </c>
      <c r="B1127" s="126" t="s">
        <v>23</v>
      </c>
      <c r="C1127" s="7" t="str">
        <f t="shared" si="169"/>
        <v>Orange|Family|Active</v>
      </c>
      <c r="D1127" s="7">
        <v>1</v>
      </c>
      <c r="E1127" s="88">
        <v>312</v>
      </c>
      <c r="F1127" s="110">
        <f t="shared" si="167"/>
        <v>1872</v>
      </c>
      <c r="G1127" s="113">
        <f t="shared" si="168"/>
        <v>1859</v>
      </c>
      <c r="H1127" s="138"/>
      <c r="I1127" s="150"/>
      <c r="J1127" s="130"/>
      <c r="K1127" s="116">
        <v>310</v>
      </c>
      <c r="L1127" s="111">
        <v>305</v>
      </c>
      <c r="M1127" s="111">
        <v>310</v>
      </c>
      <c r="N1127" s="111">
        <v>311</v>
      </c>
      <c r="O1127" s="111">
        <v>312</v>
      </c>
      <c r="P1127" s="111">
        <v>311</v>
      </c>
      <c r="Q1127" s="110">
        <v>28.4907</v>
      </c>
      <c r="R1127" s="110">
        <v>-81.306100000000001</v>
      </c>
      <c r="S1127" s="2" t="s">
        <v>805</v>
      </c>
      <c r="T1127" s="2" t="s">
        <v>1622</v>
      </c>
      <c r="U1127" s="2" t="s">
        <v>4</v>
      </c>
      <c r="V1127" s="2" t="s">
        <v>2</v>
      </c>
    </row>
    <row r="1128" spans="1:22" hidden="1" x14ac:dyDescent="0.3">
      <c r="A1128" s="109">
        <v>1355</v>
      </c>
      <c r="B1128" s="126" t="s">
        <v>23</v>
      </c>
      <c r="C1128" s="7" t="str">
        <f t="shared" si="169"/>
        <v>Orange|Family|Active</v>
      </c>
      <c r="D1128" s="7">
        <v>1</v>
      </c>
      <c r="E1128" s="88">
        <v>312</v>
      </c>
      <c r="F1128" s="110">
        <f t="shared" si="167"/>
        <v>1872</v>
      </c>
      <c r="G1128" s="113">
        <f t="shared" si="168"/>
        <v>1864</v>
      </c>
      <c r="H1128" s="138"/>
      <c r="I1128" s="150"/>
      <c r="J1128" s="130"/>
      <c r="K1128" s="116">
        <v>311</v>
      </c>
      <c r="L1128" s="111">
        <v>309</v>
      </c>
      <c r="M1128" s="111">
        <v>311</v>
      </c>
      <c r="N1128" s="111">
        <v>311</v>
      </c>
      <c r="O1128" s="111">
        <v>312</v>
      </c>
      <c r="P1128" s="111">
        <v>310</v>
      </c>
      <c r="Q1128" s="110">
        <v>28.4679</v>
      </c>
      <c r="R1128" s="110">
        <v>-81.305400000000006</v>
      </c>
      <c r="S1128" s="2" t="s">
        <v>843</v>
      </c>
      <c r="T1128" s="2" t="s">
        <v>1623</v>
      </c>
      <c r="U1128" s="2" t="s">
        <v>4</v>
      </c>
      <c r="V1128" s="2" t="s">
        <v>2</v>
      </c>
    </row>
    <row r="1129" spans="1:22" hidden="1" x14ac:dyDescent="0.3">
      <c r="A1129" s="109">
        <v>1408</v>
      </c>
      <c r="B1129" s="126" t="s">
        <v>23</v>
      </c>
      <c r="C1129" s="7" t="str">
        <f t="shared" si="169"/>
        <v>Orange|Family|Active</v>
      </c>
      <c r="D1129" s="7">
        <v>1</v>
      </c>
      <c r="E1129" s="88">
        <v>266</v>
      </c>
      <c r="F1129" s="110">
        <f t="shared" si="167"/>
        <v>1596</v>
      </c>
      <c r="G1129" s="113">
        <f t="shared" si="168"/>
        <v>1512</v>
      </c>
      <c r="H1129" s="138"/>
      <c r="I1129" s="150"/>
      <c r="J1129" s="130"/>
      <c r="K1129" s="116">
        <v>250</v>
      </c>
      <c r="L1129" s="111">
        <v>255</v>
      </c>
      <c r="M1129" s="111">
        <v>249</v>
      </c>
      <c r="N1129" s="111">
        <v>251</v>
      </c>
      <c r="O1129" s="111">
        <v>255</v>
      </c>
      <c r="P1129" s="111">
        <v>252</v>
      </c>
      <c r="Q1129" s="110">
        <v>28.540199999999999</v>
      </c>
      <c r="R1129" s="110">
        <v>-81.386300000000006</v>
      </c>
      <c r="S1129" s="2" t="s">
        <v>850</v>
      </c>
      <c r="T1129" s="2" t="s">
        <v>1631</v>
      </c>
      <c r="U1129" s="2" t="s">
        <v>4</v>
      </c>
      <c r="V1129" s="2" t="s">
        <v>2</v>
      </c>
    </row>
    <row r="1130" spans="1:22" hidden="1" x14ac:dyDescent="0.3">
      <c r="A1130" s="109">
        <v>1455</v>
      </c>
      <c r="B1130" s="126" t="s">
        <v>23</v>
      </c>
      <c r="C1130" s="7" t="str">
        <f t="shared" si="169"/>
        <v>Orange|Family|Active</v>
      </c>
      <c r="D1130" s="7">
        <v>1</v>
      </c>
      <c r="E1130" s="88">
        <v>264</v>
      </c>
      <c r="F1130" s="110">
        <f t="shared" si="167"/>
        <v>1584</v>
      </c>
      <c r="G1130" s="113">
        <f t="shared" si="168"/>
        <v>1579</v>
      </c>
      <c r="H1130" s="138"/>
      <c r="I1130" s="150"/>
      <c r="J1130" s="130"/>
      <c r="K1130" s="116">
        <v>264</v>
      </c>
      <c r="L1130" s="111">
        <v>264</v>
      </c>
      <c r="M1130" s="111">
        <v>264</v>
      </c>
      <c r="N1130" s="111">
        <v>263</v>
      </c>
      <c r="O1130" s="111">
        <v>263</v>
      </c>
      <c r="P1130" s="111">
        <v>261</v>
      </c>
      <c r="Q1130" s="110">
        <v>28.616700000000002</v>
      </c>
      <c r="R1130" s="110">
        <v>-81.457400000000007</v>
      </c>
      <c r="S1130" s="2" t="s">
        <v>873</v>
      </c>
      <c r="T1130" s="2" t="s">
        <v>1635</v>
      </c>
      <c r="U1130" s="2" t="s">
        <v>4</v>
      </c>
      <c r="V1130" s="2" t="s">
        <v>2</v>
      </c>
    </row>
    <row r="1131" spans="1:22" hidden="1" x14ac:dyDescent="0.3">
      <c r="A1131" s="109">
        <v>1639</v>
      </c>
      <c r="B1131" s="126" t="s">
        <v>23</v>
      </c>
      <c r="C1131" s="7" t="str">
        <f t="shared" si="169"/>
        <v>Orange|Family|Active</v>
      </c>
      <c r="D1131" s="7">
        <v>1</v>
      </c>
      <c r="E1131" s="88">
        <v>240</v>
      </c>
      <c r="F1131" s="110">
        <f t="shared" si="167"/>
        <v>1440</v>
      </c>
      <c r="G1131" s="113">
        <f t="shared" si="168"/>
        <v>1339</v>
      </c>
      <c r="H1131" s="138"/>
      <c r="I1131" s="150"/>
      <c r="J1131" s="130"/>
      <c r="K1131" s="116">
        <v>224</v>
      </c>
      <c r="L1131" s="111">
        <v>218</v>
      </c>
      <c r="M1131" s="111">
        <v>223</v>
      </c>
      <c r="N1131" s="111">
        <v>227</v>
      </c>
      <c r="O1131" s="111">
        <v>231</v>
      </c>
      <c r="P1131" s="111">
        <v>216</v>
      </c>
      <c r="Q1131" s="110">
        <v>28.5748</v>
      </c>
      <c r="R1131" s="110">
        <v>-81.475899999999996</v>
      </c>
      <c r="S1131" s="2" t="s">
        <v>957</v>
      </c>
      <c r="T1131" s="2" t="s">
        <v>1643</v>
      </c>
      <c r="U1131" s="2" t="s">
        <v>4</v>
      </c>
      <c r="V1131" s="2" t="s">
        <v>2</v>
      </c>
    </row>
    <row r="1132" spans="1:22" hidden="1" x14ac:dyDescent="0.3">
      <c r="A1132" s="109">
        <v>1853</v>
      </c>
      <c r="B1132" s="126" t="s">
        <v>23</v>
      </c>
      <c r="C1132" s="7" t="str">
        <f t="shared" si="169"/>
        <v>Orange|Family|Active</v>
      </c>
      <c r="D1132" s="7">
        <v>1</v>
      </c>
      <c r="E1132" s="88">
        <v>120</v>
      </c>
      <c r="F1132" s="110">
        <f t="shared" si="167"/>
        <v>720</v>
      </c>
      <c r="G1132" s="113">
        <f t="shared" si="168"/>
        <v>711</v>
      </c>
      <c r="H1132" s="138"/>
      <c r="I1132" s="150"/>
      <c r="J1132" s="130"/>
      <c r="K1132" s="116">
        <v>118</v>
      </c>
      <c r="L1132" s="111">
        <v>120</v>
      </c>
      <c r="M1132" s="111">
        <v>119</v>
      </c>
      <c r="N1132" s="111">
        <v>118</v>
      </c>
      <c r="O1132" s="111">
        <v>118</v>
      </c>
      <c r="P1132" s="111">
        <v>118</v>
      </c>
      <c r="Q1132" s="110">
        <v>28.5047</v>
      </c>
      <c r="R1132" s="110">
        <v>-81.285600000000002</v>
      </c>
      <c r="S1132" s="2" t="s">
        <v>1008</v>
      </c>
      <c r="T1132" s="2" t="s">
        <v>1668</v>
      </c>
      <c r="U1132" s="2" t="s">
        <v>4</v>
      </c>
      <c r="V1132" s="2" t="s">
        <v>2</v>
      </c>
    </row>
    <row r="1133" spans="1:22" hidden="1" x14ac:dyDescent="0.3">
      <c r="A1133" s="109">
        <v>2120</v>
      </c>
      <c r="B1133" s="126" t="s">
        <v>23</v>
      </c>
      <c r="C1133" s="7" t="str">
        <f t="shared" si="169"/>
        <v>Orange|Family|Active</v>
      </c>
      <c r="D1133" s="7">
        <v>1</v>
      </c>
      <c r="E1133" s="88">
        <v>32</v>
      </c>
      <c r="F1133" s="110">
        <f t="shared" si="167"/>
        <v>192</v>
      </c>
      <c r="G1133" s="113">
        <f t="shared" si="168"/>
        <v>190</v>
      </c>
      <c r="H1133" s="138"/>
      <c r="I1133" s="150"/>
      <c r="J1133" s="130"/>
      <c r="K1133" s="116">
        <v>32</v>
      </c>
      <c r="L1133" s="111">
        <v>31</v>
      </c>
      <c r="M1133" s="111">
        <v>32</v>
      </c>
      <c r="N1133" s="111">
        <v>32</v>
      </c>
      <c r="O1133" s="111">
        <v>31</v>
      </c>
      <c r="P1133" s="111">
        <v>32</v>
      </c>
      <c r="Q1133" s="110">
        <v>28.472999999999999</v>
      </c>
      <c r="R1133" s="110">
        <v>-81.442300000000003</v>
      </c>
      <c r="S1133" s="2" t="s">
        <v>1075</v>
      </c>
      <c r="T1133" s="2" t="s">
        <v>1672</v>
      </c>
      <c r="U1133" s="2" t="s">
        <v>4</v>
      </c>
      <c r="V1133" s="2" t="s">
        <v>2</v>
      </c>
    </row>
    <row r="1134" spans="1:22" hidden="1" x14ac:dyDescent="0.3">
      <c r="A1134" s="109">
        <v>2121</v>
      </c>
      <c r="B1134" s="126" t="s">
        <v>23</v>
      </c>
      <c r="C1134" s="7" t="str">
        <f t="shared" si="169"/>
        <v>Orange|Family|Active</v>
      </c>
      <c r="D1134" s="7">
        <v>1</v>
      </c>
      <c r="E1134" s="88">
        <v>100</v>
      </c>
      <c r="F1134" s="110">
        <f t="shared" si="167"/>
        <v>600</v>
      </c>
      <c r="G1134" s="113">
        <f t="shared" si="168"/>
        <v>595</v>
      </c>
      <c r="H1134" s="138"/>
      <c r="I1134" s="150"/>
      <c r="J1134" s="130"/>
      <c r="K1134" s="116">
        <v>100</v>
      </c>
      <c r="L1134" s="111">
        <v>99</v>
      </c>
      <c r="M1134" s="111">
        <v>100</v>
      </c>
      <c r="N1134" s="111">
        <v>98</v>
      </c>
      <c r="O1134" s="111">
        <v>99</v>
      </c>
      <c r="P1134" s="111">
        <v>99</v>
      </c>
      <c r="Q1134" s="110">
        <v>28.473355000000002</v>
      </c>
      <c r="R1134" s="110">
        <v>-81.441012000000001</v>
      </c>
      <c r="S1134" s="2" t="s">
        <v>1076</v>
      </c>
      <c r="T1134" s="2" t="s">
        <v>1695</v>
      </c>
      <c r="U1134" s="2" t="s">
        <v>4</v>
      </c>
      <c r="V1134" s="2" t="s">
        <v>2</v>
      </c>
    </row>
    <row r="1135" spans="1:22" hidden="1" x14ac:dyDescent="0.3">
      <c r="A1135" s="109">
        <v>2131</v>
      </c>
      <c r="B1135" s="126" t="s">
        <v>23</v>
      </c>
      <c r="C1135" s="7" t="str">
        <f t="shared" si="169"/>
        <v>Orange|Family|Active</v>
      </c>
      <c r="D1135" s="7">
        <v>1</v>
      </c>
      <c r="E1135" s="88">
        <v>56</v>
      </c>
      <c r="F1135" s="110">
        <f t="shared" si="167"/>
        <v>224</v>
      </c>
      <c r="G1135" s="113">
        <f t="shared" si="168"/>
        <v>221</v>
      </c>
      <c r="H1135" s="138"/>
      <c r="I1135" s="150"/>
      <c r="J1135" s="130"/>
      <c r="L1135" s="111">
        <v>55</v>
      </c>
      <c r="M1135" s="111">
        <v>55</v>
      </c>
      <c r="N1135" s="111">
        <v>55</v>
      </c>
      <c r="P1135" s="111">
        <v>56</v>
      </c>
      <c r="Q1135" s="110">
        <v>28.532938000000001</v>
      </c>
      <c r="R1135" s="110">
        <v>-81.395066</v>
      </c>
      <c r="S1135" s="2" t="s">
        <v>1079</v>
      </c>
      <c r="T1135" s="2" t="s">
        <v>1672</v>
      </c>
      <c r="U1135" s="2" t="s">
        <v>4</v>
      </c>
      <c r="V1135" s="2" t="s">
        <v>2</v>
      </c>
    </row>
    <row r="1136" spans="1:22" hidden="1" x14ac:dyDescent="0.3">
      <c r="A1136" s="109">
        <v>2253</v>
      </c>
      <c r="B1136" s="126" t="s">
        <v>23</v>
      </c>
      <c r="C1136" s="7" t="str">
        <f t="shared" si="169"/>
        <v>Orange|Family|Active</v>
      </c>
      <c r="D1136" s="7">
        <v>1</v>
      </c>
      <c r="E1136" s="88">
        <v>101</v>
      </c>
      <c r="F1136" s="110">
        <f t="shared" si="167"/>
        <v>505</v>
      </c>
      <c r="G1136" s="113">
        <f t="shared" si="168"/>
        <v>404</v>
      </c>
      <c r="H1136" s="138"/>
      <c r="I1136" s="150"/>
      <c r="J1136" s="130"/>
      <c r="K1136" s="116">
        <v>74</v>
      </c>
      <c r="M1136" s="111">
        <v>79</v>
      </c>
      <c r="N1136" s="111">
        <v>82</v>
      </c>
      <c r="O1136" s="111">
        <v>84</v>
      </c>
      <c r="P1136" s="111">
        <v>85</v>
      </c>
      <c r="Q1136" s="110">
        <v>28.661583333333301</v>
      </c>
      <c r="R1136" s="110">
        <v>-81.508416666666704</v>
      </c>
      <c r="S1136" s="2" t="s">
        <v>421</v>
      </c>
      <c r="T1136" s="2" t="s">
        <v>1368</v>
      </c>
      <c r="U1136" s="2" t="s">
        <v>4</v>
      </c>
      <c r="V1136" s="2" t="s">
        <v>2</v>
      </c>
    </row>
    <row r="1137" spans="1:22" hidden="1" x14ac:dyDescent="0.3">
      <c r="A1137" s="109">
        <v>2410</v>
      </c>
      <c r="B1137" s="126" t="s">
        <v>23</v>
      </c>
      <c r="C1137" s="7" t="str">
        <f t="shared" si="169"/>
        <v>Orange|Family|Active</v>
      </c>
      <c r="D1137" s="7">
        <v>1</v>
      </c>
      <c r="E1137" s="88">
        <v>104</v>
      </c>
      <c r="F1137" s="110">
        <f t="shared" si="167"/>
        <v>624</v>
      </c>
      <c r="G1137" s="113">
        <f t="shared" si="168"/>
        <v>613</v>
      </c>
      <c r="H1137" s="138"/>
      <c r="I1137" s="150"/>
      <c r="J1137" s="130"/>
      <c r="K1137" s="116">
        <v>104</v>
      </c>
      <c r="L1137" s="111">
        <v>103</v>
      </c>
      <c r="M1137" s="111">
        <v>103</v>
      </c>
      <c r="N1137" s="111">
        <v>102</v>
      </c>
      <c r="O1137" s="111">
        <v>101</v>
      </c>
      <c r="P1137" s="111">
        <v>100</v>
      </c>
      <c r="Q1137" s="110">
        <v>28.504808000000001</v>
      </c>
      <c r="R1137" s="110">
        <v>-81.285707000000002</v>
      </c>
      <c r="S1137" s="2" t="s">
        <v>1131</v>
      </c>
      <c r="T1137" s="2" t="s">
        <v>1711</v>
      </c>
      <c r="U1137" s="2" t="s">
        <v>4</v>
      </c>
      <c r="V1137" s="2" t="s">
        <v>2</v>
      </c>
    </row>
    <row r="1138" spans="1:22" hidden="1" x14ac:dyDescent="0.3">
      <c r="A1138" s="109">
        <v>2472</v>
      </c>
      <c r="B1138" s="126" t="s">
        <v>23</v>
      </c>
      <c r="C1138" s="7" t="str">
        <f t="shared" si="169"/>
        <v>Orange|Family|Active</v>
      </c>
      <c r="D1138" s="7">
        <v>1</v>
      </c>
      <c r="E1138" s="88">
        <v>58</v>
      </c>
      <c r="F1138" s="110">
        <f t="shared" si="167"/>
        <v>348</v>
      </c>
      <c r="G1138" s="113">
        <f t="shared" si="168"/>
        <v>348</v>
      </c>
      <c r="H1138" s="138"/>
      <c r="I1138" s="150"/>
      <c r="J1138" s="130"/>
      <c r="K1138" s="116">
        <v>58</v>
      </c>
      <c r="L1138" s="111">
        <v>58</v>
      </c>
      <c r="M1138" s="111">
        <v>58</v>
      </c>
      <c r="N1138" s="111">
        <v>58</v>
      </c>
      <c r="O1138" s="111">
        <v>58</v>
      </c>
      <c r="P1138" s="111">
        <v>58</v>
      </c>
      <c r="Q1138" s="110">
        <v>28.615342999999999</v>
      </c>
      <c r="R1138" s="110">
        <v>-81.279623999999998</v>
      </c>
      <c r="S1138" s="2" t="s">
        <v>1159</v>
      </c>
      <c r="T1138" s="2" t="s">
        <v>1644</v>
      </c>
      <c r="U1138" s="2" t="s">
        <v>4</v>
      </c>
      <c r="V1138" s="2" t="s">
        <v>2</v>
      </c>
    </row>
    <row r="1139" spans="1:22" hidden="1" x14ac:dyDescent="0.3">
      <c r="A1139" s="109">
        <v>2505</v>
      </c>
      <c r="B1139" s="126" t="s">
        <v>23</v>
      </c>
      <c r="C1139" s="7" t="str">
        <f t="shared" si="169"/>
        <v>Orange|Family|Active</v>
      </c>
      <c r="D1139" s="7">
        <v>1</v>
      </c>
      <c r="E1139" s="88">
        <v>94</v>
      </c>
      <c r="F1139" s="110">
        <f t="shared" si="167"/>
        <v>564</v>
      </c>
      <c r="G1139" s="113">
        <f t="shared" si="168"/>
        <v>558</v>
      </c>
      <c r="H1139" s="138"/>
      <c r="I1139" s="150"/>
      <c r="J1139" s="130"/>
      <c r="K1139" s="116">
        <v>92</v>
      </c>
      <c r="L1139" s="111">
        <v>93</v>
      </c>
      <c r="M1139" s="111">
        <v>94</v>
      </c>
      <c r="N1139" s="111">
        <v>94</v>
      </c>
      <c r="O1139" s="111">
        <v>92</v>
      </c>
      <c r="P1139" s="111">
        <v>93</v>
      </c>
      <c r="Q1139" s="110">
        <v>28.509426999999999</v>
      </c>
      <c r="R1139" s="110">
        <v>-81.433667999999997</v>
      </c>
      <c r="S1139" s="2" t="s">
        <v>1185</v>
      </c>
      <c r="T1139" s="2" t="s">
        <v>1719</v>
      </c>
      <c r="U1139" s="2" t="s">
        <v>4</v>
      </c>
      <c r="V1139" s="2" t="s">
        <v>2</v>
      </c>
    </row>
    <row r="1140" spans="1:22" hidden="1" x14ac:dyDescent="0.3">
      <c r="A1140" s="109">
        <v>2518</v>
      </c>
      <c r="B1140" s="126" t="s">
        <v>23</v>
      </c>
      <c r="C1140" s="7" t="str">
        <f t="shared" si="169"/>
        <v>Orange|Family|Active</v>
      </c>
      <c r="D1140" s="7">
        <v>1</v>
      </c>
      <c r="E1140" s="88">
        <v>90</v>
      </c>
      <c r="F1140" s="110">
        <f t="shared" si="167"/>
        <v>540</v>
      </c>
      <c r="G1140" s="113">
        <f t="shared" si="168"/>
        <v>531</v>
      </c>
      <c r="H1140" s="138"/>
      <c r="I1140" s="150"/>
      <c r="J1140" s="130"/>
      <c r="K1140" s="116">
        <v>89</v>
      </c>
      <c r="L1140" s="111">
        <v>90</v>
      </c>
      <c r="M1140" s="111">
        <v>90</v>
      </c>
      <c r="N1140" s="111">
        <v>88</v>
      </c>
      <c r="O1140" s="111">
        <v>85</v>
      </c>
      <c r="P1140" s="111">
        <v>89</v>
      </c>
      <c r="Q1140" s="110">
        <v>28.557328999999999</v>
      </c>
      <c r="R1140" s="110">
        <v>-81.491196000000002</v>
      </c>
      <c r="S1140" s="2" t="s">
        <v>1190</v>
      </c>
      <c r="T1140" s="2" t="s">
        <v>1716</v>
      </c>
      <c r="U1140" s="2" t="s">
        <v>4</v>
      </c>
      <c r="V1140" s="2" t="s">
        <v>2</v>
      </c>
    </row>
    <row r="1141" spans="1:22" hidden="1" x14ac:dyDescent="0.3">
      <c r="A1141" s="109">
        <v>2539</v>
      </c>
      <c r="B1141" s="126" t="s">
        <v>23</v>
      </c>
      <c r="C1141" s="7" t="str">
        <f t="shared" si="169"/>
        <v>Orange|Family|Active</v>
      </c>
      <c r="D1141" s="7">
        <v>1</v>
      </c>
      <c r="E1141" s="88">
        <v>264</v>
      </c>
      <c r="F1141" s="110">
        <f t="shared" ref="F1141:F1220" si="170">COUNTA(K1141:P1141)*E1141</f>
        <v>1584</v>
      </c>
      <c r="G1141" s="113">
        <f t="shared" ref="G1141:G1220" si="171">SUM(K1141:P1141)</f>
        <v>1482</v>
      </c>
      <c r="H1141" s="138"/>
      <c r="I1141" s="150"/>
      <c r="J1141" s="130"/>
      <c r="K1141" s="116">
        <v>246</v>
      </c>
      <c r="L1141" s="111">
        <v>251</v>
      </c>
      <c r="M1141" s="111">
        <v>247</v>
      </c>
      <c r="N1141" s="111">
        <v>239</v>
      </c>
      <c r="O1141" s="111">
        <v>248</v>
      </c>
      <c r="P1141" s="111">
        <v>251</v>
      </c>
      <c r="Q1141" s="110">
        <v>28.583217000000001</v>
      </c>
      <c r="R1141" s="110">
        <v>-81.451575000000005</v>
      </c>
      <c r="S1141" s="2" t="s">
        <v>1203</v>
      </c>
      <c r="T1141" s="2" t="s">
        <v>1716</v>
      </c>
      <c r="U1141" s="2" t="s">
        <v>4</v>
      </c>
      <c r="V1141" s="2" t="s">
        <v>2</v>
      </c>
    </row>
    <row r="1142" spans="1:22" hidden="1" x14ac:dyDescent="0.3">
      <c r="A1142" s="109">
        <v>2540</v>
      </c>
      <c r="B1142" s="126" t="s">
        <v>23</v>
      </c>
      <c r="C1142" s="7" t="str">
        <f t="shared" si="169"/>
        <v>Orange|Family|Active</v>
      </c>
      <c r="D1142" s="7">
        <v>1</v>
      </c>
      <c r="E1142" s="88">
        <v>160</v>
      </c>
      <c r="F1142" s="110">
        <f t="shared" si="170"/>
        <v>960</v>
      </c>
      <c r="G1142" s="113">
        <f t="shared" si="171"/>
        <v>956</v>
      </c>
      <c r="H1142" s="138"/>
      <c r="I1142" s="150"/>
      <c r="J1142" s="130"/>
      <c r="K1142" s="116">
        <v>159</v>
      </c>
      <c r="L1142" s="111">
        <v>159</v>
      </c>
      <c r="M1142" s="111">
        <v>159</v>
      </c>
      <c r="N1142" s="111">
        <v>160</v>
      </c>
      <c r="O1142" s="111">
        <v>159</v>
      </c>
      <c r="P1142" s="111">
        <v>160</v>
      </c>
      <c r="Q1142" s="110">
        <v>28.50939</v>
      </c>
      <c r="R1142" s="110">
        <v>-81.242416000000006</v>
      </c>
      <c r="S1142" s="2" t="s">
        <v>1204</v>
      </c>
      <c r="T1142" s="2" t="s">
        <v>1716</v>
      </c>
      <c r="U1142" s="2" t="s">
        <v>4</v>
      </c>
      <c r="V1142" s="2" t="s">
        <v>2</v>
      </c>
    </row>
    <row r="1143" spans="1:22" x14ac:dyDescent="0.25">
      <c r="A1143" s="109"/>
      <c r="B1143" s="126"/>
      <c r="C1143" s="7" t="s">
        <v>1762</v>
      </c>
      <c r="D1143" s="7">
        <f>SUM(D1056:D1142)</f>
        <v>87</v>
      </c>
      <c r="E1143" s="135">
        <f t="shared" ref="E1143:G1143" si="172">SUM(E1056:E1142)</f>
        <v>19047</v>
      </c>
      <c r="F1143" s="2">
        <f t="shared" si="172"/>
        <v>112653</v>
      </c>
      <c r="G1143" s="2">
        <f t="shared" si="172"/>
        <v>108789</v>
      </c>
      <c r="H1143" s="138">
        <f>G1143/F1143</f>
        <v>0.96569998135868551</v>
      </c>
      <c r="I1143" s="150">
        <v>0.95140000000000002</v>
      </c>
      <c r="J1143" s="130">
        <v>0.93400000000000005</v>
      </c>
      <c r="K1143" s="116"/>
      <c r="L1143" s="111"/>
      <c r="M1143" s="111"/>
      <c r="N1143" s="111"/>
      <c r="O1143" s="111"/>
      <c r="P1143" s="111"/>
      <c r="Q1143" s="110"/>
      <c r="R1143" s="110"/>
      <c r="S1143" s="2"/>
      <c r="T1143" s="2"/>
      <c r="U1143" s="2"/>
      <c r="V1143" s="2"/>
    </row>
    <row r="1144" spans="1:22" hidden="1" x14ac:dyDescent="0.3">
      <c r="A1144" s="109">
        <v>2634</v>
      </c>
      <c r="B1144" s="126" t="s">
        <v>23</v>
      </c>
      <c r="C1144" s="7" t="str">
        <f>CONCATENATE(B1144&amp;"|"&amp;U1144&amp;"|"&amp;V1144)</f>
        <v>Orange|Family|Pipeline</v>
      </c>
      <c r="D1144" s="7">
        <v>1</v>
      </c>
      <c r="E1144" s="88">
        <v>110</v>
      </c>
      <c r="F1144" s="110">
        <f>COUNTA(K1144:P1144)*E1144</f>
        <v>0</v>
      </c>
      <c r="G1144" s="113">
        <f>SUM(K1144:P1144)</f>
        <v>0</v>
      </c>
      <c r="H1144" s="138"/>
      <c r="I1144" s="150"/>
      <c r="J1144" s="130"/>
      <c r="Q1144" s="110">
        <v>28.497693999999999</v>
      </c>
      <c r="R1144" s="110">
        <v>-81.296110999999996</v>
      </c>
      <c r="S1144" s="2" t="s">
        <v>1285</v>
      </c>
      <c r="T1144" s="2" t="s">
        <v>1369</v>
      </c>
      <c r="U1144" s="2" t="s">
        <v>4</v>
      </c>
      <c r="V1144" s="2" t="s">
        <v>1333</v>
      </c>
    </row>
    <row r="1145" spans="1:22" x14ac:dyDescent="0.25">
      <c r="A1145" s="109"/>
      <c r="B1145" s="126"/>
      <c r="C1145" s="7" t="s">
        <v>1768</v>
      </c>
      <c r="D1145" s="7">
        <v>1</v>
      </c>
      <c r="E1145" s="88">
        <v>110</v>
      </c>
      <c r="F1145" s="110"/>
      <c r="G1145" s="113"/>
      <c r="H1145" s="138"/>
      <c r="I1145" s="150"/>
      <c r="J1145" s="130"/>
      <c r="Q1145" s="110"/>
      <c r="R1145" s="110"/>
      <c r="S1145" s="2"/>
      <c r="T1145" s="2"/>
      <c r="U1145" s="2"/>
      <c r="V1145" s="2"/>
    </row>
    <row r="1146" spans="1:22" hidden="1" x14ac:dyDescent="0.3">
      <c r="A1146" s="109">
        <v>130</v>
      </c>
      <c r="B1146" s="126" t="s">
        <v>23</v>
      </c>
      <c r="C1146" s="7" t="str">
        <f>CONCATENATE(B1146&amp;"|"&amp;U1146&amp;"|"&amp;V1146)</f>
        <v>Orange|Family|Inactive</v>
      </c>
      <c r="D1146" s="7">
        <v>1</v>
      </c>
      <c r="E1146" s="89">
        <v>352</v>
      </c>
      <c r="F1146" s="110">
        <f>COUNTA(K1146:P1146)*E1146</f>
        <v>0</v>
      </c>
      <c r="G1146" s="113">
        <f>SUM(K1146:P1146)</f>
        <v>0</v>
      </c>
      <c r="H1146" s="138"/>
      <c r="I1146" s="150"/>
      <c r="J1146" s="130"/>
      <c r="Q1146" s="110">
        <v>28.4983</v>
      </c>
      <c r="R1146" s="110">
        <v>-81.440200000000004</v>
      </c>
      <c r="S1146" s="2" t="s">
        <v>103</v>
      </c>
      <c r="T1146" s="2" t="s">
        <v>14</v>
      </c>
      <c r="U1146" s="2" t="s">
        <v>4</v>
      </c>
      <c r="V1146" s="2" t="s">
        <v>1331</v>
      </c>
    </row>
    <row r="1147" spans="1:22" x14ac:dyDescent="0.25">
      <c r="A1147" s="109"/>
      <c r="B1147" s="126"/>
      <c r="C1147" s="7" t="s">
        <v>1764</v>
      </c>
      <c r="D1147" s="7">
        <v>1</v>
      </c>
      <c r="E1147" s="88">
        <v>352</v>
      </c>
      <c r="F1147" s="110"/>
      <c r="G1147" s="113"/>
      <c r="H1147" s="138"/>
      <c r="I1147" s="150"/>
      <c r="J1147" s="130"/>
      <c r="K1147" s="116"/>
      <c r="L1147" s="111"/>
      <c r="M1147" s="111"/>
      <c r="N1147" s="111"/>
      <c r="O1147" s="111"/>
      <c r="P1147" s="111"/>
      <c r="Q1147" s="110"/>
      <c r="R1147" s="110"/>
      <c r="S1147" s="2"/>
      <c r="T1147" s="2"/>
      <c r="U1147" s="2"/>
      <c r="V1147" s="2"/>
    </row>
    <row r="1148" spans="1:22" hidden="1" x14ac:dyDescent="0.3">
      <c r="A1148" s="109">
        <v>49</v>
      </c>
      <c r="B1148" s="126" t="s">
        <v>23</v>
      </c>
      <c r="C1148" s="7" t="str">
        <f t="shared" si="169"/>
        <v>Orange|Family|MR|Active</v>
      </c>
      <c r="D1148" s="7">
        <v>1</v>
      </c>
      <c r="E1148" s="88">
        <v>96</v>
      </c>
      <c r="F1148" s="110">
        <f t="shared" si="170"/>
        <v>576</v>
      </c>
      <c r="G1148" s="113">
        <f t="shared" si="171"/>
        <v>554</v>
      </c>
      <c r="H1148" s="138"/>
      <c r="I1148" s="150"/>
      <c r="J1148" s="130"/>
      <c r="K1148" s="116">
        <v>92</v>
      </c>
      <c r="L1148" s="111">
        <v>93</v>
      </c>
      <c r="M1148" s="111">
        <v>93</v>
      </c>
      <c r="N1148" s="111">
        <v>94</v>
      </c>
      <c r="O1148" s="111">
        <v>91</v>
      </c>
      <c r="P1148" s="111">
        <v>91</v>
      </c>
      <c r="Q1148" s="110">
        <v>28.498899999999999</v>
      </c>
      <c r="R1148" s="110">
        <v>-81.294499999999999</v>
      </c>
      <c r="S1148" s="2" t="s">
        <v>44</v>
      </c>
      <c r="T1148" s="2" t="s">
        <v>1375</v>
      </c>
      <c r="U1148" s="2" t="s">
        <v>1738</v>
      </c>
      <c r="V1148" s="2" t="s">
        <v>2</v>
      </c>
    </row>
    <row r="1149" spans="1:22" hidden="1" x14ac:dyDescent="0.3">
      <c r="A1149" s="109">
        <v>109</v>
      </c>
      <c r="B1149" s="126" t="s">
        <v>23</v>
      </c>
      <c r="C1149" s="7" t="str">
        <f t="shared" si="169"/>
        <v>Orange|Family|MR|Active</v>
      </c>
      <c r="D1149" s="7">
        <v>1</v>
      </c>
      <c r="E1149" s="88">
        <v>252</v>
      </c>
      <c r="F1149" s="110">
        <f t="shared" si="170"/>
        <v>1512</v>
      </c>
      <c r="G1149" s="113">
        <f t="shared" si="171"/>
        <v>1429</v>
      </c>
      <c r="H1149" s="138"/>
      <c r="I1149" s="150"/>
      <c r="J1149" s="130"/>
      <c r="K1149" s="116">
        <v>239</v>
      </c>
      <c r="L1149" s="111">
        <v>246</v>
      </c>
      <c r="M1149" s="111">
        <v>245</v>
      </c>
      <c r="N1149" s="111">
        <v>239</v>
      </c>
      <c r="O1149" s="111">
        <v>241</v>
      </c>
      <c r="P1149" s="111">
        <v>219</v>
      </c>
      <c r="Q1149" s="110">
        <v>28.606000000000002</v>
      </c>
      <c r="R1149" s="110">
        <v>-81.422399999999996</v>
      </c>
      <c r="S1149" s="2" t="s">
        <v>85</v>
      </c>
      <c r="T1149" s="2" t="s">
        <v>1436</v>
      </c>
      <c r="U1149" s="2" t="s">
        <v>1738</v>
      </c>
      <c r="V1149" s="2" t="s">
        <v>2</v>
      </c>
    </row>
    <row r="1150" spans="1:22" hidden="1" x14ac:dyDescent="0.3">
      <c r="A1150" s="109">
        <v>110</v>
      </c>
      <c r="B1150" s="126" t="s">
        <v>23</v>
      </c>
      <c r="C1150" s="7" t="str">
        <f t="shared" si="169"/>
        <v>Orange|Family|MR|Active</v>
      </c>
      <c r="D1150" s="7">
        <v>1</v>
      </c>
      <c r="E1150" s="88">
        <v>240</v>
      </c>
      <c r="F1150" s="110">
        <f t="shared" si="170"/>
        <v>1440</v>
      </c>
      <c r="G1150" s="113">
        <f t="shared" si="171"/>
        <v>1343</v>
      </c>
      <c r="H1150" s="138"/>
      <c r="I1150" s="150"/>
      <c r="J1150" s="130"/>
      <c r="K1150" s="116">
        <v>220</v>
      </c>
      <c r="L1150" s="111">
        <v>231</v>
      </c>
      <c r="M1150" s="111">
        <v>235</v>
      </c>
      <c r="N1150" s="111">
        <v>226</v>
      </c>
      <c r="O1150" s="111">
        <v>220</v>
      </c>
      <c r="P1150" s="111">
        <v>211</v>
      </c>
      <c r="Q1150" s="110">
        <v>28.606000000000002</v>
      </c>
      <c r="R1150" s="110">
        <v>-81.422399999999996</v>
      </c>
      <c r="S1150" s="2" t="s">
        <v>86</v>
      </c>
      <c r="T1150" s="2" t="s">
        <v>1437</v>
      </c>
      <c r="U1150" s="2" t="s">
        <v>1738</v>
      </c>
      <c r="V1150" s="2" t="s">
        <v>2</v>
      </c>
    </row>
    <row r="1151" spans="1:22" hidden="1" x14ac:dyDescent="0.3">
      <c r="A1151" s="109">
        <v>300</v>
      </c>
      <c r="B1151" s="126" t="s">
        <v>23</v>
      </c>
      <c r="C1151" s="7" t="str">
        <f t="shared" si="169"/>
        <v>Orange|Family|MR|Active</v>
      </c>
      <c r="D1151" s="7">
        <v>1</v>
      </c>
      <c r="E1151" s="88">
        <v>338</v>
      </c>
      <c r="F1151" s="110">
        <f t="shared" si="170"/>
        <v>2028</v>
      </c>
      <c r="G1151" s="113">
        <f t="shared" si="171"/>
        <v>1954</v>
      </c>
      <c r="H1151" s="138"/>
      <c r="I1151" s="150"/>
      <c r="J1151" s="130"/>
      <c r="K1151" s="116">
        <v>329</v>
      </c>
      <c r="L1151" s="111">
        <v>329</v>
      </c>
      <c r="M1151" s="111">
        <v>326</v>
      </c>
      <c r="N1151" s="111">
        <v>325</v>
      </c>
      <c r="O1151" s="111">
        <v>325</v>
      </c>
      <c r="P1151" s="111">
        <v>320</v>
      </c>
      <c r="Q1151" s="110">
        <v>28.472899999999999</v>
      </c>
      <c r="R1151" s="110">
        <v>-81.299700000000001</v>
      </c>
      <c r="S1151" s="2" t="s">
        <v>212</v>
      </c>
      <c r="T1151" s="2" t="s">
        <v>1471</v>
      </c>
      <c r="U1151" s="2" t="s">
        <v>1738</v>
      </c>
      <c r="V1151" s="2" t="s">
        <v>2</v>
      </c>
    </row>
    <row r="1152" spans="1:22" hidden="1" x14ac:dyDescent="0.3">
      <c r="A1152" s="109">
        <v>301</v>
      </c>
      <c r="B1152" s="126" t="s">
        <v>23</v>
      </c>
      <c r="C1152" s="7" t="str">
        <f t="shared" si="169"/>
        <v>Orange|Family|MR|Active</v>
      </c>
      <c r="D1152" s="7">
        <v>1</v>
      </c>
      <c r="E1152" s="88">
        <v>364</v>
      </c>
      <c r="F1152" s="110">
        <f t="shared" si="170"/>
        <v>2184</v>
      </c>
      <c r="G1152" s="113">
        <f t="shared" si="171"/>
        <v>2034</v>
      </c>
      <c r="H1152" s="138"/>
      <c r="I1152" s="150"/>
      <c r="J1152" s="130"/>
      <c r="K1152" s="116">
        <v>349</v>
      </c>
      <c r="L1152" s="111">
        <v>343</v>
      </c>
      <c r="M1152" s="111">
        <v>337</v>
      </c>
      <c r="N1152" s="111">
        <v>331</v>
      </c>
      <c r="O1152" s="111">
        <v>335</v>
      </c>
      <c r="P1152" s="111">
        <v>339</v>
      </c>
      <c r="Q1152" s="110">
        <v>28.6312</v>
      </c>
      <c r="R1152" s="110">
        <v>-81.403099999999995</v>
      </c>
      <c r="S1152" s="2" t="s">
        <v>213</v>
      </c>
      <c r="T1152" s="2" t="s">
        <v>1471</v>
      </c>
      <c r="U1152" s="2" t="s">
        <v>1738</v>
      </c>
      <c r="V1152" s="2" t="s">
        <v>2</v>
      </c>
    </row>
    <row r="1153" spans="1:22" hidden="1" x14ac:dyDescent="0.3">
      <c r="A1153" s="109">
        <v>395</v>
      </c>
      <c r="B1153" s="126" t="s">
        <v>23</v>
      </c>
      <c r="C1153" s="7" t="str">
        <f t="shared" si="169"/>
        <v>Orange|Family|MR|Active</v>
      </c>
      <c r="D1153" s="7">
        <v>1</v>
      </c>
      <c r="E1153" s="88">
        <v>16</v>
      </c>
      <c r="F1153" s="110">
        <f t="shared" si="170"/>
        <v>96</v>
      </c>
      <c r="G1153" s="113">
        <f t="shared" si="171"/>
        <v>90</v>
      </c>
      <c r="H1153" s="138"/>
      <c r="I1153" s="150"/>
      <c r="J1153" s="130"/>
      <c r="K1153" s="116">
        <v>15</v>
      </c>
      <c r="L1153" s="111">
        <v>15</v>
      </c>
      <c r="M1153" s="111">
        <v>15</v>
      </c>
      <c r="N1153" s="111">
        <v>15</v>
      </c>
      <c r="O1153" s="111">
        <v>15</v>
      </c>
      <c r="P1153" s="111">
        <v>15</v>
      </c>
      <c r="Q1153" s="110">
        <v>28.539300000000001</v>
      </c>
      <c r="R1153" s="110">
        <v>-81.385599999999997</v>
      </c>
      <c r="S1153" s="2" t="s">
        <v>276</v>
      </c>
      <c r="T1153" s="2" t="s">
        <v>1334</v>
      </c>
      <c r="U1153" s="2" t="s">
        <v>1738</v>
      </c>
      <c r="V1153" s="2" t="s">
        <v>2</v>
      </c>
    </row>
    <row r="1154" spans="1:22" hidden="1" x14ac:dyDescent="0.3">
      <c r="A1154" s="109">
        <v>511</v>
      </c>
      <c r="B1154" s="126" t="s">
        <v>23</v>
      </c>
      <c r="C1154" s="7" t="str">
        <f t="shared" si="169"/>
        <v>Orange|Family|MR|Active</v>
      </c>
      <c r="D1154" s="7">
        <v>1</v>
      </c>
      <c r="E1154" s="88">
        <v>248</v>
      </c>
      <c r="F1154" s="110">
        <f t="shared" si="170"/>
        <v>1488</v>
      </c>
      <c r="G1154" s="113">
        <f t="shared" si="171"/>
        <v>1371</v>
      </c>
      <c r="H1154" s="138"/>
      <c r="I1154" s="150"/>
      <c r="J1154" s="130"/>
      <c r="K1154" s="116">
        <v>231</v>
      </c>
      <c r="L1154" s="111">
        <v>228</v>
      </c>
      <c r="M1154" s="111">
        <v>222</v>
      </c>
      <c r="N1154" s="111">
        <v>225</v>
      </c>
      <c r="O1154" s="111">
        <v>230</v>
      </c>
      <c r="P1154" s="111">
        <v>235</v>
      </c>
      <c r="Q1154" s="110">
        <v>28.531099999999999</v>
      </c>
      <c r="R1154" s="110">
        <v>-81.459100000000007</v>
      </c>
      <c r="S1154" s="2" t="s">
        <v>348</v>
      </c>
      <c r="T1154" s="2" t="s">
        <v>1501</v>
      </c>
      <c r="U1154" s="2" t="s">
        <v>1738</v>
      </c>
      <c r="V1154" s="2" t="s">
        <v>2</v>
      </c>
    </row>
    <row r="1155" spans="1:22" hidden="1" x14ac:dyDescent="0.3">
      <c r="A1155" s="109">
        <v>927</v>
      </c>
      <c r="B1155" s="126" t="s">
        <v>23</v>
      </c>
      <c r="C1155" s="7" t="str">
        <f t="shared" si="169"/>
        <v>Orange|Family|MR|Active</v>
      </c>
      <c r="D1155" s="7">
        <v>1</v>
      </c>
      <c r="E1155" s="88">
        <v>460</v>
      </c>
      <c r="F1155" s="110">
        <f t="shared" si="170"/>
        <v>2760</v>
      </c>
      <c r="G1155" s="113">
        <f t="shared" si="171"/>
        <v>2728</v>
      </c>
      <c r="H1155" s="138"/>
      <c r="I1155" s="150"/>
      <c r="J1155" s="130"/>
      <c r="K1155" s="116">
        <v>459</v>
      </c>
      <c r="L1155" s="111">
        <v>455</v>
      </c>
      <c r="M1155" s="111">
        <v>455</v>
      </c>
      <c r="N1155" s="111">
        <v>453</v>
      </c>
      <c r="O1155" s="111">
        <v>453</v>
      </c>
      <c r="P1155" s="111">
        <v>453</v>
      </c>
      <c r="Q1155" s="110">
        <v>28.5504</v>
      </c>
      <c r="R1155" s="110">
        <v>-81.192099999999996</v>
      </c>
      <c r="S1155" s="2" t="s">
        <v>595</v>
      </c>
      <c r="T1155" s="2" t="s">
        <v>1356</v>
      </c>
      <c r="U1155" s="2" t="s">
        <v>1738</v>
      </c>
      <c r="V1155" s="2" t="s">
        <v>2</v>
      </c>
    </row>
    <row r="1156" spans="1:22" hidden="1" x14ac:dyDescent="0.3">
      <c r="A1156" s="109">
        <v>1076</v>
      </c>
      <c r="B1156" s="126" t="s">
        <v>23</v>
      </c>
      <c r="C1156" s="7" t="str">
        <f t="shared" si="169"/>
        <v>Orange|Family|MR|Active</v>
      </c>
      <c r="D1156" s="7">
        <v>1</v>
      </c>
      <c r="E1156" s="88">
        <v>192</v>
      </c>
      <c r="F1156" s="110">
        <f t="shared" si="170"/>
        <v>1152</v>
      </c>
      <c r="G1156" s="113">
        <f t="shared" si="171"/>
        <v>1115</v>
      </c>
      <c r="H1156" s="138"/>
      <c r="I1156" s="150"/>
      <c r="J1156" s="130"/>
      <c r="K1156" s="116">
        <v>184</v>
      </c>
      <c r="L1156" s="111">
        <v>186</v>
      </c>
      <c r="M1156" s="111">
        <v>186</v>
      </c>
      <c r="N1156" s="111">
        <v>183</v>
      </c>
      <c r="O1156" s="111">
        <v>188</v>
      </c>
      <c r="P1156" s="111">
        <v>188</v>
      </c>
      <c r="Q1156" s="110">
        <v>28.4757</v>
      </c>
      <c r="R1156" s="110">
        <v>-81.442099999999996</v>
      </c>
      <c r="S1156" s="2" t="s">
        <v>692</v>
      </c>
      <c r="T1156" s="2" t="s">
        <v>1449</v>
      </c>
      <c r="U1156" s="2" t="s">
        <v>1738</v>
      </c>
      <c r="V1156" s="2" t="s">
        <v>2</v>
      </c>
    </row>
    <row r="1157" spans="1:22" hidden="1" x14ac:dyDescent="0.3">
      <c r="A1157" s="109">
        <v>1080</v>
      </c>
      <c r="B1157" s="126" t="s">
        <v>23</v>
      </c>
      <c r="C1157" s="7" t="str">
        <f t="shared" si="169"/>
        <v>Orange|Family|MR|Active</v>
      </c>
      <c r="D1157" s="7">
        <v>1</v>
      </c>
      <c r="E1157" s="88">
        <v>128</v>
      </c>
      <c r="F1157" s="110">
        <f t="shared" si="170"/>
        <v>768</v>
      </c>
      <c r="G1157" s="113">
        <f t="shared" si="171"/>
        <v>735</v>
      </c>
      <c r="H1157" s="138"/>
      <c r="I1157" s="150"/>
      <c r="J1157" s="130"/>
      <c r="K1157" s="116">
        <v>125</v>
      </c>
      <c r="L1157" s="111">
        <v>122</v>
      </c>
      <c r="M1157" s="111">
        <v>123</v>
      </c>
      <c r="N1157" s="111">
        <v>121</v>
      </c>
      <c r="O1157" s="111">
        <v>120</v>
      </c>
      <c r="P1157" s="111">
        <v>124</v>
      </c>
      <c r="Q1157" s="110">
        <v>28.490200000000002</v>
      </c>
      <c r="R1157" s="110">
        <v>-81.400999999999996</v>
      </c>
      <c r="S1157" s="2" t="s">
        <v>694</v>
      </c>
      <c r="T1157" s="2" t="s">
        <v>1406</v>
      </c>
      <c r="U1157" s="2" t="s">
        <v>1738</v>
      </c>
      <c r="V1157" s="2" t="s">
        <v>2</v>
      </c>
    </row>
    <row r="1158" spans="1:22" hidden="1" x14ac:dyDescent="0.3">
      <c r="A1158" s="109">
        <v>1087</v>
      </c>
      <c r="B1158" s="126" t="s">
        <v>23</v>
      </c>
      <c r="C1158" s="7" t="str">
        <f t="shared" si="169"/>
        <v>Orange|Family|MR|Active</v>
      </c>
      <c r="D1158" s="7">
        <v>1</v>
      </c>
      <c r="E1158" s="88">
        <v>88</v>
      </c>
      <c r="F1158" s="110">
        <f t="shared" si="170"/>
        <v>528</v>
      </c>
      <c r="G1158" s="113">
        <f t="shared" si="171"/>
        <v>490</v>
      </c>
      <c r="H1158" s="138"/>
      <c r="I1158" s="150"/>
      <c r="J1158" s="130"/>
      <c r="K1158" s="116">
        <v>81</v>
      </c>
      <c r="L1158" s="111">
        <v>85</v>
      </c>
      <c r="M1158" s="111">
        <v>80</v>
      </c>
      <c r="N1158" s="111">
        <v>81</v>
      </c>
      <c r="O1158" s="111">
        <v>81</v>
      </c>
      <c r="P1158" s="111">
        <v>82</v>
      </c>
      <c r="Q1158" s="110">
        <v>28.569199999999999</v>
      </c>
      <c r="R1158" s="110">
        <v>-81.430700000000002</v>
      </c>
      <c r="S1158" s="2" t="s">
        <v>697</v>
      </c>
      <c r="T1158" s="2" t="s">
        <v>1344</v>
      </c>
      <c r="U1158" s="2" t="s">
        <v>1738</v>
      </c>
      <c r="V1158" s="2" t="s">
        <v>2</v>
      </c>
    </row>
    <row r="1159" spans="1:22" ht="24" hidden="1" x14ac:dyDescent="0.3">
      <c r="A1159" s="109">
        <v>1134</v>
      </c>
      <c r="B1159" s="126" t="s">
        <v>23</v>
      </c>
      <c r="C1159" s="7" t="str">
        <f t="shared" si="169"/>
        <v>Orange|Family|MR|Active</v>
      </c>
      <c r="D1159" s="7">
        <v>1</v>
      </c>
      <c r="E1159" s="88">
        <v>396</v>
      </c>
      <c r="F1159" s="110">
        <f t="shared" si="170"/>
        <v>2376</v>
      </c>
      <c r="G1159" s="113">
        <f t="shared" si="171"/>
        <v>2213</v>
      </c>
      <c r="H1159" s="138"/>
      <c r="I1159" s="150"/>
      <c r="J1159" s="130"/>
      <c r="K1159" s="116">
        <v>379</v>
      </c>
      <c r="L1159" s="111">
        <v>379</v>
      </c>
      <c r="M1159" s="111">
        <v>371</v>
      </c>
      <c r="N1159" s="111">
        <v>362</v>
      </c>
      <c r="O1159" s="111">
        <v>361</v>
      </c>
      <c r="P1159" s="111">
        <v>361</v>
      </c>
      <c r="Q1159" s="110">
        <v>28.479900000000001</v>
      </c>
      <c r="R1159" s="110">
        <v>-81.442099999999996</v>
      </c>
      <c r="S1159" s="2" t="s">
        <v>728</v>
      </c>
      <c r="T1159" s="2" t="s">
        <v>1594</v>
      </c>
      <c r="U1159" s="2" t="s">
        <v>1738</v>
      </c>
      <c r="V1159" s="2" t="s">
        <v>2</v>
      </c>
    </row>
    <row r="1160" spans="1:22" hidden="1" x14ac:dyDescent="0.3">
      <c r="A1160" s="109">
        <v>1147</v>
      </c>
      <c r="B1160" s="126" t="s">
        <v>23</v>
      </c>
      <c r="C1160" s="7" t="str">
        <f t="shared" si="169"/>
        <v>Orange|Family|MR|Active</v>
      </c>
      <c r="D1160" s="7">
        <v>1</v>
      </c>
      <c r="E1160" s="88">
        <v>336</v>
      </c>
      <c r="F1160" s="110">
        <f t="shared" si="170"/>
        <v>2016</v>
      </c>
      <c r="G1160" s="113">
        <f t="shared" si="171"/>
        <v>1942</v>
      </c>
      <c r="H1160" s="138"/>
      <c r="I1160" s="150"/>
      <c r="J1160" s="130"/>
      <c r="K1160" s="116">
        <v>324</v>
      </c>
      <c r="L1160" s="111">
        <v>323</v>
      </c>
      <c r="M1160" s="111">
        <v>320</v>
      </c>
      <c r="N1160" s="111">
        <v>323</v>
      </c>
      <c r="O1160" s="111">
        <v>328</v>
      </c>
      <c r="P1160" s="111">
        <v>324</v>
      </c>
      <c r="Q1160" s="110">
        <v>28.477499999999999</v>
      </c>
      <c r="R1160" s="110">
        <v>-81.442099999999996</v>
      </c>
      <c r="S1160" s="2" t="s">
        <v>735</v>
      </c>
      <c r="T1160" s="2" t="s">
        <v>1591</v>
      </c>
      <c r="U1160" s="2" t="s">
        <v>1738</v>
      </c>
      <c r="V1160" s="2" t="s">
        <v>2</v>
      </c>
    </row>
    <row r="1161" spans="1:22" hidden="1" x14ac:dyDescent="0.3">
      <c r="A1161" s="109">
        <v>1313</v>
      </c>
      <c r="B1161" s="126" t="s">
        <v>23</v>
      </c>
      <c r="C1161" s="7" t="str">
        <f t="shared" si="169"/>
        <v>Orange|Family|MR|Active</v>
      </c>
      <c r="D1161" s="7">
        <v>1</v>
      </c>
      <c r="E1161" s="88">
        <v>336</v>
      </c>
      <c r="F1161" s="110">
        <f t="shared" si="170"/>
        <v>2016</v>
      </c>
      <c r="G1161" s="113">
        <f t="shared" si="171"/>
        <v>2003</v>
      </c>
      <c r="H1161" s="138"/>
      <c r="I1161" s="150"/>
      <c r="J1161" s="130"/>
      <c r="K1161" s="116">
        <v>334</v>
      </c>
      <c r="L1161" s="111">
        <v>334</v>
      </c>
      <c r="M1161" s="111">
        <v>333</v>
      </c>
      <c r="N1161" s="111">
        <v>334</v>
      </c>
      <c r="O1161" s="111">
        <v>334</v>
      </c>
      <c r="P1161" s="111">
        <v>334</v>
      </c>
      <c r="Q1161" s="110">
        <v>28.473400000000002</v>
      </c>
      <c r="R1161" s="110">
        <v>-81.329700000000003</v>
      </c>
      <c r="S1161" s="2" t="s">
        <v>814</v>
      </c>
      <c r="T1161" s="2" t="s">
        <v>1360</v>
      </c>
      <c r="U1161" s="2" t="s">
        <v>1738</v>
      </c>
      <c r="V1161" s="2" t="s">
        <v>2</v>
      </c>
    </row>
    <row r="1162" spans="1:22" ht="24" hidden="1" x14ac:dyDescent="0.3">
      <c r="A1162" s="109">
        <v>1409</v>
      </c>
      <c r="B1162" s="126" t="s">
        <v>23</v>
      </c>
      <c r="C1162" s="7" t="str">
        <f t="shared" si="169"/>
        <v>Orange|Family|MR|Active</v>
      </c>
      <c r="D1162" s="7">
        <v>1</v>
      </c>
      <c r="E1162" s="88">
        <v>211</v>
      </c>
      <c r="F1162" s="110">
        <f t="shared" si="170"/>
        <v>1266</v>
      </c>
      <c r="G1162" s="113">
        <f t="shared" si="171"/>
        <v>1187</v>
      </c>
      <c r="H1162" s="138"/>
      <c r="I1162" s="150"/>
      <c r="J1162" s="130"/>
      <c r="K1162" s="116">
        <v>201</v>
      </c>
      <c r="L1162" s="111">
        <v>200</v>
      </c>
      <c r="M1162" s="111">
        <v>201</v>
      </c>
      <c r="N1162" s="111">
        <v>203</v>
      </c>
      <c r="O1162" s="111">
        <v>189</v>
      </c>
      <c r="P1162" s="111">
        <v>193</v>
      </c>
      <c r="Q1162" s="110">
        <v>28.479700000000001</v>
      </c>
      <c r="R1162" s="110">
        <v>-81.440399999999997</v>
      </c>
      <c r="S1162" s="2" t="s">
        <v>851</v>
      </c>
      <c r="T1162" s="2" t="s">
        <v>1394</v>
      </c>
      <c r="U1162" s="2" t="s">
        <v>1738</v>
      </c>
      <c r="V1162" s="2" t="s">
        <v>2</v>
      </c>
    </row>
    <row r="1163" spans="1:22" hidden="1" x14ac:dyDescent="0.3">
      <c r="A1163" s="109">
        <v>1803</v>
      </c>
      <c r="B1163" s="126" t="s">
        <v>23</v>
      </c>
      <c r="C1163" s="7" t="str">
        <f t="shared" si="169"/>
        <v>Orange|Family|MR|Active</v>
      </c>
      <c r="D1163" s="7">
        <v>1</v>
      </c>
      <c r="E1163" s="88">
        <v>162</v>
      </c>
      <c r="F1163" s="110">
        <f t="shared" si="170"/>
        <v>972</v>
      </c>
      <c r="G1163" s="113">
        <f t="shared" si="171"/>
        <v>947</v>
      </c>
      <c r="H1163" s="138"/>
      <c r="I1163" s="150"/>
      <c r="J1163" s="130"/>
      <c r="K1163" s="116">
        <v>156</v>
      </c>
      <c r="L1163" s="111">
        <v>156</v>
      </c>
      <c r="M1163" s="111">
        <v>160</v>
      </c>
      <c r="N1163" s="111">
        <v>158</v>
      </c>
      <c r="O1163" s="111">
        <v>158</v>
      </c>
      <c r="P1163" s="111">
        <v>159</v>
      </c>
      <c r="Q1163" s="110">
        <v>28.472200000000001</v>
      </c>
      <c r="R1163" s="110">
        <v>-81.439599999999999</v>
      </c>
      <c r="S1163" s="2" t="s">
        <v>991</v>
      </c>
      <c r="T1163" s="2" t="s">
        <v>1363</v>
      </c>
      <c r="U1163" s="2" t="s">
        <v>1738</v>
      </c>
      <c r="V1163" s="2" t="s">
        <v>2</v>
      </c>
    </row>
    <row r="1164" spans="1:22" hidden="1" x14ac:dyDescent="0.3">
      <c r="A1164" s="109">
        <v>1941</v>
      </c>
      <c r="B1164" s="126" t="s">
        <v>23</v>
      </c>
      <c r="C1164" s="7" t="str">
        <f t="shared" si="169"/>
        <v>Orange|Family|MR|Active</v>
      </c>
      <c r="D1164" s="7">
        <v>1</v>
      </c>
      <c r="E1164" s="88">
        <v>82</v>
      </c>
      <c r="F1164" s="110">
        <f t="shared" si="170"/>
        <v>492</v>
      </c>
      <c r="G1164" s="113">
        <f t="shared" si="171"/>
        <v>486</v>
      </c>
      <c r="H1164" s="138"/>
      <c r="I1164" s="150"/>
      <c r="J1164" s="130"/>
      <c r="K1164" s="116">
        <v>81</v>
      </c>
      <c r="L1164" s="111">
        <v>80</v>
      </c>
      <c r="M1164" s="111">
        <v>81</v>
      </c>
      <c r="N1164" s="111">
        <v>81</v>
      </c>
      <c r="O1164" s="111">
        <v>81</v>
      </c>
      <c r="P1164" s="111">
        <v>82</v>
      </c>
      <c r="Q1164" s="110">
        <v>28.472999999999999</v>
      </c>
      <c r="R1164" s="110">
        <v>-81.442300000000003</v>
      </c>
      <c r="S1164" s="2" t="s">
        <v>1040</v>
      </c>
      <c r="T1164" s="2" t="s">
        <v>1677</v>
      </c>
      <c r="U1164" s="2" t="s">
        <v>1738</v>
      </c>
      <c r="V1164" s="2" t="s">
        <v>2</v>
      </c>
    </row>
    <row r="1165" spans="1:22" x14ac:dyDescent="0.25">
      <c r="A1165" s="109"/>
      <c r="B1165" s="126"/>
      <c r="C1165" s="7" t="s">
        <v>1761</v>
      </c>
      <c r="D1165" s="7">
        <f>SUM(D1148:D1164)</f>
        <v>17</v>
      </c>
      <c r="E1165" s="135">
        <f t="shared" ref="E1165:G1165" si="173">SUM(E1148:E1164)</f>
        <v>3945</v>
      </c>
      <c r="F1165" s="2">
        <f t="shared" si="173"/>
        <v>23670</v>
      </c>
      <c r="G1165" s="2">
        <f t="shared" si="173"/>
        <v>22621</v>
      </c>
      <c r="H1165" s="138">
        <f>G1165/F1165</f>
        <v>0.95568229826784956</v>
      </c>
      <c r="I1165" s="150">
        <v>0.96009999999999995</v>
      </c>
      <c r="J1165" s="130">
        <v>0.96030000000000004</v>
      </c>
      <c r="K1165" s="116"/>
      <c r="L1165" s="111"/>
      <c r="M1165" s="111"/>
      <c r="N1165" s="111"/>
      <c r="O1165" s="111"/>
      <c r="P1165" s="111"/>
      <c r="Q1165" s="110"/>
      <c r="R1165" s="110"/>
      <c r="S1165" s="2"/>
      <c r="T1165" s="2"/>
      <c r="U1165" s="2"/>
      <c r="V1165" s="2"/>
    </row>
    <row r="1166" spans="1:22" hidden="1" x14ac:dyDescent="0.3">
      <c r="A1166" s="109">
        <v>2631</v>
      </c>
      <c r="B1166" s="126" t="s">
        <v>23</v>
      </c>
      <c r="C1166" s="7" t="str">
        <f t="shared" si="169"/>
        <v>Orange|Family|MR|Pipeline</v>
      </c>
      <c r="D1166" s="7">
        <v>1</v>
      </c>
      <c r="E1166" s="88">
        <v>104</v>
      </c>
      <c r="F1166" s="110">
        <f t="shared" si="170"/>
        <v>0</v>
      </c>
      <c r="G1166" s="113">
        <f t="shared" si="171"/>
        <v>0</v>
      </c>
      <c r="H1166" s="138"/>
      <c r="I1166" s="150"/>
      <c r="J1166" s="130"/>
      <c r="Q1166" s="110">
        <v>28.551167</v>
      </c>
      <c r="R1166" s="110">
        <v>-81.383360999999994</v>
      </c>
      <c r="S1166" s="2" t="s">
        <v>1282</v>
      </c>
      <c r="T1166" s="2" t="s">
        <v>1369</v>
      </c>
      <c r="U1166" s="2" t="s">
        <v>1738</v>
      </c>
      <c r="V1166" s="2" t="s">
        <v>1333</v>
      </c>
    </row>
    <row r="1167" spans="1:22" ht="12.6" thickBot="1" x14ac:dyDescent="0.3">
      <c r="A1167" s="109"/>
      <c r="B1167" s="128"/>
      <c r="C1167" s="44" t="s">
        <v>1774</v>
      </c>
      <c r="D1167" s="44">
        <v>1</v>
      </c>
      <c r="E1167" s="90">
        <v>104</v>
      </c>
      <c r="F1167" s="145"/>
      <c r="G1167" s="146"/>
      <c r="H1167" s="139"/>
      <c r="I1167" s="151"/>
      <c r="J1167" s="131"/>
      <c r="Q1167" s="110"/>
      <c r="R1167" s="110"/>
      <c r="S1167" s="2"/>
      <c r="T1167" s="2"/>
      <c r="U1167" s="2"/>
      <c r="V1167" s="2"/>
    </row>
    <row r="1168" spans="1:22" s="114" customFormat="1" x14ac:dyDescent="0.25">
      <c r="A1168" s="119"/>
      <c r="B1168" s="132" t="s">
        <v>40</v>
      </c>
      <c r="C1168" s="156" t="s">
        <v>1781</v>
      </c>
      <c r="D1168" s="156">
        <f>D1171+D1195+D1197+D1199</f>
        <v>23</v>
      </c>
      <c r="E1168" s="156">
        <f t="shared" ref="E1168:G1168" si="174">E1171+E1195+E1197+E1199</f>
        <v>4853</v>
      </c>
      <c r="F1168" s="156">
        <f t="shared" si="174"/>
        <v>27836</v>
      </c>
      <c r="G1168" s="156">
        <f t="shared" si="174"/>
        <v>27123</v>
      </c>
      <c r="H1168" s="102">
        <f>G1168/F1168</f>
        <v>0.97438568759879296</v>
      </c>
      <c r="I1168" s="156"/>
      <c r="J1168" s="157"/>
      <c r="K1168" s="142"/>
      <c r="L1168" s="143"/>
      <c r="M1168" s="143"/>
      <c r="N1168" s="143"/>
      <c r="O1168" s="143"/>
      <c r="P1168" s="143"/>
      <c r="Q1168" s="121"/>
      <c r="R1168" s="121"/>
      <c r="S1168" s="120"/>
      <c r="T1168" s="120"/>
      <c r="U1168" s="120"/>
      <c r="V1168" s="120"/>
    </row>
    <row r="1169" spans="1:22" hidden="1" x14ac:dyDescent="0.3">
      <c r="A1169" s="109">
        <v>414</v>
      </c>
      <c r="B1169" s="126" t="s">
        <v>40</v>
      </c>
      <c r="C1169" s="2" t="str">
        <f t="shared" si="169"/>
        <v>Osceola|Elderly|Active</v>
      </c>
      <c r="D1169" s="2">
        <v>1</v>
      </c>
      <c r="E1169" s="110">
        <v>70</v>
      </c>
      <c r="F1169" s="110">
        <f t="shared" si="170"/>
        <v>420</v>
      </c>
      <c r="G1169" s="113">
        <f t="shared" si="171"/>
        <v>419</v>
      </c>
      <c r="H1169" s="137"/>
      <c r="I1169" s="124"/>
      <c r="J1169" s="127"/>
      <c r="K1169" s="116">
        <v>70</v>
      </c>
      <c r="L1169" s="111">
        <v>70</v>
      </c>
      <c r="M1169" s="111">
        <v>69</v>
      </c>
      <c r="N1169" s="111">
        <v>70</v>
      </c>
      <c r="O1169" s="111">
        <v>70</v>
      </c>
      <c r="P1169" s="111">
        <v>70</v>
      </c>
      <c r="Q1169" s="110">
        <v>28.316299999999998</v>
      </c>
      <c r="R1169" s="110">
        <v>-81.409000000000006</v>
      </c>
      <c r="S1169" s="2" t="s">
        <v>289</v>
      </c>
      <c r="T1169" s="2" t="s">
        <v>1356</v>
      </c>
      <c r="U1169" s="2" t="s">
        <v>3</v>
      </c>
      <c r="V1169" s="2" t="s">
        <v>2</v>
      </c>
    </row>
    <row r="1170" spans="1:22" hidden="1" x14ac:dyDescent="0.3">
      <c r="A1170" s="109">
        <v>959</v>
      </c>
      <c r="B1170" s="126" t="s">
        <v>40</v>
      </c>
      <c r="C1170" s="2" t="str">
        <f t="shared" si="169"/>
        <v>Osceola|Elderly|Active</v>
      </c>
      <c r="D1170" s="2">
        <v>1</v>
      </c>
      <c r="E1170" s="110">
        <v>160</v>
      </c>
      <c r="F1170" s="110">
        <f t="shared" si="170"/>
        <v>960</v>
      </c>
      <c r="G1170" s="113">
        <f t="shared" si="171"/>
        <v>951</v>
      </c>
      <c r="H1170" s="137"/>
      <c r="I1170" s="124"/>
      <c r="J1170" s="127"/>
      <c r="K1170" s="116">
        <v>159</v>
      </c>
      <c r="L1170" s="111">
        <v>158</v>
      </c>
      <c r="M1170" s="111">
        <v>158</v>
      </c>
      <c r="N1170" s="111">
        <v>159</v>
      </c>
      <c r="O1170" s="111">
        <v>158</v>
      </c>
      <c r="P1170" s="111">
        <v>159</v>
      </c>
      <c r="Q1170" s="110">
        <v>28.3064</v>
      </c>
      <c r="R1170" s="110">
        <v>-81.355000000000004</v>
      </c>
      <c r="S1170" s="2" t="s">
        <v>618</v>
      </c>
      <c r="T1170" s="2" t="s">
        <v>1518</v>
      </c>
      <c r="U1170" s="2" t="s">
        <v>3</v>
      </c>
      <c r="V1170" s="2" t="s">
        <v>2</v>
      </c>
    </row>
    <row r="1171" spans="1:22" x14ac:dyDescent="0.25">
      <c r="A1171" s="109"/>
      <c r="B1171" s="126"/>
      <c r="C1171" s="7" t="s">
        <v>1767</v>
      </c>
      <c r="D1171" s="7">
        <f>SUM(D1169:D1170)</f>
        <v>2</v>
      </c>
      <c r="E1171" s="135">
        <f t="shared" ref="E1171:G1171" si="175">SUM(E1169:E1170)</f>
        <v>230</v>
      </c>
      <c r="F1171" s="2">
        <f t="shared" si="175"/>
        <v>1380</v>
      </c>
      <c r="G1171" s="2">
        <f t="shared" si="175"/>
        <v>1370</v>
      </c>
      <c r="H1171" s="138">
        <f>G1171/F1171</f>
        <v>0.99275362318840576</v>
      </c>
      <c r="I1171" s="150">
        <v>0.99270000000000003</v>
      </c>
      <c r="J1171" s="130">
        <v>0.97399999999999998</v>
      </c>
      <c r="K1171" s="116"/>
      <c r="L1171" s="111"/>
      <c r="M1171" s="111"/>
      <c r="N1171" s="111"/>
      <c r="O1171" s="111"/>
      <c r="P1171" s="111"/>
      <c r="Q1171" s="110"/>
      <c r="R1171" s="110"/>
      <c r="S1171" s="2"/>
      <c r="T1171" s="2"/>
      <c r="U1171" s="2"/>
      <c r="V1171" s="2"/>
    </row>
    <row r="1172" spans="1:22" hidden="1" x14ac:dyDescent="0.3">
      <c r="A1172" s="109">
        <v>2585</v>
      </c>
      <c r="B1172" s="126" t="s">
        <v>40</v>
      </c>
      <c r="C1172" s="7" t="str">
        <f>CONCATENATE(B1172&amp;"|"&amp;U1172&amp;"|"&amp;V1172)</f>
        <v>Osceola|Elderly|Pipeline</v>
      </c>
      <c r="D1172" s="7">
        <v>1</v>
      </c>
      <c r="E1172" s="88">
        <v>74</v>
      </c>
      <c r="F1172" s="110">
        <f>COUNTA(K1172:P1172)*E1172</f>
        <v>0</v>
      </c>
      <c r="G1172" s="113">
        <f>SUM(K1172:P1172)</f>
        <v>0</v>
      </c>
      <c r="H1172" s="138"/>
      <c r="I1172" s="150"/>
      <c r="J1172" s="130"/>
      <c r="Q1172" s="110">
        <v>28.148028</v>
      </c>
      <c r="R1172" s="110">
        <v>-81.455194000000006</v>
      </c>
      <c r="S1172" s="2" t="s">
        <v>1244</v>
      </c>
      <c r="T1172" s="2" t="s">
        <v>1368</v>
      </c>
      <c r="U1172" s="2" t="s">
        <v>3</v>
      </c>
      <c r="V1172" s="2" t="s">
        <v>1333</v>
      </c>
    </row>
    <row r="1173" spans="1:22" hidden="1" x14ac:dyDescent="0.3">
      <c r="A1173" s="109">
        <v>2611</v>
      </c>
      <c r="B1173" s="126" t="s">
        <v>40</v>
      </c>
      <c r="C1173" s="7" t="str">
        <f>CONCATENATE(B1173&amp;"|"&amp;U1173&amp;"|"&amp;V1173)</f>
        <v>Osceola|Elderly|Pipeline</v>
      </c>
      <c r="D1173" s="7">
        <v>1</v>
      </c>
      <c r="E1173" s="88">
        <v>74</v>
      </c>
      <c r="F1173" s="110">
        <f>COUNTA(K1173:P1173)*E1173</f>
        <v>0</v>
      </c>
      <c r="G1173" s="113">
        <f>SUM(K1173:P1173)</f>
        <v>0</v>
      </c>
      <c r="H1173" s="138"/>
      <c r="I1173" s="150"/>
      <c r="J1173" s="130"/>
      <c r="Q1173" s="110">
        <v>28.144444</v>
      </c>
      <c r="R1173" s="110">
        <v>-81.443860999999998</v>
      </c>
      <c r="S1173" s="2" t="s">
        <v>1264</v>
      </c>
      <c r="T1173" s="2" t="s">
        <v>1369</v>
      </c>
      <c r="U1173" s="2" t="s">
        <v>3</v>
      </c>
      <c r="V1173" s="2" t="s">
        <v>1333</v>
      </c>
    </row>
    <row r="1174" spans="1:22" hidden="1" x14ac:dyDescent="0.3">
      <c r="A1174" s="109">
        <v>2625</v>
      </c>
      <c r="B1174" s="126" t="s">
        <v>40</v>
      </c>
      <c r="C1174" s="7" t="str">
        <f>CONCATENATE(B1174&amp;"|"&amp;U1174&amp;"|"&amp;V1174)</f>
        <v>Osceola|Elderly|Pipeline</v>
      </c>
      <c r="D1174" s="7">
        <v>1</v>
      </c>
      <c r="E1174" s="88">
        <v>86</v>
      </c>
      <c r="F1174" s="110">
        <f>COUNTA(K1174:P1174)*E1174</f>
        <v>0</v>
      </c>
      <c r="G1174" s="113">
        <f>SUM(K1174:P1174)</f>
        <v>0</v>
      </c>
      <c r="H1174" s="138"/>
      <c r="I1174" s="150"/>
      <c r="J1174" s="130"/>
      <c r="Q1174" s="110">
        <v>28.282944000000001</v>
      </c>
      <c r="R1174" s="110">
        <v>-81.348777999999996</v>
      </c>
      <c r="S1174" s="2" t="s">
        <v>1276</v>
      </c>
      <c r="T1174" s="2" t="s">
        <v>1369</v>
      </c>
      <c r="U1174" s="2" t="s">
        <v>3</v>
      </c>
      <c r="V1174" s="2" t="s">
        <v>1333</v>
      </c>
    </row>
    <row r="1175" spans="1:22" x14ac:dyDescent="0.25">
      <c r="A1175" s="109"/>
      <c r="B1175" s="126"/>
      <c r="C1175" s="7" t="s">
        <v>1765</v>
      </c>
      <c r="D1175" s="7">
        <f>SUM(D1172:D1174)</f>
        <v>3</v>
      </c>
      <c r="E1175" s="135">
        <f>SUM(E1172:E1174)</f>
        <v>234</v>
      </c>
      <c r="F1175" s="110"/>
      <c r="G1175" s="113"/>
      <c r="H1175" s="138"/>
      <c r="I1175" s="150"/>
      <c r="J1175" s="130"/>
      <c r="K1175" s="116"/>
      <c r="L1175" s="111"/>
      <c r="M1175" s="111"/>
      <c r="N1175" s="111"/>
      <c r="O1175" s="111"/>
      <c r="P1175" s="111"/>
      <c r="Q1175" s="110"/>
      <c r="R1175" s="110"/>
      <c r="S1175" s="2"/>
      <c r="T1175" s="2"/>
      <c r="U1175" s="2"/>
      <c r="V1175" s="2"/>
    </row>
    <row r="1176" spans="1:22" hidden="1" x14ac:dyDescent="0.3">
      <c r="A1176" s="109">
        <v>46</v>
      </c>
      <c r="B1176" s="126" t="s">
        <v>40</v>
      </c>
      <c r="C1176" s="7" t="str">
        <f t="shared" si="169"/>
        <v>Osceola|Family|Active</v>
      </c>
      <c r="D1176" s="7">
        <v>1</v>
      </c>
      <c r="E1176" s="88">
        <v>320</v>
      </c>
      <c r="F1176" s="110">
        <f t="shared" si="170"/>
        <v>1920</v>
      </c>
      <c r="G1176" s="113">
        <f t="shared" si="171"/>
        <v>1881</v>
      </c>
      <c r="H1176" s="138"/>
      <c r="I1176" s="150"/>
      <c r="J1176" s="130"/>
      <c r="K1176" s="116">
        <v>314</v>
      </c>
      <c r="L1176" s="111">
        <v>316</v>
      </c>
      <c r="M1176" s="111">
        <v>316</v>
      </c>
      <c r="N1176" s="111">
        <v>311</v>
      </c>
      <c r="O1176" s="111">
        <v>314</v>
      </c>
      <c r="P1176" s="111">
        <v>310</v>
      </c>
      <c r="Q1176" s="110">
        <v>28.314800000000002</v>
      </c>
      <c r="R1176" s="110">
        <v>-81.446899999999999</v>
      </c>
      <c r="S1176" s="2" t="s">
        <v>41</v>
      </c>
      <c r="T1176" s="2" t="s">
        <v>1346</v>
      </c>
      <c r="U1176" s="2" t="s">
        <v>4</v>
      </c>
      <c r="V1176" s="2" t="s">
        <v>2</v>
      </c>
    </row>
    <row r="1177" spans="1:22" hidden="1" x14ac:dyDescent="0.3">
      <c r="A1177" s="109">
        <v>179</v>
      </c>
      <c r="B1177" s="126" t="s">
        <v>40</v>
      </c>
      <c r="C1177" s="7" t="str">
        <f t="shared" ref="C1177:C1249" si="176">CONCATENATE(B1177&amp;"|"&amp;U1177&amp;"|"&amp;V1177)</f>
        <v>Osceola|Family|Active</v>
      </c>
      <c r="D1177" s="7">
        <v>1</v>
      </c>
      <c r="E1177" s="88">
        <v>421</v>
      </c>
      <c r="F1177" s="110">
        <f t="shared" si="170"/>
        <v>2526</v>
      </c>
      <c r="G1177" s="113">
        <f t="shared" si="171"/>
        <v>2407</v>
      </c>
      <c r="H1177" s="138"/>
      <c r="I1177" s="150"/>
      <c r="J1177" s="130"/>
      <c r="K1177" s="116">
        <v>414</v>
      </c>
      <c r="L1177" s="111">
        <v>405</v>
      </c>
      <c r="M1177" s="111">
        <v>389</v>
      </c>
      <c r="N1177" s="111">
        <v>401</v>
      </c>
      <c r="O1177" s="111">
        <v>399</v>
      </c>
      <c r="P1177" s="111">
        <v>399</v>
      </c>
      <c r="Q1177" s="110">
        <v>28.278400000000001</v>
      </c>
      <c r="R1177" s="110">
        <v>-81.346500000000006</v>
      </c>
      <c r="S1177" s="2" t="s">
        <v>134</v>
      </c>
      <c r="T1177" s="2" t="s">
        <v>1426</v>
      </c>
      <c r="U1177" s="2" t="s">
        <v>4</v>
      </c>
      <c r="V1177" s="2" t="s">
        <v>2</v>
      </c>
    </row>
    <row r="1178" spans="1:22" hidden="1" x14ac:dyDescent="0.3">
      <c r="A1178" s="109">
        <v>206</v>
      </c>
      <c r="B1178" s="126" t="s">
        <v>40</v>
      </c>
      <c r="C1178" s="7" t="str">
        <f t="shared" si="176"/>
        <v>Osceola|Family|Active</v>
      </c>
      <c r="D1178" s="7">
        <v>1</v>
      </c>
      <c r="E1178" s="88">
        <v>14</v>
      </c>
      <c r="F1178" s="110">
        <f t="shared" si="170"/>
        <v>84</v>
      </c>
      <c r="G1178" s="113">
        <f t="shared" si="171"/>
        <v>82</v>
      </c>
      <c r="H1178" s="138"/>
      <c r="I1178" s="150"/>
      <c r="J1178" s="130"/>
      <c r="K1178" s="116">
        <v>14</v>
      </c>
      <c r="L1178" s="111">
        <v>13</v>
      </c>
      <c r="M1178" s="111">
        <v>13</v>
      </c>
      <c r="N1178" s="111">
        <v>14</v>
      </c>
      <c r="O1178" s="111">
        <v>14</v>
      </c>
      <c r="P1178" s="111">
        <v>14</v>
      </c>
      <c r="Q1178" s="110">
        <v>28.238800000000001</v>
      </c>
      <c r="R1178" s="110">
        <v>-81.261300000000006</v>
      </c>
      <c r="S1178" s="2" t="s">
        <v>153</v>
      </c>
      <c r="T1178" s="2" t="s">
        <v>1414</v>
      </c>
      <c r="U1178" s="2" t="s">
        <v>4</v>
      </c>
      <c r="V1178" s="2" t="s">
        <v>2</v>
      </c>
    </row>
    <row r="1179" spans="1:22" hidden="1" x14ac:dyDescent="0.3">
      <c r="A1179" s="109">
        <v>209</v>
      </c>
      <c r="B1179" s="126" t="s">
        <v>40</v>
      </c>
      <c r="C1179" s="7" t="str">
        <f t="shared" si="176"/>
        <v>Osceola|Family|Active</v>
      </c>
      <c r="D1179" s="7">
        <v>1</v>
      </c>
      <c r="E1179" s="88">
        <v>216</v>
      </c>
      <c r="F1179" s="110">
        <f t="shared" si="170"/>
        <v>1296</v>
      </c>
      <c r="G1179" s="113">
        <f t="shared" si="171"/>
        <v>1277</v>
      </c>
      <c r="H1179" s="138"/>
      <c r="I1179" s="150"/>
      <c r="J1179" s="130"/>
      <c r="K1179" s="116">
        <v>210</v>
      </c>
      <c r="L1179" s="111">
        <v>216</v>
      </c>
      <c r="M1179" s="111">
        <v>215</v>
      </c>
      <c r="N1179" s="111">
        <v>212</v>
      </c>
      <c r="O1179" s="111">
        <v>213</v>
      </c>
      <c r="P1179" s="111">
        <v>211</v>
      </c>
      <c r="Q1179" s="110">
        <v>28.2303</v>
      </c>
      <c r="R1179" s="110">
        <v>-81.3142</v>
      </c>
      <c r="S1179" s="2" t="s">
        <v>154</v>
      </c>
      <c r="T1179" s="2" t="s">
        <v>1451</v>
      </c>
      <c r="U1179" s="2" t="s">
        <v>4</v>
      </c>
      <c r="V1179" s="2" t="s">
        <v>2</v>
      </c>
    </row>
    <row r="1180" spans="1:22" hidden="1" x14ac:dyDescent="0.3">
      <c r="A1180" s="109">
        <v>354</v>
      </c>
      <c r="B1180" s="126" t="s">
        <v>40</v>
      </c>
      <c r="C1180" s="7" t="str">
        <f t="shared" si="176"/>
        <v>Osceola|Family|Active</v>
      </c>
      <c r="D1180" s="7">
        <v>1</v>
      </c>
      <c r="E1180" s="88">
        <v>34</v>
      </c>
      <c r="F1180" s="110">
        <f t="shared" si="170"/>
        <v>204</v>
      </c>
      <c r="G1180" s="113">
        <f t="shared" si="171"/>
        <v>200</v>
      </c>
      <c r="H1180" s="138"/>
      <c r="I1180" s="150"/>
      <c r="J1180" s="130"/>
      <c r="K1180" s="116">
        <v>34</v>
      </c>
      <c r="L1180" s="111">
        <v>33</v>
      </c>
      <c r="M1180" s="111">
        <v>33</v>
      </c>
      <c r="N1180" s="111">
        <v>34</v>
      </c>
      <c r="O1180" s="111">
        <v>32</v>
      </c>
      <c r="P1180" s="111">
        <v>34</v>
      </c>
      <c r="Q1180" s="110">
        <v>28.2409</v>
      </c>
      <c r="R1180" s="110">
        <v>-81.259200000000007</v>
      </c>
      <c r="S1180" s="2" t="s">
        <v>250</v>
      </c>
      <c r="T1180" s="2" t="s">
        <v>1356</v>
      </c>
      <c r="U1180" s="2" t="s">
        <v>4</v>
      </c>
      <c r="V1180" s="2" t="s">
        <v>2</v>
      </c>
    </row>
    <row r="1181" spans="1:22" hidden="1" x14ac:dyDescent="0.3">
      <c r="A1181" s="109">
        <v>409</v>
      </c>
      <c r="B1181" s="126" t="s">
        <v>40</v>
      </c>
      <c r="C1181" s="7" t="str">
        <f t="shared" si="176"/>
        <v>Osceola|Family|Active</v>
      </c>
      <c r="D1181" s="7">
        <v>1</v>
      </c>
      <c r="E1181" s="88">
        <v>289</v>
      </c>
      <c r="F1181" s="110">
        <f t="shared" si="170"/>
        <v>1734</v>
      </c>
      <c r="G1181" s="113">
        <f t="shared" si="171"/>
        <v>1712</v>
      </c>
      <c r="H1181" s="138"/>
      <c r="I1181" s="150"/>
      <c r="J1181" s="130"/>
      <c r="K1181" s="116">
        <v>286</v>
      </c>
      <c r="L1181" s="111">
        <v>287</v>
      </c>
      <c r="M1181" s="111">
        <v>286</v>
      </c>
      <c r="N1181" s="111">
        <v>285</v>
      </c>
      <c r="O1181" s="111">
        <v>283</v>
      </c>
      <c r="P1181" s="111">
        <v>285</v>
      </c>
      <c r="Q1181" s="110">
        <v>28.323599999999999</v>
      </c>
      <c r="R1181" s="110">
        <v>-81.421899999999994</v>
      </c>
      <c r="S1181" s="2" t="s">
        <v>285</v>
      </c>
      <c r="T1181" s="2" t="s">
        <v>1346</v>
      </c>
      <c r="U1181" s="2" t="s">
        <v>4</v>
      </c>
      <c r="V1181" s="2" t="s">
        <v>2</v>
      </c>
    </row>
    <row r="1182" spans="1:22" hidden="1" x14ac:dyDescent="0.3">
      <c r="A1182" s="109">
        <v>585</v>
      </c>
      <c r="B1182" s="126" t="s">
        <v>40</v>
      </c>
      <c r="C1182" s="7" t="str">
        <f t="shared" si="176"/>
        <v>Osceola|Family|Active</v>
      </c>
      <c r="D1182" s="7">
        <v>1</v>
      </c>
      <c r="E1182" s="88">
        <v>192</v>
      </c>
      <c r="F1182" s="110">
        <f t="shared" si="170"/>
        <v>0</v>
      </c>
      <c r="G1182" s="113">
        <f t="shared" si="171"/>
        <v>0</v>
      </c>
      <c r="H1182" s="138"/>
      <c r="I1182" s="150"/>
      <c r="J1182" s="130"/>
      <c r="Q1182" s="110">
        <v>28.293600000000001</v>
      </c>
      <c r="R1182" s="110">
        <v>-81.421300000000002</v>
      </c>
      <c r="S1182" s="2" t="s">
        <v>399</v>
      </c>
      <c r="T1182" s="2" t="s">
        <v>1463</v>
      </c>
      <c r="U1182" s="2" t="s">
        <v>4</v>
      </c>
      <c r="V1182" s="2" t="s">
        <v>2</v>
      </c>
    </row>
    <row r="1183" spans="1:22" hidden="1" x14ac:dyDescent="0.3">
      <c r="A1183" s="109">
        <v>618</v>
      </c>
      <c r="B1183" s="126" t="s">
        <v>40</v>
      </c>
      <c r="C1183" s="7" t="str">
        <f t="shared" si="176"/>
        <v>Osceola|Family|Active</v>
      </c>
      <c r="D1183" s="7">
        <v>1</v>
      </c>
      <c r="E1183" s="88">
        <v>72</v>
      </c>
      <c r="F1183" s="110">
        <f t="shared" si="170"/>
        <v>432</v>
      </c>
      <c r="G1183" s="113">
        <f t="shared" si="171"/>
        <v>421</v>
      </c>
      <c r="H1183" s="138"/>
      <c r="I1183" s="150"/>
      <c r="J1183" s="130"/>
      <c r="K1183" s="116">
        <v>71</v>
      </c>
      <c r="L1183" s="111">
        <v>72</v>
      </c>
      <c r="M1183" s="111">
        <v>71</v>
      </c>
      <c r="N1183" s="111">
        <v>69</v>
      </c>
      <c r="O1183" s="111">
        <v>67</v>
      </c>
      <c r="P1183" s="111">
        <v>71</v>
      </c>
      <c r="Q1183" s="110">
        <v>28.309144</v>
      </c>
      <c r="R1183" s="110">
        <v>-81.390511000000004</v>
      </c>
      <c r="S1183" s="2" t="s">
        <v>416</v>
      </c>
      <c r="T1183" s="2" t="s">
        <v>1413</v>
      </c>
      <c r="U1183" s="2" t="s">
        <v>4</v>
      </c>
      <c r="V1183" s="2" t="s">
        <v>2</v>
      </c>
    </row>
    <row r="1184" spans="1:22" hidden="1" x14ac:dyDescent="0.3">
      <c r="A1184" s="109">
        <v>667</v>
      </c>
      <c r="B1184" s="126" t="s">
        <v>40</v>
      </c>
      <c r="C1184" s="7" t="str">
        <f t="shared" si="176"/>
        <v>Osceola|Family|Active</v>
      </c>
      <c r="D1184" s="7">
        <v>1</v>
      </c>
      <c r="E1184" s="88">
        <v>185</v>
      </c>
      <c r="F1184" s="110">
        <f t="shared" si="170"/>
        <v>1110</v>
      </c>
      <c r="G1184" s="113">
        <f t="shared" si="171"/>
        <v>1097</v>
      </c>
      <c r="H1184" s="138"/>
      <c r="I1184" s="150"/>
      <c r="J1184" s="130"/>
      <c r="K1184" s="116">
        <v>181</v>
      </c>
      <c r="L1184" s="111">
        <v>183</v>
      </c>
      <c r="M1184" s="111">
        <v>182</v>
      </c>
      <c r="N1184" s="111">
        <v>183</v>
      </c>
      <c r="O1184" s="111">
        <v>183</v>
      </c>
      <c r="P1184" s="111">
        <v>185</v>
      </c>
      <c r="Q1184" s="110">
        <v>28.332699999999999</v>
      </c>
      <c r="R1184" s="110">
        <v>-81.417000000000002</v>
      </c>
      <c r="S1184" s="2" t="s">
        <v>446</v>
      </c>
      <c r="T1184" s="2" t="s">
        <v>1350</v>
      </c>
      <c r="U1184" s="2" t="s">
        <v>4</v>
      </c>
      <c r="V1184" s="2" t="s">
        <v>2</v>
      </c>
    </row>
    <row r="1185" spans="1:22" hidden="1" x14ac:dyDescent="0.3">
      <c r="A1185" s="109">
        <v>670</v>
      </c>
      <c r="B1185" s="126" t="s">
        <v>40</v>
      </c>
      <c r="C1185" s="7" t="str">
        <f t="shared" si="176"/>
        <v>Osceola|Family|Active</v>
      </c>
      <c r="D1185" s="7">
        <v>1</v>
      </c>
      <c r="E1185" s="88">
        <v>280</v>
      </c>
      <c r="F1185" s="110">
        <f t="shared" si="170"/>
        <v>1680</v>
      </c>
      <c r="G1185" s="113">
        <f t="shared" si="171"/>
        <v>1588</v>
      </c>
      <c r="H1185" s="138"/>
      <c r="I1185" s="150"/>
      <c r="J1185" s="130"/>
      <c r="K1185" s="116">
        <v>255</v>
      </c>
      <c r="L1185" s="111">
        <v>258</v>
      </c>
      <c r="M1185" s="111">
        <v>262</v>
      </c>
      <c r="N1185" s="111">
        <v>267</v>
      </c>
      <c r="O1185" s="111">
        <v>273</v>
      </c>
      <c r="P1185" s="111">
        <v>273</v>
      </c>
      <c r="Q1185" s="110">
        <v>28.3094</v>
      </c>
      <c r="R1185" s="110">
        <v>-81.422700000000006</v>
      </c>
      <c r="S1185" s="2" t="s">
        <v>449</v>
      </c>
      <c r="T1185" s="2" t="s">
        <v>1524</v>
      </c>
      <c r="U1185" s="2" t="s">
        <v>4</v>
      </c>
      <c r="V1185" s="2" t="s">
        <v>2</v>
      </c>
    </row>
    <row r="1186" spans="1:22" hidden="1" x14ac:dyDescent="0.3">
      <c r="A1186" s="109">
        <v>671</v>
      </c>
      <c r="B1186" s="126" t="s">
        <v>40</v>
      </c>
      <c r="C1186" s="7" t="str">
        <f t="shared" si="176"/>
        <v>Osceola|Family|Active</v>
      </c>
      <c r="D1186" s="7">
        <v>1</v>
      </c>
      <c r="E1186" s="88">
        <v>280</v>
      </c>
      <c r="F1186" s="110">
        <f t="shared" si="170"/>
        <v>1680</v>
      </c>
      <c r="G1186" s="113">
        <f t="shared" si="171"/>
        <v>1545</v>
      </c>
      <c r="H1186" s="138"/>
      <c r="I1186" s="150"/>
      <c r="J1186" s="130"/>
      <c r="K1186" s="116">
        <v>240</v>
      </c>
      <c r="L1186" s="111">
        <v>248</v>
      </c>
      <c r="M1186" s="111">
        <v>255</v>
      </c>
      <c r="N1186" s="111">
        <v>253</v>
      </c>
      <c r="O1186" s="111">
        <v>275</v>
      </c>
      <c r="P1186" s="111">
        <v>274</v>
      </c>
      <c r="Q1186" s="110">
        <v>28.3094</v>
      </c>
      <c r="R1186" s="110">
        <v>-81.422700000000006</v>
      </c>
      <c r="S1186" s="2" t="s">
        <v>450</v>
      </c>
      <c r="T1186" s="2" t="s">
        <v>1349</v>
      </c>
      <c r="U1186" s="2" t="s">
        <v>4</v>
      </c>
      <c r="V1186" s="2" t="s">
        <v>2</v>
      </c>
    </row>
    <row r="1187" spans="1:22" hidden="1" x14ac:dyDescent="0.3">
      <c r="A1187" s="109">
        <v>734</v>
      </c>
      <c r="B1187" s="126" t="s">
        <v>40</v>
      </c>
      <c r="C1187" s="7" t="str">
        <f t="shared" si="176"/>
        <v>Osceola|Family|Active</v>
      </c>
      <c r="D1187" s="7">
        <v>1</v>
      </c>
      <c r="E1187" s="88">
        <v>208</v>
      </c>
      <c r="F1187" s="110">
        <f t="shared" si="170"/>
        <v>1248</v>
      </c>
      <c r="G1187" s="113">
        <f t="shared" si="171"/>
        <v>1238</v>
      </c>
      <c r="H1187" s="138"/>
      <c r="I1187" s="150"/>
      <c r="J1187" s="130"/>
      <c r="K1187" s="116">
        <v>205</v>
      </c>
      <c r="L1187" s="111">
        <v>205</v>
      </c>
      <c r="M1187" s="111">
        <v>205</v>
      </c>
      <c r="N1187" s="111">
        <v>208</v>
      </c>
      <c r="O1187" s="111">
        <v>208</v>
      </c>
      <c r="P1187" s="111">
        <v>207</v>
      </c>
      <c r="Q1187" s="110">
        <v>28.257999999999999</v>
      </c>
      <c r="R1187" s="110">
        <v>-81.323099999999997</v>
      </c>
      <c r="S1187" s="2" t="s">
        <v>488</v>
      </c>
      <c r="T1187" s="2" t="s">
        <v>1533</v>
      </c>
      <c r="U1187" s="2" t="s">
        <v>4</v>
      </c>
      <c r="V1187" s="2" t="s">
        <v>2</v>
      </c>
    </row>
    <row r="1188" spans="1:22" hidden="1" x14ac:dyDescent="0.3">
      <c r="A1188" s="109">
        <v>757</v>
      </c>
      <c r="B1188" s="126" t="s">
        <v>40</v>
      </c>
      <c r="C1188" s="7" t="str">
        <f t="shared" si="176"/>
        <v>Osceola|Family|Active</v>
      </c>
      <c r="D1188" s="7">
        <v>1</v>
      </c>
      <c r="E1188" s="88">
        <v>192</v>
      </c>
      <c r="F1188" s="110">
        <f t="shared" si="170"/>
        <v>1152</v>
      </c>
      <c r="G1188" s="113">
        <f t="shared" si="171"/>
        <v>1087</v>
      </c>
      <c r="H1188" s="138"/>
      <c r="I1188" s="150"/>
      <c r="J1188" s="130"/>
      <c r="K1188" s="116">
        <v>186</v>
      </c>
      <c r="L1188" s="111">
        <v>187</v>
      </c>
      <c r="M1188" s="111">
        <v>180</v>
      </c>
      <c r="N1188" s="111">
        <v>174</v>
      </c>
      <c r="O1188" s="111">
        <v>179</v>
      </c>
      <c r="P1188" s="111">
        <v>181</v>
      </c>
      <c r="Q1188" s="110">
        <v>28.226600000000001</v>
      </c>
      <c r="R1188" s="110">
        <v>-81.317300000000003</v>
      </c>
      <c r="S1188" s="2" t="s">
        <v>503</v>
      </c>
      <c r="T1188" s="2" t="s">
        <v>1355</v>
      </c>
      <c r="U1188" s="2" t="s">
        <v>4</v>
      </c>
      <c r="V1188" s="2" t="s">
        <v>2</v>
      </c>
    </row>
    <row r="1189" spans="1:22" hidden="1" x14ac:dyDescent="0.3">
      <c r="A1189" s="109">
        <v>849</v>
      </c>
      <c r="B1189" s="126" t="s">
        <v>40</v>
      </c>
      <c r="C1189" s="7" t="str">
        <f t="shared" si="176"/>
        <v>Osceola|Family|Active</v>
      </c>
      <c r="D1189" s="7">
        <v>1</v>
      </c>
      <c r="E1189" s="88">
        <v>152</v>
      </c>
      <c r="F1189" s="110">
        <f t="shared" si="170"/>
        <v>912</v>
      </c>
      <c r="G1189" s="113">
        <f t="shared" si="171"/>
        <v>876</v>
      </c>
      <c r="H1189" s="138"/>
      <c r="I1189" s="150"/>
      <c r="J1189" s="130"/>
      <c r="K1189" s="116">
        <v>150</v>
      </c>
      <c r="L1189" s="111">
        <v>144</v>
      </c>
      <c r="M1189" s="111">
        <v>147</v>
      </c>
      <c r="N1189" s="111">
        <v>145</v>
      </c>
      <c r="O1189" s="111">
        <v>145</v>
      </c>
      <c r="P1189" s="111">
        <v>145</v>
      </c>
      <c r="Q1189" s="110">
        <v>28.345800000000001</v>
      </c>
      <c r="R1189" s="110">
        <v>-81.638400000000004</v>
      </c>
      <c r="S1189" s="2" t="s">
        <v>552</v>
      </c>
      <c r="T1189" s="2" t="s">
        <v>1341</v>
      </c>
      <c r="U1189" s="2" t="s">
        <v>4</v>
      </c>
      <c r="V1189" s="2" t="s">
        <v>2</v>
      </c>
    </row>
    <row r="1190" spans="1:22" hidden="1" x14ac:dyDescent="0.3">
      <c r="A1190" s="109">
        <v>854</v>
      </c>
      <c r="B1190" s="126" t="s">
        <v>40</v>
      </c>
      <c r="C1190" s="7" t="str">
        <f t="shared" si="176"/>
        <v>Osceola|Family|Active</v>
      </c>
      <c r="D1190" s="7">
        <v>1</v>
      </c>
      <c r="E1190" s="88">
        <v>192</v>
      </c>
      <c r="F1190" s="110">
        <f t="shared" si="170"/>
        <v>1152</v>
      </c>
      <c r="G1190" s="113">
        <f t="shared" si="171"/>
        <v>1135</v>
      </c>
      <c r="H1190" s="138"/>
      <c r="I1190" s="150"/>
      <c r="J1190" s="130"/>
      <c r="K1190" s="116">
        <v>189</v>
      </c>
      <c r="L1190" s="111">
        <v>189</v>
      </c>
      <c r="M1190" s="111">
        <v>189</v>
      </c>
      <c r="N1190" s="111">
        <v>190</v>
      </c>
      <c r="O1190" s="111">
        <v>189</v>
      </c>
      <c r="P1190" s="111">
        <v>189</v>
      </c>
      <c r="Q1190" s="110">
        <v>28.258900000000001</v>
      </c>
      <c r="R1190" s="110">
        <v>-81.311400000000006</v>
      </c>
      <c r="S1190" s="2" t="s">
        <v>557</v>
      </c>
      <c r="T1190" s="2" t="s">
        <v>1462</v>
      </c>
      <c r="U1190" s="2" t="s">
        <v>4</v>
      </c>
      <c r="V1190" s="2" t="s">
        <v>2</v>
      </c>
    </row>
    <row r="1191" spans="1:22" hidden="1" x14ac:dyDescent="0.3">
      <c r="A1191" s="109">
        <v>936</v>
      </c>
      <c r="B1191" s="126" t="s">
        <v>40</v>
      </c>
      <c r="C1191" s="7" t="str">
        <f t="shared" si="176"/>
        <v>Osceola|Family|Active</v>
      </c>
      <c r="D1191" s="7">
        <v>1</v>
      </c>
      <c r="E1191" s="88">
        <v>360</v>
      </c>
      <c r="F1191" s="110">
        <f t="shared" si="170"/>
        <v>2160</v>
      </c>
      <c r="G1191" s="113">
        <f t="shared" si="171"/>
        <v>2141</v>
      </c>
      <c r="H1191" s="138"/>
      <c r="I1191" s="150"/>
      <c r="J1191" s="130"/>
      <c r="K1191" s="116">
        <v>357</v>
      </c>
      <c r="L1191" s="111">
        <v>358</v>
      </c>
      <c r="M1191" s="111">
        <v>356</v>
      </c>
      <c r="N1191" s="111">
        <v>357</v>
      </c>
      <c r="O1191" s="111">
        <v>356</v>
      </c>
      <c r="P1191" s="111">
        <v>357</v>
      </c>
      <c r="Q1191" s="110">
        <v>28.3169</v>
      </c>
      <c r="R1191" s="110">
        <v>-81.4465</v>
      </c>
      <c r="S1191" s="2" t="s">
        <v>601</v>
      </c>
      <c r="T1191" s="2" t="s">
        <v>1528</v>
      </c>
      <c r="U1191" s="2" t="s">
        <v>4</v>
      </c>
      <c r="V1191" s="2" t="s">
        <v>2</v>
      </c>
    </row>
    <row r="1192" spans="1:22" hidden="1" x14ac:dyDescent="0.3">
      <c r="A1192" s="109">
        <v>1033</v>
      </c>
      <c r="B1192" s="126" t="s">
        <v>40</v>
      </c>
      <c r="C1192" s="7" t="str">
        <f t="shared" si="176"/>
        <v>Osceola|Family|Active</v>
      </c>
      <c r="D1192" s="7">
        <v>1</v>
      </c>
      <c r="E1192" s="88">
        <v>394</v>
      </c>
      <c r="F1192" s="110">
        <f t="shared" si="170"/>
        <v>2364</v>
      </c>
      <c r="G1192" s="113">
        <f t="shared" si="171"/>
        <v>2328</v>
      </c>
      <c r="H1192" s="138"/>
      <c r="I1192" s="150"/>
      <c r="J1192" s="130"/>
      <c r="K1192" s="116">
        <v>388</v>
      </c>
      <c r="L1192" s="111">
        <v>387</v>
      </c>
      <c r="M1192" s="111">
        <v>388</v>
      </c>
      <c r="N1192" s="111">
        <v>387</v>
      </c>
      <c r="O1192" s="111">
        <v>388</v>
      </c>
      <c r="P1192" s="111">
        <v>390</v>
      </c>
      <c r="Q1192" s="110">
        <v>28.304300000000001</v>
      </c>
      <c r="R1192" s="110">
        <v>-81.359700000000004</v>
      </c>
      <c r="S1192" s="2" t="s">
        <v>669</v>
      </c>
      <c r="T1192" s="2" t="s">
        <v>1493</v>
      </c>
      <c r="U1192" s="2" t="s">
        <v>4</v>
      </c>
      <c r="V1192" s="2" t="s">
        <v>2</v>
      </c>
    </row>
    <row r="1193" spans="1:22" hidden="1" x14ac:dyDescent="0.3">
      <c r="A1193" s="109">
        <v>1034</v>
      </c>
      <c r="B1193" s="126" t="s">
        <v>40</v>
      </c>
      <c r="C1193" s="7" t="str">
        <f t="shared" si="176"/>
        <v>Osceola|Family|Active</v>
      </c>
      <c r="D1193" s="7">
        <v>1</v>
      </c>
      <c r="E1193" s="88">
        <v>344</v>
      </c>
      <c r="F1193" s="110">
        <f t="shared" si="170"/>
        <v>2064</v>
      </c>
      <c r="G1193" s="113">
        <f t="shared" si="171"/>
        <v>2021</v>
      </c>
      <c r="H1193" s="138"/>
      <c r="I1193" s="150"/>
      <c r="J1193" s="130"/>
      <c r="K1193" s="116">
        <v>336</v>
      </c>
      <c r="L1193" s="111">
        <v>339</v>
      </c>
      <c r="M1193" s="111">
        <v>337</v>
      </c>
      <c r="N1193" s="111">
        <v>338</v>
      </c>
      <c r="O1193" s="111">
        <v>338</v>
      </c>
      <c r="P1193" s="111">
        <v>333</v>
      </c>
      <c r="Q1193" s="110">
        <v>28.3322</v>
      </c>
      <c r="R1193" s="110">
        <v>-81.413799999999995</v>
      </c>
      <c r="S1193" s="2" t="s">
        <v>670</v>
      </c>
      <c r="T1193" s="2" t="s">
        <v>1345</v>
      </c>
      <c r="U1193" s="2" t="s">
        <v>4</v>
      </c>
      <c r="V1193" s="2" t="s">
        <v>2</v>
      </c>
    </row>
    <row r="1194" spans="1:22" hidden="1" x14ac:dyDescent="0.3">
      <c r="A1194" s="109">
        <v>1035</v>
      </c>
      <c r="B1194" s="126" t="s">
        <v>40</v>
      </c>
      <c r="C1194" s="7" t="str">
        <f t="shared" si="176"/>
        <v>Osceola|Family|Active</v>
      </c>
      <c r="D1194" s="7">
        <v>1</v>
      </c>
      <c r="E1194" s="88">
        <v>300</v>
      </c>
      <c r="F1194" s="110">
        <f t="shared" si="170"/>
        <v>1800</v>
      </c>
      <c r="G1194" s="113">
        <f t="shared" si="171"/>
        <v>1799</v>
      </c>
      <c r="H1194" s="138"/>
      <c r="I1194" s="150"/>
      <c r="J1194" s="130"/>
      <c r="K1194" s="116">
        <v>299</v>
      </c>
      <c r="L1194" s="111">
        <v>300</v>
      </c>
      <c r="M1194" s="111">
        <v>300</v>
      </c>
      <c r="N1194" s="111">
        <v>300</v>
      </c>
      <c r="O1194" s="111">
        <v>300</v>
      </c>
      <c r="P1194" s="111">
        <v>300</v>
      </c>
      <c r="Q1194" s="110">
        <v>28.2807</v>
      </c>
      <c r="R1194" s="110">
        <v>-81.357200000000006</v>
      </c>
      <c r="S1194" s="2" t="s">
        <v>671</v>
      </c>
      <c r="T1194" s="2" t="s">
        <v>1577</v>
      </c>
      <c r="U1194" s="2" t="s">
        <v>4</v>
      </c>
      <c r="V1194" s="2" t="s">
        <v>2</v>
      </c>
    </row>
    <row r="1195" spans="1:22" x14ac:dyDescent="0.25">
      <c r="A1195" s="109"/>
      <c r="B1195" s="126"/>
      <c r="C1195" s="7" t="s">
        <v>1762</v>
      </c>
      <c r="D1195" s="7">
        <f>SUM(D1176:D1194)</f>
        <v>19</v>
      </c>
      <c r="E1195" s="135">
        <f t="shared" ref="E1195:G1195" si="177">SUM(E1176:E1194)</f>
        <v>4445</v>
      </c>
      <c r="F1195" s="2">
        <f t="shared" si="177"/>
        <v>25518</v>
      </c>
      <c r="G1195" s="2">
        <f t="shared" si="177"/>
        <v>24835</v>
      </c>
      <c r="H1195" s="138">
        <f>G1195/F1195</f>
        <v>0.97323457951250103</v>
      </c>
      <c r="I1195" s="150">
        <v>0.96599999999999997</v>
      </c>
      <c r="J1195" s="130">
        <v>0.94030000000000002</v>
      </c>
      <c r="K1195" s="116"/>
      <c r="L1195" s="111"/>
      <c r="M1195" s="111"/>
      <c r="N1195" s="111"/>
      <c r="O1195" s="111"/>
      <c r="P1195" s="111"/>
      <c r="Q1195" s="110"/>
      <c r="R1195" s="110"/>
      <c r="S1195" s="2"/>
      <c r="T1195" s="2"/>
      <c r="U1195" s="2"/>
      <c r="V1195" s="2"/>
    </row>
    <row r="1196" spans="1:22" hidden="1" x14ac:dyDescent="0.3">
      <c r="A1196" s="109">
        <v>2614</v>
      </c>
      <c r="B1196" s="126" t="s">
        <v>40</v>
      </c>
      <c r="C1196" s="7" t="str">
        <f>CONCATENATE(B1196&amp;"|"&amp;U1196&amp;"|"&amp;V1196)</f>
        <v>Osceola|Family|Lease-Up</v>
      </c>
      <c r="D1196" s="7">
        <v>1</v>
      </c>
      <c r="E1196" s="88">
        <v>48</v>
      </c>
      <c r="F1196" s="110">
        <f>COUNTA(K1196:P1196)*E1196</f>
        <v>288</v>
      </c>
      <c r="G1196" s="113">
        <f>SUM(K1196:P1196)</f>
        <v>284</v>
      </c>
      <c r="H1196" s="138"/>
      <c r="I1196" s="150"/>
      <c r="J1196" s="130"/>
      <c r="K1196" s="116">
        <v>48</v>
      </c>
      <c r="L1196" s="111">
        <v>48</v>
      </c>
      <c r="M1196" s="111">
        <v>44</v>
      </c>
      <c r="N1196" s="111">
        <v>48</v>
      </c>
      <c r="O1196" s="111">
        <v>48</v>
      </c>
      <c r="P1196" s="111">
        <v>48</v>
      </c>
      <c r="S1196" s="2" t="s">
        <v>1266</v>
      </c>
      <c r="T1196" s="2" t="s">
        <v>1533</v>
      </c>
      <c r="U1196" s="2" t="s">
        <v>4</v>
      </c>
      <c r="V1196" s="2" t="s">
        <v>1332</v>
      </c>
    </row>
    <row r="1197" spans="1:22" x14ac:dyDescent="0.25">
      <c r="A1197" s="109"/>
      <c r="B1197" s="126"/>
      <c r="C1197" s="7" t="s">
        <v>1775</v>
      </c>
      <c r="D1197" s="7">
        <v>1</v>
      </c>
      <c r="E1197" s="88">
        <v>48</v>
      </c>
      <c r="F1197" s="110">
        <v>288</v>
      </c>
      <c r="G1197" s="113">
        <v>284</v>
      </c>
      <c r="H1197" s="138">
        <f>G1197/F1197</f>
        <v>0.98611111111111116</v>
      </c>
      <c r="I1197" s="150" t="s">
        <v>1763</v>
      </c>
      <c r="J1197" s="130" t="s">
        <v>1763</v>
      </c>
      <c r="K1197" s="116"/>
      <c r="L1197" s="111"/>
      <c r="M1197" s="111"/>
      <c r="N1197" s="111"/>
      <c r="O1197" s="111"/>
      <c r="P1197" s="111"/>
      <c r="Q1197" s="110"/>
      <c r="R1197" s="110"/>
      <c r="S1197" s="2"/>
      <c r="T1197" s="2"/>
      <c r="U1197" s="2"/>
      <c r="V1197" s="2"/>
    </row>
    <row r="1198" spans="1:22" hidden="1" x14ac:dyDescent="0.3">
      <c r="A1198" s="109">
        <v>2474</v>
      </c>
      <c r="B1198" s="126" t="s">
        <v>40</v>
      </c>
      <c r="C1198" s="7" t="str">
        <f t="shared" si="176"/>
        <v>Osceola|Family|MR|Active</v>
      </c>
      <c r="D1198" s="7">
        <v>1</v>
      </c>
      <c r="E1198" s="88">
        <v>130</v>
      </c>
      <c r="F1198" s="110">
        <f t="shared" si="170"/>
        <v>650</v>
      </c>
      <c r="G1198" s="113">
        <f t="shared" si="171"/>
        <v>634</v>
      </c>
      <c r="H1198" s="138"/>
      <c r="I1198" s="150"/>
      <c r="J1198" s="130"/>
      <c r="L1198" s="111">
        <v>127</v>
      </c>
      <c r="M1198" s="111">
        <v>129</v>
      </c>
      <c r="N1198" s="111">
        <v>128</v>
      </c>
      <c r="O1198" s="111">
        <v>125</v>
      </c>
      <c r="P1198" s="111">
        <v>125</v>
      </c>
      <c r="Q1198" s="110">
        <v>28.150524999999998</v>
      </c>
      <c r="R1198" s="110">
        <v>-81.453731000000005</v>
      </c>
      <c r="S1198" s="2" t="s">
        <v>1161</v>
      </c>
      <c r="T1198" s="2" t="s">
        <v>1644</v>
      </c>
      <c r="U1198" s="2" t="s">
        <v>1738</v>
      </c>
      <c r="V1198" s="2" t="s">
        <v>2</v>
      </c>
    </row>
    <row r="1199" spans="1:22" x14ac:dyDescent="0.25">
      <c r="A1199" s="109"/>
      <c r="B1199" s="126"/>
      <c r="C1199" s="7" t="s">
        <v>1761</v>
      </c>
      <c r="D1199" s="7">
        <v>1</v>
      </c>
      <c r="E1199" s="88">
        <v>130</v>
      </c>
      <c r="F1199" s="110">
        <v>650</v>
      </c>
      <c r="G1199" s="113">
        <v>634</v>
      </c>
      <c r="H1199" s="138">
        <f>G1199/F1199</f>
        <v>0.97538461538461541</v>
      </c>
      <c r="I1199" s="150">
        <v>0.96150000000000002</v>
      </c>
      <c r="J1199" s="130">
        <v>0.98460000000000003</v>
      </c>
      <c r="L1199" s="111"/>
      <c r="M1199" s="111"/>
      <c r="N1199" s="111"/>
      <c r="O1199" s="111"/>
      <c r="P1199" s="111"/>
      <c r="Q1199" s="110"/>
      <c r="R1199" s="110"/>
      <c r="S1199" s="2"/>
      <c r="T1199" s="2"/>
      <c r="U1199" s="2"/>
      <c r="V1199" s="2"/>
    </row>
    <row r="1200" spans="1:22" hidden="1" x14ac:dyDescent="0.3">
      <c r="A1200" s="109">
        <v>2664</v>
      </c>
      <c r="B1200" s="126" t="s">
        <v>40</v>
      </c>
      <c r="C1200" s="7" t="str">
        <f t="shared" si="176"/>
        <v>Osceola|Family|MR|Pipeline</v>
      </c>
      <c r="D1200" s="7">
        <v>1</v>
      </c>
      <c r="E1200" s="88">
        <v>238</v>
      </c>
      <c r="F1200" s="110">
        <f t="shared" si="170"/>
        <v>0</v>
      </c>
      <c r="G1200" s="113">
        <f t="shared" si="171"/>
        <v>0</v>
      </c>
      <c r="H1200" s="138"/>
      <c r="I1200" s="150"/>
      <c r="J1200" s="130"/>
      <c r="S1200" s="2" t="s">
        <v>1299</v>
      </c>
      <c r="T1200" s="2" t="s">
        <v>1412</v>
      </c>
      <c r="U1200" s="2" t="s">
        <v>1738</v>
      </c>
      <c r="V1200" s="2" t="s">
        <v>1333</v>
      </c>
    </row>
    <row r="1201" spans="1:22" ht="12.6" thickBot="1" x14ac:dyDescent="0.3">
      <c r="A1201" s="109"/>
      <c r="B1201" s="128"/>
      <c r="C1201" s="44" t="s">
        <v>1774</v>
      </c>
      <c r="D1201" s="44">
        <v>1</v>
      </c>
      <c r="E1201" s="90">
        <v>238</v>
      </c>
      <c r="F1201" s="145"/>
      <c r="G1201" s="146"/>
      <c r="H1201" s="139"/>
      <c r="I1201" s="151"/>
      <c r="J1201" s="131"/>
      <c r="S1201" s="2"/>
      <c r="T1201" s="2"/>
      <c r="U1201" s="2"/>
      <c r="V1201" s="2"/>
    </row>
    <row r="1202" spans="1:22" s="114" customFormat="1" x14ac:dyDescent="0.25">
      <c r="A1202" s="119"/>
      <c r="B1202" s="132" t="s">
        <v>43</v>
      </c>
      <c r="C1202" s="156" t="s">
        <v>1782</v>
      </c>
      <c r="D1202" s="156">
        <f>D1207+D1214+D1256+D1258+D1267+D1270+D1272</f>
        <v>52</v>
      </c>
      <c r="E1202" s="156">
        <f t="shared" ref="E1202:G1202" si="178">E1207+E1214+E1256+E1258+E1267+E1270+E1272</f>
        <v>8461</v>
      </c>
      <c r="F1202" s="156">
        <f t="shared" si="178"/>
        <v>49710</v>
      </c>
      <c r="G1202" s="156">
        <f t="shared" si="178"/>
        <v>46906</v>
      </c>
      <c r="H1202" s="102">
        <f>G1202/F1202</f>
        <v>0.94359283846308595</v>
      </c>
      <c r="I1202" s="156"/>
      <c r="J1202" s="157"/>
      <c r="K1202" s="142"/>
      <c r="L1202" s="143"/>
      <c r="M1202" s="143"/>
      <c r="N1202" s="143"/>
      <c r="O1202" s="143"/>
      <c r="P1202" s="143"/>
      <c r="S1202" s="120"/>
      <c r="T1202" s="120"/>
      <c r="U1202" s="120"/>
      <c r="V1202" s="120"/>
    </row>
    <row r="1203" spans="1:22" hidden="1" x14ac:dyDescent="0.3">
      <c r="A1203" s="109">
        <v>318</v>
      </c>
      <c r="B1203" s="126" t="s">
        <v>43</v>
      </c>
      <c r="C1203" s="2" t="str">
        <f t="shared" si="176"/>
        <v>Palm Beach|Elderly|Active</v>
      </c>
      <c r="D1203" s="2">
        <v>1</v>
      </c>
      <c r="E1203" s="110">
        <v>158</v>
      </c>
      <c r="F1203" s="110">
        <f t="shared" si="170"/>
        <v>948</v>
      </c>
      <c r="G1203" s="113">
        <f t="shared" si="171"/>
        <v>915</v>
      </c>
      <c r="H1203" s="137"/>
      <c r="I1203" s="124"/>
      <c r="J1203" s="127"/>
      <c r="K1203" s="116">
        <v>154</v>
      </c>
      <c r="L1203" s="111">
        <v>152</v>
      </c>
      <c r="M1203" s="111">
        <v>154</v>
      </c>
      <c r="N1203" s="111">
        <v>147</v>
      </c>
      <c r="O1203" s="111">
        <v>151</v>
      </c>
      <c r="P1203" s="111">
        <v>157</v>
      </c>
      <c r="Q1203" s="110">
        <v>26.443794</v>
      </c>
      <c r="R1203" s="110">
        <v>-80.081705999999997</v>
      </c>
      <c r="S1203" s="2" t="s">
        <v>227</v>
      </c>
      <c r="T1203" s="2" t="s">
        <v>1473</v>
      </c>
      <c r="U1203" s="2" t="s">
        <v>3</v>
      </c>
      <c r="V1203" s="2" t="s">
        <v>2</v>
      </c>
    </row>
    <row r="1204" spans="1:22" hidden="1" x14ac:dyDescent="0.3">
      <c r="A1204" s="109">
        <v>640</v>
      </c>
      <c r="B1204" s="126" t="s">
        <v>43</v>
      </c>
      <c r="C1204" s="2" t="str">
        <f t="shared" si="176"/>
        <v>Palm Beach|Elderly|Active</v>
      </c>
      <c r="D1204" s="2">
        <v>1</v>
      </c>
      <c r="E1204" s="110">
        <v>152</v>
      </c>
      <c r="F1204" s="110">
        <f t="shared" si="170"/>
        <v>912</v>
      </c>
      <c r="G1204" s="113">
        <f t="shared" si="171"/>
        <v>850</v>
      </c>
      <c r="H1204" s="137"/>
      <c r="I1204" s="124"/>
      <c r="J1204" s="127"/>
      <c r="K1204" s="116">
        <v>146</v>
      </c>
      <c r="L1204" s="111">
        <v>147</v>
      </c>
      <c r="M1204" s="111">
        <v>146</v>
      </c>
      <c r="N1204" s="111">
        <v>139</v>
      </c>
      <c r="O1204" s="111">
        <v>137</v>
      </c>
      <c r="P1204" s="111">
        <v>135</v>
      </c>
      <c r="Q1204" s="110">
        <v>26.710899999999999</v>
      </c>
      <c r="R1204" s="110">
        <v>-80.076499999999996</v>
      </c>
      <c r="S1204" s="2" t="s">
        <v>427</v>
      </c>
      <c r="T1204" s="2" t="s">
        <v>1449</v>
      </c>
      <c r="U1204" s="2" t="s">
        <v>3</v>
      </c>
      <c r="V1204" s="2" t="s">
        <v>2</v>
      </c>
    </row>
    <row r="1205" spans="1:22" hidden="1" x14ac:dyDescent="0.3">
      <c r="A1205" s="109">
        <v>707</v>
      </c>
      <c r="B1205" s="126" t="s">
        <v>43</v>
      </c>
      <c r="C1205" s="2" t="str">
        <f t="shared" si="176"/>
        <v>Palm Beach|Elderly|Active</v>
      </c>
      <c r="D1205" s="2">
        <v>1</v>
      </c>
      <c r="E1205" s="110">
        <v>160</v>
      </c>
      <c r="F1205" s="110">
        <f t="shared" si="170"/>
        <v>960</v>
      </c>
      <c r="G1205" s="113">
        <f t="shared" si="171"/>
        <v>808</v>
      </c>
      <c r="H1205" s="137"/>
      <c r="I1205" s="124"/>
      <c r="J1205" s="127"/>
      <c r="K1205" s="116">
        <v>127</v>
      </c>
      <c r="L1205" s="111">
        <v>128</v>
      </c>
      <c r="M1205" s="111">
        <v>134</v>
      </c>
      <c r="N1205" s="111">
        <v>135</v>
      </c>
      <c r="O1205" s="111">
        <v>142</v>
      </c>
      <c r="P1205" s="111">
        <v>142</v>
      </c>
      <c r="Q1205" s="110">
        <v>26.6173</v>
      </c>
      <c r="R1205" s="110">
        <v>-80.082499999999996</v>
      </c>
      <c r="S1205" s="2" t="s">
        <v>468</v>
      </c>
      <c r="T1205" s="2" t="s">
        <v>1460</v>
      </c>
      <c r="U1205" s="2" t="s">
        <v>3</v>
      </c>
      <c r="V1205" s="2" t="s">
        <v>2</v>
      </c>
    </row>
    <row r="1206" spans="1:22" hidden="1" x14ac:dyDescent="0.3">
      <c r="A1206" s="109">
        <v>721</v>
      </c>
      <c r="B1206" s="126" t="s">
        <v>43</v>
      </c>
      <c r="C1206" s="2" t="str">
        <f t="shared" si="176"/>
        <v>Palm Beach|Elderly|Active</v>
      </c>
      <c r="D1206" s="2">
        <v>1</v>
      </c>
      <c r="E1206" s="110">
        <v>42</v>
      </c>
      <c r="F1206" s="110">
        <f t="shared" si="170"/>
        <v>252</v>
      </c>
      <c r="G1206" s="113">
        <f t="shared" si="171"/>
        <v>240</v>
      </c>
      <c r="H1206" s="137"/>
      <c r="I1206" s="124"/>
      <c r="J1206" s="127"/>
      <c r="K1206" s="116">
        <v>38</v>
      </c>
      <c r="L1206" s="111">
        <v>38</v>
      </c>
      <c r="M1206" s="111">
        <v>41</v>
      </c>
      <c r="N1206" s="111">
        <v>40</v>
      </c>
      <c r="O1206" s="111">
        <v>41</v>
      </c>
      <c r="P1206" s="111">
        <v>42</v>
      </c>
      <c r="Q1206" s="110">
        <v>26.834199999999999</v>
      </c>
      <c r="R1206" s="110">
        <v>-80.650300000000001</v>
      </c>
      <c r="S1206" s="2" t="s">
        <v>480</v>
      </c>
      <c r="T1206" s="2" t="s">
        <v>1472</v>
      </c>
      <c r="U1206" s="2" t="s">
        <v>3</v>
      </c>
      <c r="V1206" s="2" t="s">
        <v>2</v>
      </c>
    </row>
    <row r="1207" spans="1:22" x14ac:dyDescent="0.25">
      <c r="A1207" s="109"/>
      <c r="B1207" s="126"/>
      <c r="C1207" s="7" t="s">
        <v>1767</v>
      </c>
      <c r="D1207" s="7">
        <f>SUM(D1203:D1206)</f>
        <v>4</v>
      </c>
      <c r="E1207" s="135">
        <f t="shared" ref="E1207:G1207" si="179">SUM(E1203:E1206)</f>
        <v>512</v>
      </c>
      <c r="F1207" s="2">
        <f t="shared" si="179"/>
        <v>3072</v>
      </c>
      <c r="G1207" s="2">
        <f t="shared" si="179"/>
        <v>2813</v>
      </c>
      <c r="H1207" s="138">
        <f>G1207/F1207</f>
        <v>0.91569010416666663</v>
      </c>
      <c r="I1207" s="150">
        <v>0.93389999999999995</v>
      </c>
      <c r="J1207" s="130">
        <v>0.94650000000000001</v>
      </c>
      <c r="K1207" s="116"/>
      <c r="L1207" s="111"/>
      <c r="M1207" s="111"/>
      <c r="N1207" s="111"/>
      <c r="O1207" s="111"/>
      <c r="P1207" s="111"/>
      <c r="Q1207" s="110"/>
      <c r="R1207" s="110"/>
      <c r="S1207" s="2"/>
      <c r="T1207" s="2"/>
      <c r="U1207" s="2"/>
      <c r="V1207" s="2"/>
    </row>
    <row r="1208" spans="1:22" hidden="1" x14ac:dyDescent="0.3">
      <c r="A1208" s="109">
        <v>2602</v>
      </c>
      <c r="B1208" s="126" t="s">
        <v>43</v>
      </c>
      <c r="C1208" s="7" t="str">
        <f>CONCATENATE(B1208&amp;"|"&amp;U1208&amp;"|"&amp;V1208)</f>
        <v>Palm Beach|Elderly|Pipeline</v>
      </c>
      <c r="D1208" s="7">
        <v>1</v>
      </c>
      <c r="E1208" s="88">
        <v>84</v>
      </c>
      <c r="F1208" s="110">
        <f>COUNTA(K1208:P1208)*E1208</f>
        <v>0</v>
      </c>
      <c r="G1208" s="113">
        <f>SUM(K1208:P1208)</f>
        <v>0</v>
      </c>
      <c r="H1208" s="138"/>
      <c r="I1208" s="150"/>
      <c r="J1208" s="130"/>
      <c r="Q1208" s="110">
        <v>26.711971999999999</v>
      </c>
      <c r="R1208" s="110">
        <v>-80.058667</v>
      </c>
      <c r="S1208" s="2" t="s">
        <v>1256</v>
      </c>
      <c r="T1208" s="2" t="s">
        <v>1368</v>
      </c>
      <c r="U1208" s="2" t="s">
        <v>3</v>
      </c>
      <c r="V1208" s="2" t="s">
        <v>1333</v>
      </c>
    </row>
    <row r="1209" spans="1:22" hidden="1" x14ac:dyDescent="0.3">
      <c r="A1209" s="109">
        <v>2688</v>
      </c>
      <c r="B1209" s="126" t="s">
        <v>43</v>
      </c>
      <c r="C1209" s="7" t="str">
        <f>CONCATENATE(B1209&amp;"|"&amp;U1209&amp;"|"&amp;V1209)</f>
        <v>Palm Beach|Elderly|Pipeline</v>
      </c>
      <c r="D1209" s="7">
        <v>1</v>
      </c>
      <c r="E1209" s="88">
        <v>99</v>
      </c>
      <c r="F1209" s="110">
        <f>COUNTA(K1209:P1209)*E1209</f>
        <v>0</v>
      </c>
      <c r="G1209" s="113">
        <f>SUM(K1209:P1209)</f>
        <v>0</v>
      </c>
      <c r="H1209" s="138"/>
      <c r="I1209" s="150"/>
      <c r="J1209" s="130"/>
      <c r="Q1209" s="110">
        <v>26.730443999999999</v>
      </c>
      <c r="R1209" s="110">
        <v>-80.060582999999994</v>
      </c>
      <c r="S1209" s="2" t="s">
        <v>1321</v>
      </c>
      <c r="T1209" s="2" t="s">
        <v>1728</v>
      </c>
      <c r="U1209" s="2" t="s">
        <v>3</v>
      </c>
      <c r="V1209" s="2" t="s">
        <v>1333</v>
      </c>
    </row>
    <row r="1210" spans="1:22" x14ac:dyDescent="0.25">
      <c r="A1210" s="109"/>
      <c r="B1210" s="126"/>
      <c r="C1210" s="7" t="s">
        <v>1765</v>
      </c>
      <c r="D1210" s="7">
        <f>SUM(D1208:D1209)</f>
        <v>2</v>
      </c>
      <c r="E1210" s="135">
        <f>SUM(E1208:E1209)</f>
        <v>183</v>
      </c>
      <c r="F1210" s="110"/>
      <c r="G1210" s="113"/>
      <c r="H1210" s="138"/>
      <c r="I1210" s="150"/>
      <c r="J1210" s="130"/>
      <c r="Q1210" s="110"/>
      <c r="R1210" s="110"/>
      <c r="S1210" s="2"/>
      <c r="T1210" s="2"/>
      <c r="U1210" s="2"/>
      <c r="V1210" s="2"/>
    </row>
    <row r="1211" spans="1:22" hidden="1" x14ac:dyDescent="0.3">
      <c r="A1211" s="109">
        <v>502</v>
      </c>
      <c r="B1211" s="126" t="s">
        <v>43</v>
      </c>
      <c r="C1211" s="7" t="str">
        <f>CONCATENATE(B1211&amp;"|"&amp;U1211&amp;"|"&amp;V1211)</f>
        <v>Palm Beach|Elderly|Inactive</v>
      </c>
      <c r="D1211" s="7">
        <v>1</v>
      </c>
      <c r="E1211" s="89">
        <v>252</v>
      </c>
      <c r="F1211" s="110">
        <f>COUNTA(K1211:P1211)*E1211</f>
        <v>0</v>
      </c>
      <c r="G1211" s="113">
        <f>SUM(K1211:P1211)</f>
        <v>0</v>
      </c>
      <c r="H1211" s="138"/>
      <c r="I1211" s="150"/>
      <c r="J1211" s="130"/>
      <c r="Q1211" s="110">
        <v>26.733499999999999</v>
      </c>
      <c r="R1211" s="110">
        <v>-80.066599999999994</v>
      </c>
      <c r="S1211" s="2" t="s">
        <v>340</v>
      </c>
      <c r="T1211" s="2" t="s">
        <v>14</v>
      </c>
      <c r="U1211" s="2" t="s">
        <v>3</v>
      </c>
      <c r="V1211" s="2" t="s">
        <v>1331</v>
      </c>
    </row>
    <row r="1212" spans="1:22" x14ac:dyDescent="0.25">
      <c r="A1212" s="109"/>
      <c r="B1212" s="126"/>
      <c r="C1212" s="7" t="s">
        <v>1792</v>
      </c>
      <c r="D1212" s="7">
        <v>1</v>
      </c>
      <c r="E1212" s="89">
        <v>252</v>
      </c>
      <c r="F1212" s="110"/>
      <c r="G1212" s="113"/>
      <c r="H1212" s="138"/>
      <c r="I1212" s="150"/>
      <c r="J1212" s="130"/>
      <c r="Q1212" s="110"/>
      <c r="R1212" s="110"/>
      <c r="S1212" s="2"/>
      <c r="T1212" s="2"/>
      <c r="U1212" s="2"/>
      <c r="V1212" s="2"/>
    </row>
    <row r="1213" spans="1:22" hidden="1" x14ac:dyDescent="0.3">
      <c r="A1213" s="109">
        <v>983</v>
      </c>
      <c r="B1213" s="126" t="s">
        <v>43</v>
      </c>
      <c r="C1213" s="7" t="str">
        <f t="shared" si="176"/>
        <v>Palm Beach|Elderly|MR|Active</v>
      </c>
      <c r="D1213" s="7">
        <v>1</v>
      </c>
      <c r="E1213" s="88">
        <v>240</v>
      </c>
      <c r="F1213" s="110">
        <f t="shared" si="170"/>
        <v>1440</v>
      </c>
      <c r="G1213" s="113">
        <f t="shared" si="171"/>
        <v>1408</v>
      </c>
      <c r="H1213" s="138"/>
      <c r="I1213" s="150"/>
      <c r="J1213" s="130"/>
      <c r="K1213" s="116">
        <v>233</v>
      </c>
      <c r="L1213" s="111">
        <v>236</v>
      </c>
      <c r="M1213" s="111">
        <v>233</v>
      </c>
      <c r="N1213" s="111">
        <v>235</v>
      </c>
      <c r="O1213" s="111">
        <v>236</v>
      </c>
      <c r="P1213" s="111">
        <v>235</v>
      </c>
      <c r="Q1213" s="110">
        <v>26.658100000000001</v>
      </c>
      <c r="R1213" s="110">
        <v>-80.122399999999999</v>
      </c>
      <c r="S1213" s="2" t="s">
        <v>634</v>
      </c>
      <c r="T1213" s="2" t="s">
        <v>1560</v>
      </c>
      <c r="U1213" s="2" t="s">
        <v>1739</v>
      </c>
      <c r="V1213" s="2" t="s">
        <v>2</v>
      </c>
    </row>
    <row r="1214" spans="1:22" x14ac:dyDescent="0.25">
      <c r="A1214" s="109"/>
      <c r="B1214" s="126"/>
      <c r="C1214" s="7" t="s">
        <v>1772</v>
      </c>
      <c r="D1214" s="7">
        <v>1</v>
      </c>
      <c r="E1214" s="88">
        <v>240</v>
      </c>
      <c r="F1214" s="110">
        <v>1440</v>
      </c>
      <c r="G1214" s="113">
        <v>1408</v>
      </c>
      <c r="H1214" s="138">
        <f>G1214/F1214</f>
        <v>0.97777777777777775</v>
      </c>
      <c r="I1214" s="150" t="s">
        <v>1763</v>
      </c>
      <c r="J1214" s="130" t="s">
        <v>1763</v>
      </c>
      <c r="K1214" s="116"/>
      <c r="L1214" s="111"/>
      <c r="M1214" s="111"/>
      <c r="N1214" s="111"/>
      <c r="O1214" s="111"/>
      <c r="P1214" s="111"/>
      <c r="Q1214" s="110"/>
      <c r="R1214" s="110"/>
      <c r="S1214" s="2"/>
      <c r="T1214" s="2"/>
      <c r="U1214" s="2"/>
      <c r="V1214" s="2"/>
    </row>
    <row r="1215" spans="1:22" hidden="1" x14ac:dyDescent="0.3">
      <c r="A1215" s="109">
        <v>52</v>
      </c>
      <c r="B1215" s="126" t="s">
        <v>43</v>
      </c>
      <c r="C1215" s="7" t="str">
        <f t="shared" si="176"/>
        <v>Palm Beach|Family|Active</v>
      </c>
      <c r="D1215" s="7">
        <v>1</v>
      </c>
      <c r="E1215" s="88">
        <v>152</v>
      </c>
      <c r="F1215" s="110">
        <f t="shared" si="170"/>
        <v>912</v>
      </c>
      <c r="G1215" s="113">
        <f t="shared" si="171"/>
        <v>896</v>
      </c>
      <c r="H1215" s="138"/>
      <c r="I1215" s="150"/>
      <c r="J1215" s="130"/>
      <c r="K1215" s="116">
        <v>152</v>
      </c>
      <c r="L1215" s="111">
        <v>152</v>
      </c>
      <c r="M1215" s="111">
        <v>149</v>
      </c>
      <c r="N1215" s="111">
        <v>147</v>
      </c>
      <c r="O1215" s="111">
        <v>148</v>
      </c>
      <c r="P1215" s="111">
        <v>148</v>
      </c>
      <c r="Q1215" s="110">
        <v>26.451516999999999</v>
      </c>
      <c r="R1215" s="110">
        <v>-80.081705999999997</v>
      </c>
      <c r="S1215" s="2" t="s">
        <v>49</v>
      </c>
      <c r="T1215" s="2" t="s">
        <v>1378</v>
      </c>
      <c r="U1215" s="2" t="s">
        <v>4</v>
      </c>
      <c r="V1215" s="2" t="s">
        <v>2</v>
      </c>
    </row>
    <row r="1216" spans="1:22" hidden="1" x14ac:dyDescent="0.3">
      <c r="A1216" s="109">
        <v>55</v>
      </c>
      <c r="B1216" s="126" t="s">
        <v>43</v>
      </c>
      <c r="C1216" s="7" t="str">
        <f t="shared" si="176"/>
        <v>Palm Beach|Family|Active</v>
      </c>
      <c r="D1216" s="7">
        <v>1</v>
      </c>
      <c r="E1216" s="88">
        <v>150</v>
      </c>
      <c r="F1216" s="110">
        <f t="shared" si="170"/>
        <v>900</v>
      </c>
      <c r="G1216" s="113">
        <f t="shared" si="171"/>
        <v>892</v>
      </c>
      <c r="H1216" s="138"/>
      <c r="I1216" s="150"/>
      <c r="J1216" s="130"/>
      <c r="K1216" s="116">
        <v>149</v>
      </c>
      <c r="L1216" s="111">
        <v>148</v>
      </c>
      <c r="M1216" s="111">
        <v>149</v>
      </c>
      <c r="N1216" s="111">
        <v>149</v>
      </c>
      <c r="O1216" s="111">
        <v>150</v>
      </c>
      <c r="P1216" s="111">
        <v>147</v>
      </c>
      <c r="Q1216" s="110">
        <v>26.732099999999999</v>
      </c>
      <c r="R1216" s="110">
        <v>-80.066000000000003</v>
      </c>
      <c r="S1216" s="2" t="s">
        <v>51</v>
      </c>
      <c r="T1216" s="2" t="s">
        <v>1428</v>
      </c>
      <c r="U1216" s="2" t="s">
        <v>4</v>
      </c>
      <c r="V1216" s="2" t="s">
        <v>2</v>
      </c>
    </row>
    <row r="1217" spans="1:22" hidden="1" x14ac:dyDescent="0.3">
      <c r="A1217" s="109">
        <v>59</v>
      </c>
      <c r="B1217" s="126" t="s">
        <v>43</v>
      </c>
      <c r="C1217" s="7" t="str">
        <f t="shared" si="176"/>
        <v>Palm Beach|Family|Active</v>
      </c>
      <c r="D1217" s="7">
        <v>1</v>
      </c>
      <c r="E1217" s="88">
        <v>49</v>
      </c>
      <c r="F1217" s="110">
        <f t="shared" si="170"/>
        <v>294</v>
      </c>
      <c r="G1217" s="113">
        <f t="shared" si="171"/>
        <v>287</v>
      </c>
      <c r="H1217" s="138"/>
      <c r="I1217" s="150"/>
      <c r="J1217" s="130"/>
      <c r="K1217" s="116">
        <v>49</v>
      </c>
      <c r="L1217" s="111">
        <v>49</v>
      </c>
      <c r="M1217" s="111">
        <v>49</v>
      </c>
      <c r="N1217" s="111">
        <v>48</v>
      </c>
      <c r="O1217" s="111">
        <v>46</v>
      </c>
      <c r="P1217" s="111">
        <v>46</v>
      </c>
      <c r="Q1217" s="110">
        <v>26.710100000000001</v>
      </c>
      <c r="R1217" s="110">
        <v>-80.057100000000005</v>
      </c>
      <c r="S1217" s="2" t="s">
        <v>56</v>
      </c>
      <c r="T1217" s="2" t="s">
        <v>1429</v>
      </c>
      <c r="U1217" s="2" t="s">
        <v>4</v>
      </c>
      <c r="V1217" s="2" t="s">
        <v>2</v>
      </c>
    </row>
    <row r="1218" spans="1:22" hidden="1" x14ac:dyDescent="0.3">
      <c r="A1218" s="109">
        <v>60</v>
      </c>
      <c r="B1218" s="126" t="s">
        <v>43</v>
      </c>
      <c r="C1218" s="7" t="str">
        <f t="shared" si="176"/>
        <v>Palm Beach|Family|Active</v>
      </c>
      <c r="D1218" s="7">
        <v>1</v>
      </c>
      <c r="E1218" s="88">
        <v>17</v>
      </c>
      <c r="F1218" s="110">
        <f t="shared" si="170"/>
        <v>102</v>
      </c>
      <c r="G1218" s="113">
        <f t="shared" si="171"/>
        <v>94</v>
      </c>
      <c r="H1218" s="138"/>
      <c r="I1218" s="150"/>
      <c r="J1218" s="130"/>
      <c r="K1218" s="116">
        <v>14</v>
      </c>
      <c r="L1218" s="111">
        <v>16</v>
      </c>
      <c r="M1218" s="111">
        <v>17</v>
      </c>
      <c r="N1218" s="111">
        <v>16</v>
      </c>
      <c r="O1218" s="111">
        <v>15</v>
      </c>
      <c r="P1218" s="111">
        <v>16</v>
      </c>
      <c r="Q1218" s="110">
        <v>26.7104</v>
      </c>
      <c r="R1218" s="110">
        <v>-80.057000000000002</v>
      </c>
      <c r="S1218" s="2" t="s">
        <v>57</v>
      </c>
      <c r="T1218" s="2" t="s">
        <v>1414</v>
      </c>
      <c r="U1218" s="2" t="s">
        <v>4</v>
      </c>
      <c r="V1218" s="2" t="s">
        <v>2</v>
      </c>
    </row>
    <row r="1219" spans="1:22" hidden="1" x14ac:dyDescent="0.3">
      <c r="A1219" s="109">
        <v>92</v>
      </c>
      <c r="B1219" s="126" t="s">
        <v>43</v>
      </c>
      <c r="C1219" s="7" t="str">
        <f t="shared" si="176"/>
        <v>Palm Beach|Family|Active</v>
      </c>
      <c r="D1219" s="7">
        <v>1</v>
      </c>
      <c r="E1219" s="88">
        <v>240</v>
      </c>
      <c r="F1219" s="110">
        <f t="shared" si="170"/>
        <v>1440</v>
      </c>
      <c r="G1219" s="113">
        <f t="shared" si="171"/>
        <v>1401</v>
      </c>
      <c r="H1219" s="138"/>
      <c r="I1219" s="150"/>
      <c r="J1219" s="130"/>
      <c r="K1219" s="116">
        <v>229</v>
      </c>
      <c r="L1219" s="111">
        <v>230</v>
      </c>
      <c r="M1219" s="111">
        <v>234</v>
      </c>
      <c r="N1219" s="111">
        <v>237</v>
      </c>
      <c r="O1219" s="111">
        <v>237</v>
      </c>
      <c r="P1219" s="111">
        <v>234</v>
      </c>
      <c r="Q1219" s="110">
        <v>26.545400000000001</v>
      </c>
      <c r="R1219" s="110">
        <v>-80.058599999999998</v>
      </c>
      <c r="S1219" s="2" t="s">
        <v>75</v>
      </c>
      <c r="T1219" s="2" t="s">
        <v>1435</v>
      </c>
      <c r="U1219" s="2" t="s">
        <v>4</v>
      </c>
      <c r="V1219" s="2" t="s">
        <v>2</v>
      </c>
    </row>
    <row r="1220" spans="1:22" hidden="1" x14ac:dyDescent="0.3">
      <c r="A1220" s="109">
        <v>190</v>
      </c>
      <c r="B1220" s="126" t="s">
        <v>43</v>
      </c>
      <c r="C1220" s="7" t="str">
        <f t="shared" si="176"/>
        <v>Palm Beach|Family|Active</v>
      </c>
      <c r="D1220" s="7">
        <v>1</v>
      </c>
      <c r="E1220" s="88">
        <v>288</v>
      </c>
      <c r="F1220" s="110">
        <f t="shared" si="170"/>
        <v>1728</v>
      </c>
      <c r="G1220" s="113">
        <f t="shared" si="171"/>
        <v>1699</v>
      </c>
      <c r="H1220" s="138"/>
      <c r="I1220" s="150"/>
      <c r="J1220" s="130"/>
      <c r="K1220" s="116">
        <v>285</v>
      </c>
      <c r="L1220" s="111">
        <v>283</v>
      </c>
      <c r="M1220" s="111">
        <v>280</v>
      </c>
      <c r="N1220" s="111">
        <v>281</v>
      </c>
      <c r="O1220" s="111">
        <v>285</v>
      </c>
      <c r="P1220" s="111">
        <v>285</v>
      </c>
      <c r="Q1220" s="110">
        <v>26.607800000000001</v>
      </c>
      <c r="R1220" s="110">
        <v>-80.093900000000005</v>
      </c>
      <c r="S1220" s="2" t="s">
        <v>141</v>
      </c>
      <c r="T1220" s="2" t="s">
        <v>1350</v>
      </c>
      <c r="U1220" s="2" t="s">
        <v>4</v>
      </c>
      <c r="V1220" s="2" t="s">
        <v>2</v>
      </c>
    </row>
    <row r="1221" spans="1:22" hidden="1" x14ac:dyDescent="0.3">
      <c r="A1221" s="109">
        <v>327</v>
      </c>
      <c r="B1221" s="126" t="s">
        <v>43</v>
      </c>
      <c r="C1221" s="7" t="str">
        <f t="shared" si="176"/>
        <v>Palm Beach|Family|Active</v>
      </c>
      <c r="D1221" s="7">
        <v>1</v>
      </c>
      <c r="E1221" s="88">
        <v>288</v>
      </c>
      <c r="F1221" s="110">
        <f t="shared" ref="F1221:F1293" si="180">COUNTA(K1221:P1221)*E1221</f>
        <v>1728</v>
      </c>
      <c r="G1221" s="113">
        <f t="shared" ref="G1221:G1293" si="181">SUM(K1221:P1221)</f>
        <v>1636</v>
      </c>
      <c r="H1221" s="138"/>
      <c r="I1221" s="150"/>
      <c r="J1221" s="130"/>
      <c r="K1221" s="116">
        <v>273</v>
      </c>
      <c r="L1221" s="111">
        <v>275</v>
      </c>
      <c r="M1221" s="111">
        <v>278</v>
      </c>
      <c r="N1221" s="111">
        <v>276</v>
      </c>
      <c r="O1221" s="111">
        <v>265</v>
      </c>
      <c r="P1221" s="111">
        <v>269</v>
      </c>
      <c r="Q1221" s="110">
        <v>26.756408</v>
      </c>
      <c r="R1221" s="110">
        <v>-80.074764000000002</v>
      </c>
      <c r="S1221" s="2" t="s">
        <v>232</v>
      </c>
      <c r="T1221" s="2" t="s">
        <v>1475</v>
      </c>
      <c r="U1221" s="2" t="s">
        <v>4</v>
      </c>
      <c r="V1221" s="2" t="s">
        <v>2</v>
      </c>
    </row>
    <row r="1222" spans="1:22" hidden="1" x14ac:dyDescent="0.3">
      <c r="A1222" s="109">
        <v>332</v>
      </c>
      <c r="B1222" s="126" t="s">
        <v>43</v>
      </c>
      <c r="C1222" s="7" t="str">
        <f t="shared" si="176"/>
        <v>Palm Beach|Family|Active</v>
      </c>
      <c r="D1222" s="7">
        <v>1</v>
      </c>
      <c r="E1222" s="88">
        <v>38</v>
      </c>
      <c r="F1222" s="110">
        <f t="shared" si="180"/>
        <v>228</v>
      </c>
      <c r="G1222" s="113">
        <f t="shared" si="181"/>
        <v>220</v>
      </c>
      <c r="H1222" s="138"/>
      <c r="I1222" s="150"/>
      <c r="J1222" s="130"/>
      <c r="K1222" s="116">
        <v>36</v>
      </c>
      <c r="L1222" s="111">
        <v>37</v>
      </c>
      <c r="M1222" s="111">
        <v>38</v>
      </c>
      <c r="N1222" s="111">
        <v>36</v>
      </c>
      <c r="O1222" s="111">
        <v>37</v>
      </c>
      <c r="P1222" s="111">
        <v>36</v>
      </c>
      <c r="Q1222" s="110">
        <v>26.713200000000001</v>
      </c>
      <c r="R1222" s="110">
        <v>-80.051400000000001</v>
      </c>
      <c r="S1222" s="2" t="s">
        <v>234</v>
      </c>
      <c r="T1222" s="2" t="s">
        <v>1350</v>
      </c>
      <c r="U1222" s="2" t="s">
        <v>4</v>
      </c>
      <c r="V1222" s="2" t="s">
        <v>2</v>
      </c>
    </row>
    <row r="1223" spans="1:22" hidden="1" x14ac:dyDescent="0.3">
      <c r="A1223" s="109">
        <v>429</v>
      </c>
      <c r="B1223" s="126" t="s">
        <v>43</v>
      </c>
      <c r="C1223" s="7" t="str">
        <f t="shared" si="176"/>
        <v>Palm Beach|Family|Active</v>
      </c>
      <c r="D1223" s="7">
        <v>1</v>
      </c>
      <c r="E1223" s="88">
        <v>404</v>
      </c>
      <c r="F1223" s="110">
        <f t="shared" si="180"/>
        <v>2424</v>
      </c>
      <c r="G1223" s="113">
        <f t="shared" si="181"/>
        <v>2316</v>
      </c>
      <c r="H1223" s="138"/>
      <c r="I1223" s="150"/>
      <c r="J1223" s="130"/>
      <c r="K1223" s="116">
        <v>385</v>
      </c>
      <c r="L1223" s="111">
        <v>382</v>
      </c>
      <c r="M1223" s="111">
        <v>385</v>
      </c>
      <c r="N1223" s="111">
        <v>389</v>
      </c>
      <c r="O1223" s="111">
        <v>390</v>
      </c>
      <c r="P1223" s="111">
        <v>385</v>
      </c>
      <c r="Q1223" s="110">
        <v>26.429600000000001</v>
      </c>
      <c r="R1223" s="110">
        <v>-80.0822</v>
      </c>
      <c r="S1223" s="2" t="s">
        <v>295</v>
      </c>
      <c r="T1223" s="2" t="s">
        <v>1342</v>
      </c>
      <c r="U1223" s="2" t="s">
        <v>4</v>
      </c>
      <c r="V1223" s="2" t="s">
        <v>2</v>
      </c>
    </row>
    <row r="1224" spans="1:22" hidden="1" x14ac:dyDescent="0.3">
      <c r="A1224" s="109">
        <v>458</v>
      </c>
      <c r="B1224" s="126" t="s">
        <v>43</v>
      </c>
      <c r="C1224" s="7" t="str">
        <f t="shared" si="176"/>
        <v>Palm Beach|Family|Active</v>
      </c>
      <c r="D1224" s="7">
        <v>1</v>
      </c>
      <c r="E1224" s="88">
        <v>94</v>
      </c>
      <c r="F1224" s="110">
        <f t="shared" si="180"/>
        <v>564</v>
      </c>
      <c r="G1224" s="113">
        <f t="shared" si="181"/>
        <v>556</v>
      </c>
      <c r="H1224" s="138"/>
      <c r="I1224" s="150"/>
      <c r="J1224" s="130"/>
      <c r="K1224" s="116">
        <v>94</v>
      </c>
      <c r="L1224" s="111">
        <v>94</v>
      </c>
      <c r="M1224" s="111">
        <v>91</v>
      </c>
      <c r="N1224" s="111">
        <v>94</v>
      </c>
      <c r="O1224" s="111">
        <v>92</v>
      </c>
      <c r="P1224" s="111">
        <v>91</v>
      </c>
      <c r="Q1224" s="110">
        <v>26.587800000000001</v>
      </c>
      <c r="R1224" s="110">
        <v>-80.084999999999994</v>
      </c>
      <c r="S1224" s="2" t="s">
        <v>312</v>
      </c>
      <c r="T1224" s="2" t="s">
        <v>1489</v>
      </c>
      <c r="U1224" s="2" t="s">
        <v>4</v>
      </c>
      <c r="V1224" s="2" t="s">
        <v>2</v>
      </c>
    </row>
    <row r="1225" spans="1:22" hidden="1" x14ac:dyDescent="0.3">
      <c r="A1225" s="109">
        <v>481</v>
      </c>
      <c r="B1225" s="126" t="s">
        <v>43</v>
      </c>
      <c r="C1225" s="7" t="str">
        <f t="shared" si="176"/>
        <v>Palm Beach|Family|Active</v>
      </c>
      <c r="D1225" s="7">
        <v>1</v>
      </c>
      <c r="E1225" s="88">
        <v>218</v>
      </c>
      <c r="F1225" s="110">
        <f t="shared" si="180"/>
        <v>1308</v>
      </c>
      <c r="G1225" s="113">
        <f t="shared" si="181"/>
        <v>1105</v>
      </c>
      <c r="H1225" s="138"/>
      <c r="I1225" s="150"/>
      <c r="J1225" s="130"/>
      <c r="K1225" s="116">
        <v>183</v>
      </c>
      <c r="L1225" s="111">
        <v>181</v>
      </c>
      <c r="M1225" s="111">
        <v>189</v>
      </c>
      <c r="N1225" s="111">
        <v>191</v>
      </c>
      <c r="O1225" s="111">
        <v>184</v>
      </c>
      <c r="P1225" s="111">
        <v>177</v>
      </c>
      <c r="Q1225" s="110">
        <v>26.701000000000001</v>
      </c>
      <c r="R1225" s="110">
        <v>-80.105599999999995</v>
      </c>
      <c r="S1225" s="2" t="s">
        <v>325</v>
      </c>
      <c r="T1225" s="2" t="s">
        <v>1429</v>
      </c>
      <c r="U1225" s="2" t="s">
        <v>4</v>
      </c>
      <c r="V1225" s="2" t="s">
        <v>2</v>
      </c>
    </row>
    <row r="1226" spans="1:22" hidden="1" x14ac:dyDescent="0.3">
      <c r="A1226" s="109">
        <v>505</v>
      </c>
      <c r="B1226" s="126" t="s">
        <v>43</v>
      </c>
      <c r="C1226" s="7" t="str">
        <f t="shared" si="176"/>
        <v>Palm Beach|Family|Active</v>
      </c>
      <c r="D1226" s="7">
        <v>1</v>
      </c>
      <c r="E1226" s="88">
        <v>192</v>
      </c>
      <c r="F1226" s="110">
        <f t="shared" si="180"/>
        <v>960</v>
      </c>
      <c r="G1226" s="113">
        <f t="shared" si="181"/>
        <v>946</v>
      </c>
      <c r="H1226" s="138"/>
      <c r="I1226" s="150"/>
      <c r="J1226" s="130"/>
      <c r="K1226" s="116">
        <v>187</v>
      </c>
      <c r="M1226" s="111">
        <v>192</v>
      </c>
      <c r="N1226" s="111">
        <v>190</v>
      </c>
      <c r="O1226" s="111">
        <v>188</v>
      </c>
      <c r="P1226" s="111">
        <v>189</v>
      </c>
      <c r="Q1226" s="110">
        <v>26.586500000000001</v>
      </c>
      <c r="R1226" s="110">
        <v>-80.083500000000001</v>
      </c>
      <c r="S1226" s="2" t="s">
        <v>343</v>
      </c>
      <c r="T1226" s="2" t="s">
        <v>1426</v>
      </c>
      <c r="U1226" s="2" t="s">
        <v>4</v>
      </c>
      <c r="V1226" s="2" t="s">
        <v>2</v>
      </c>
    </row>
    <row r="1227" spans="1:22" hidden="1" x14ac:dyDescent="0.3">
      <c r="A1227" s="109">
        <v>531</v>
      </c>
      <c r="B1227" s="126" t="s">
        <v>43</v>
      </c>
      <c r="C1227" s="7" t="str">
        <f t="shared" si="176"/>
        <v>Palm Beach|Family|Active</v>
      </c>
      <c r="D1227" s="7">
        <v>1</v>
      </c>
      <c r="E1227" s="88">
        <v>71</v>
      </c>
      <c r="F1227" s="110">
        <f t="shared" si="180"/>
        <v>426</v>
      </c>
      <c r="G1227" s="113">
        <f t="shared" si="181"/>
        <v>399</v>
      </c>
      <c r="H1227" s="138"/>
      <c r="I1227" s="150"/>
      <c r="J1227" s="130"/>
      <c r="K1227" s="116">
        <v>70</v>
      </c>
      <c r="L1227" s="111">
        <v>68</v>
      </c>
      <c r="M1227" s="111">
        <v>67</v>
      </c>
      <c r="N1227" s="111">
        <v>66</v>
      </c>
      <c r="O1227" s="111">
        <v>65</v>
      </c>
      <c r="P1227" s="111">
        <v>63</v>
      </c>
      <c r="Q1227" s="110">
        <v>26.792400000000001</v>
      </c>
      <c r="R1227" s="110">
        <v>-80.102900000000005</v>
      </c>
      <c r="S1227" s="2" t="s">
        <v>362</v>
      </c>
      <c r="T1227" s="2" t="s">
        <v>1489</v>
      </c>
      <c r="U1227" s="2" t="s">
        <v>4</v>
      </c>
      <c r="V1227" s="2" t="s">
        <v>2</v>
      </c>
    </row>
    <row r="1228" spans="1:22" hidden="1" x14ac:dyDescent="0.3">
      <c r="A1228" s="109">
        <v>532</v>
      </c>
      <c r="B1228" s="126" t="s">
        <v>43</v>
      </c>
      <c r="C1228" s="7" t="str">
        <f t="shared" si="176"/>
        <v>Palm Beach|Family|Active</v>
      </c>
      <c r="D1228" s="7">
        <v>1</v>
      </c>
      <c r="E1228" s="88">
        <v>92</v>
      </c>
      <c r="F1228" s="110">
        <f t="shared" si="180"/>
        <v>552</v>
      </c>
      <c r="G1228" s="113">
        <f t="shared" si="181"/>
        <v>534</v>
      </c>
      <c r="H1228" s="138"/>
      <c r="I1228" s="150"/>
      <c r="J1228" s="130"/>
      <c r="K1228" s="116">
        <v>92</v>
      </c>
      <c r="L1228" s="111">
        <v>90</v>
      </c>
      <c r="M1228" s="111">
        <v>89</v>
      </c>
      <c r="N1228" s="111">
        <v>90</v>
      </c>
      <c r="O1228" s="111">
        <v>89</v>
      </c>
      <c r="P1228" s="111">
        <v>84</v>
      </c>
      <c r="Q1228" s="110">
        <v>26.792400000000001</v>
      </c>
      <c r="R1228" s="110">
        <v>-80.102900000000005</v>
      </c>
      <c r="S1228" s="2" t="s">
        <v>363</v>
      </c>
      <c r="T1228" s="2" t="s">
        <v>1340</v>
      </c>
      <c r="U1228" s="2" t="s">
        <v>4</v>
      </c>
      <c r="V1228" s="2" t="s">
        <v>2</v>
      </c>
    </row>
    <row r="1229" spans="1:22" hidden="1" x14ac:dyDescent="0.3">
      <c r="A1229" s="109">
        <v>660</v>
      </c>
      <c r="B1229" s="126" t="s">
        <v>43</v>
      </c>
      <c r="C1229" s="7" t="str">
        <f t="shared" si="176"/>
        <v>Palm Beach|Family|Active</v>
      </c>
      <c r="D1229" s="7">
        <v>1</v>
      </c>
      <c r="E1229" s="88">
        <v>72</v>
      </c>
      <c r="F1229" s="110">
        <f t="shared" si="180"/>
        <v>432</v>
      </c>
      <c r="G1229" s="113">
        <f t="shared" si="181"/>
        <v>365</v>
      </c>
      <c r="H1229" s="138"/>
      <c r="I1229" s="150"/>
      <c r="J1229" s="130"/>
      <c r="K1229" s="116">
        <v>57</v>
      </c>
      <c r="L1229" s="111">
        <v>62</v>
      </c>
      <c r="M1229" s="111">
        <v>62</v>
      </c>
      <c r="N1229" s="111">
        <v>60</v>
      </c>
      <c r="O1229" s="111">
        <v>59</v>
      </c>
      <c r="P1229" s="111">
        <v>65</v>
      </c>
      <c r="Q1229" s="110">
        <v>26.701799999999999</v>
      </c>
      <c r="R1229" s="110">
        <v>-80.105000000000004</v>
      </c>
      <c r="S1229" s="2" t="s">
        <v>440</v>
      </c>
      <c r="T1229" s="2" t="s">
        <v>1353</v>
      </c>
      <c r="U1229" s="2" t="s">
        <v>4</v>
      </c>
      <c r="V1229" s="2" t="s">
        <v>2</v>
      </c>
    </row>
    <row r="1230" spans="1:22" hidden="1" x14ac:dyDescent="0.3">
      <c r="A1230" s="109">
        <v>715</v>
      </c>
      <c r="B1230" s="126" t="s">
        <v>43</v>
      </c>
      <c r="C1230" s="7" t="str">
        <f t="shared" si="176"/>
        <v>Palm Beach|Family|Active</v>
      </c>
      <c r="D1230" s="7">
        <v>1</v>
      </c>
      <c r="E1230" s="88">
        <v>53</v>
      </c>
      <c r="F1230" s="110">
        <f t="shared" si="180"/>
        <v>318</v>
      </c>
      <c r="G1230" s="113">
        <f t="shared" si="181"/>
        <v>313</v>
      </c>
      <c r="H1230" s="138"/>
      <c r="I1230" s="150"/>
      <c r="J1230" s="130"/>
      <c r="K1230" s="116">
        <v>51</v>
      </c>
      <c r="L1230" s="111">
        <v>53</v>
      </c>
      <c r="M1230" s="111">
        <v>53</v>
      </c>
      <c r="N1230" s="111">
        <v>52</v>
      </c>
      <c r="O1230" s="111">
        <v>51</v>
      </c>
      <c r="P1230" s="111">
        <v>53</v>
      </c>
      <c r="Q1230" s="110">
        <v>26.720700000000001</v>
      </c>
      <c r="R1230" s="110">
        <v>-80.058899999999994</v>
      </c>
      <c r="S1230" s="2" t="s">
        <v>474</v>
      </c>
      <c r="T1230" s="2" t="s">
        <v>1355</v>
      </c>
      <c r="U1230" s="2" t="s">
        <v>4</v>
      </c>
      <c r="V1230" s="2" t="s">
        <v>2</v>
      </c>
    </row>
    <row r="1231" spans="1:22" hidden="1" x14ac:dyDescent="0.3">
      <c r="A1231" s="109">
        <v>730</v>
      </c>
      <c r="B1231" s="126" t="s">
        <v>43</v>
      </c>
      <c r="C1231" s="7" t="str">
        <f t="shared" si="176"/>
        <v>Palm Beach|Family|Active</v>
      </c>
      <c r="D1231" s="7">
        <v>1</v>
      </c>
      <c r="E1231" s="88">
        <v>192</v>
      </c>
      <c r="F1231" s="110">
        <f t="shared" si="180"/>
        <v>1152</v>
      </c>
      <c r="G1231" s="113">
        <f t="shared" si="181"/>
        <v>1079</v>
      </c>
      <c r="H1231" s="138"/>
      <c r="I1231" s="150"/>
      <c r="J1231" s="130"/>
      <c r="K1231" s="116">
        <v>182</v>
      </c>
      <c r="L1231" s="111">
        <v>180</v>
      </c>
      <c r="M1231" s="111">
        <v>181</v>
      </c>
      <c r="N1231" s="111">
        <v>177</v>
      </c>
      <c r="O1231" s="111">
        <v>182</v>
      </c>
      <c r="P1231" s="111">
        <v>177</v>
      </c>
      <c r="Q1231" s="110">
        <v>26.7637</v>
      </c>
      <c r="R1231" s="110">
        <v>-80.116</v>
      </c>
      <c r="S1231" s="2" t="s">
        <v>485</v>
      </c>
      <c r="T1231" s="2" t="s">
        <v>1354</v>
      </c>
      <c r="U1231" s="2" t="s">
        <v>4</v>
      </c>
      <c r="V1231" s="2" t="s">
        <v>2</v>
      </c>
    </row>
    <row r="1232" spans="1:22" hidden="1" x14ac:dyDescent="0.3">
      <c r="A1232" s="109">
        <v>731</v>
      </c>
      <c r="B1232" s="126" t="s">
        <v>43</v>
      </c>
      <c r="C1232" s="7" t="str">
        <f t="shared" si="176"/>
        <v>Palm Beach|Family|Active</v>
      </c>
      <c r="D1232" s="7">
        <v>1</v>
      </c>
      <c r="E1232" s="88">
        <v>230</v>
      </c>
      <c r="F1232" s="110">
        <f t="shared" si="180"/>
        <v>1380</v>
      </c>
      <c r="G1232" s="113">
        <f t="shared" si="181"/>
        <v>1335</v>
      </c>
      <c r="H1232" s="138"/>
      <c r="I1232" s="150"/>
      <c r="J1232" s="130"/>
      <c r="K1232" s="116">
        <v>222</v>
      </c>
      <c r="L1232" s="111">
        <v>222</v>
      </c>
      <c r="M1232" s="111">
        <v>221</v>
      </c>
      <c r="N1232" s="111">
        <v>223</v>
      </c>
      <c r="O1232" s="111">
        <v>226</v>
      </c>
      <c r="P1232" s="111">
        <v>221</v>
      </c>
      <c r="Q1232" s="110">
        <v>26.6922</v>
      </c>
      <c r="R1232" s="110">
        <v>-80.1768</v>
      </c>
      <c r="S1232" s="2" t="s">
        <v>486</v>
      </c>
      <c r="T1232" s="2" t="s">
        <v>1443</v>
      </c>
      <c r="U1232" s="2" t="s">
        <v>4</v>
      </c>
      <c r="V1232" s="2" t="s">
        <v>2</v>
      </c>
    </row>
    <row r="1233" spans="1:22" hidden="1" x14ac:dyDescent="0.3">
      <c r="A1233" s="109">
        <v>799</v>
      </c>
      <c r="B1233" s="126" t="s">
        <v>43</v>
      </c>
      <c r="C1233" s="7" t="str">
        <f t="shared" si="176"/>
        <v>Palm Beach|Family|Active</v>
      </c>
      <c r="D1233" s="7">
        <v>1</v>
      </c>
      <c r="E1233" s="88">
        <v>144</v>
      </c>
      <c r="F1233" s="110">
        <f t="shared" si="180"/>
        <v>864</v>
      </c>
      <c r="G1233" s="113">
        <f t="shared" si="181"/>
        <v>517</v>
      </c>
      <c r="H1233" s="138"/>
      <c r="I1233" s="150"/>
      <c r="J1233" s="130"/>
      <c r="K1233" s="116">
        <v>87</v>
      </c>
      <c r="L1233" s="111">
        <v>85</v>
      </c>
      <c r="M1233" s="111">
        <v>89</v>
      </c>
      <c r="N1233" s="111">
        <v>88</v>
      </c>
      <c r="O1233" s="111">
        <v>85</v>
      </c>
      <c r="P1233" s="111">
        <v>83</v>
      </c>
      <c r="Q1233" s="110">
        <v>26.76</v>
      </c>
      <c r="R1233" s="110">
        <v>-80.116699999999994</v>
      </c>
      <c r="S1233" s="2" t="s">
        <v>522</v>
      </c>
      <c r="T1233" s="2" t="s">
        <v>1507</v>
      </c>
      <c r="U1233" s="2" t="s">
        <v>4</v>
      </c>
      <c r="V1233" s="2" t="s">
        <v>2</v>
      </c>
    </row>
    <row r="1234" spans="1:22" hidden="1" x14ac:dyDescent="0.3">
      <c r="A1234" s="109">
        <v>906</v>
      </c>
      <c r="B1234" s="126" t="s">
        <v>43</v>
      </c>
      <c r="C1234" s="7" t="str">
        <f t="shared" si="176"/>
        <v>Palm Beach|Family|Active</v>
      </c>
      <c r="D1234" s="7">
        <v>1</v>
      </c>
      <c r="E1234" s="88">
        <v>58</v>
      </c>
      <c r="F1234" s="110">
        <f t="shared" si="180"/>
        <v>348</v>
      </c>
      <c r="G1234" s="113">
        <f t="shared" si="181"/>
        <v>323</v>
      </c>
      <c r="H1234" s="138"/>
      <c r="I1234" s="150"/>
      <c r="J1234" s="130"/>
      <c r="K1234" s="116">
        <v>57</v>
      </c>
      <c r="L1234" s="111">
        <v>55</v>
      </c>
      <c r="M1234" s="111">
        <v>56</v>
      </c>
      <c r="N1234" s="111">
        <v>53</v>
      </c>
      <c r="O1234" s="111">
        <v>52</v>
      </c>
      <c r="P1234" s="111">
        <v>50</v>
      </c>
      <c r="Q1234" s="110">
        <v>26.728200000000001</v>
      </c>
      <c r="R1234" s="110">
        <v>-80.050399999999996</v>
      </c>
      <c r="S1234" s="2" t="s">
        <v>581</v>
      </c>
      <c r="T1234" s="2" t="s">
        <v>1472</v>
      </c>
      <c r="U1234" s="2" t="s">
        <v>4</v>
      </c>
      <c r="V1234" s="2" t="s">
        <v>2</v>
      </c>
    </row>
    <row r="1235" spans="1:22" hidden="1" x14ac:dyDescent="0.3">
      <c r="A1235" s="109">
        <v>929</v>
      </c>
      <c r="B1235" s="126" t="s">
        <v>43</v>
      </c>
      <c r="C1235" s="7" t="str">
        <f t="shared" si="176"/>
        <v>Palm Beach|Family|Active</v>
      </c>
      <c r="D1235" s="7">
        <v>1</v>
      </c>
      <c r="E1235" s="88">
        <v>260</v>
      </c>
      <c r="F1235" s="110">
        <f t="shared" si="180"/>
        <v>1560</v>
      </c>
      <c r="G1235" s="113">
        <f t="shared" si="181"/>
        <v>1506</v>
      </c>
      <c r="H1235" s="138"/>
      <c r="I1235" s="150"/>
      <c r="J1235" s="130"/>
      <c r="K1235" s="116">
        <v>253</v>
      </c>
      <c r="L1235" s="111">
        <v>253</v>
      </c>
      <c r="M1235" s="111">
        <v>253</v>
      </c>
      <c r="N1235" s="111">
        <v>250</v>
      </c>
      <c r="O1235" s="111">
        <v>247</v>
      </c>
      <c r="P1235" s="111">
        <v>250</v>
      </c>
      <c r="Q1235" s="110">
        <v>26.658100000000001</v>
      </c>
      <c r="R1235" s="110">
        <v>-80.122</v>
      </c>
      <c r="S1235" s="2" t="s">
        <v>597</v>
      </c>
      <c r="T1235" s="2" t="s">
        <v>1555</v>
      </c>
      <c r="U1235" s="2" t="s">
        <v>4</v>
      </c>
      <c r="V1235" s="2" t="s">
        <v>2</v>
      </c>
    </row>
    <row r="1236" spans="1:22" hidden="1" x14ac:dyDescent="0.3">
      <c r="A1236" s="109">
        <v>990</v>
      </c>
      <c r="B1236" s="126" t="s">
        <v>43</v>
      </c>
      <c r="C1236" s="7" t="str">
        <f t="shared" si="176"/>
        <v>Palm Beach|Family|Active</v>
      </c>
      <c r="D1236" s="7">
        <v>1</v>
      </c>
      <c r="E1236" s="88">
        <v>224</v>
      </c>
      <c r="F1236" s="110">
        <f t="shared" si="180"/>
        <v>1344</v>
      </c>
      <c r="G1236" s="113">
        <f t="shared" si="181"/>
        <v>1284</v>
      </c>
      <c r="H1236" s="138"/>
      <c r="I1236" s="150"/>
      <c r="J1236" s="130"/>
      <c r="K1236" s="116">
        <v>216</v>
      </c>
      <c r="L1236" s="111">
        <v>216</v>
      </c>
      <c r="M1236" s="111">
        <v>212</v>
      </c>
      <c r="N1236" s="111">
        <v>217</v>
      </c>
      <c r="O1236" s="111">
        <v>215</v>
      </c>
      <c r="P1236" s="111">
        <v>208</v>
      </c>
      <c r="Q1236" s="110">
        <v>26.650400000000001</v>
      </c>
      <c r="R1236" s="110">
        <v>-80.145499999999998</v>
      </c>
      <c r="S1236" s="2" t="s">
        <v>636</v>
      </c>
      <c r="T1236" s="2" t="s">
        <v>1564</v>
      </c>
      <c r="U1236" s="2" t="s">
        <v>4</v>
      </c>
      <c r="V1236" s="2" t="s">
        <v>2</v>
      </c>
    </row>
    <row r="1237" spans="1:22" hidden="1" x14ac:dyDescent="0.3">
      <c r="A1237" s="109">
        <v>1007</v>
      </c>
      <c r="B1237" s="126" t="s">
        <v>43</v>
      </c>
      <c r="C1237" s="7" t="str">
        <f t="shared" si="176"/>
        <v>Palm Beach|Family|Active</v>
      </c>
      <c r="D1237" s="7">
        <v>1</v>
      </c>
      <c r="E1237" s="88">
        <v>300</v>
      </c>
      <c r="F1237" s="110">
        <f t="shared" si="180"/>
        <v>1800</v>
      </c>
      <c r="G1237" s="113">
        <f t="shared" si="181"/>
        <v>1749</v>
      </c>
      <c r="H1237" s="138"/>
      <c r="I1237" s="150"/>
      <c r="J1237" s="130"/>
      <c r="K1237" s="116">
        <v>300</v>
      </c>
      <c r="L1237" s="111">
        <v>296</v>
      </c>
      <c r="M1237" s="111">
        <v>290</v>
      </c>
      <c r="N1237" s="111">
        <v>288</v>
      </c>
      <c r="O1237" s="111">
        <v>288</v>
      </c>
      <c r="P1237" s="111">
        <v>287</v>
      </c>
      <c r="Q1237" s="110">
        <v>26.5824</v>
      </c>
      <c r="R1237" s="110">
        <v>-80.110200000000006</v>
      </c>
      <c r="S1237" s="2" t="s">
        <v>650</v>
      </c>
      <c r="T1237" s="2" t="s">
        <v>1568</v>
      </c>
      <c r="U1237" s="2" t="s">
        <v>4</v>
      </c>
      <c r="V1237" s="2" t="s">
        <v>2</v>
      </c>
    </row>
    <row r="1238" spans="1:22" hidden="1" x14ac:dyDescent="0.3">
      <c r="A1238" s="109">
        <v>1036</v>
      </c>
      <c r="B1238" s="126" t="s">
        <v>43</v>
      </c>
      <c r="C1238" s="7" t="str">
        <f t="shared" si="176"/>
        <v>Palm Beach|Family|Active</v>
      </c>
      <c r="D1238" s="7">
        <v>1</v>
      </c>
      <c r="E1238" s="88">
        <v>288</v>
      </c>
      <c r="F1238" s="110">
        <f t="shared" si="180"/>
        <v>1728</v>
      </c>
      <c r="G1238" s="113">
        <f t="shared" si="181"/>
        <v>1592</v>
      </c>
      <c r="H1238" s="138"/>
      <c r="I1238" s="150"/>
      <c r="J1238" s="130"/>
      <c r="K1238" s="116">
        <v>268</v>
      </c>
      <c r="L1238" s="111">
        <v>271</v>
      </c>
      <c r="M1238" s="111">
        <v>266</v>
      </c>
      <c r="N1238" s="111">
        <v>259</v>
      </c>
      <c r="O1238" s="111">
        <v>263</v>
      </c>
      <c r="P1238" s="111">
        <v>265</v>
      </c>
      <c r="Q1238" s="110">
        <v>26.799600000000002</v>
      </c>
      <c r="R1238" s="110">
        <v>-80.086399999999998</v>
      </c>
      <c r="S1238" s="2" t="s">
        <v>672</v>
      </c>
      <c r="T1238" s="2" t="s">
        <v>1578</v>
      </c>
      <c r="U1238" s="2" t="s">
        <v>4</v>
      </c>
      <c r="V1238" s="2" t="s">
        <v>2</v>
      </c>
    </row>
    <row r="1239" spans="1:22" hidden="1" x14ac:dyDescent="0.3">
      <c r="A1239" s="109">
        <v>1055</v>
      </c>
      <c r="B1239" s="126" t="s">
        <v>43</v>
      </c>
      <c r="C1239" s="7" t="str">
        <f t="shared" si="176"/>
        <v>Palm Beach|Family|Active</v>
      </c>
      <c r="D1239" s="7">
        <v>1</v>
      </c>
      <c r="E1239" s="88">
        <v>130</v>
      </c>
      <c r="F1239" s="110">
        <f t="shared" si="180"/>
        <v>780</v>
      </c>
      <c r="G1239" s="113">
        <f t="shared" si="181"/>
        <v>757</v>
      </c>
      <c r="H1239" s="138"/>
      <c r="I1239" s="150"/>
      <c r="J1239" s="130"/>
      <c r="K1239" s="116">
        <v>128</v>
      </c>
      <c r="L1239" s="111">
        <v>127</v>
      </c>
      <c r="M1239" s="111">
        <v>128</v>
      </c>
      <c r="N1239" s="111">
        <v>128</v>
      </c>
      <c r="O1239" s="111">
        <v>122</v>
      </c>
      <c r="P1239" s="111">
        <v>124</v>
      </c>
      <c r="Q1239" s="110">
        <v>26.6919</v>
      </c>
      <c r="R1239" s="110">
        <v>-80.177899999999994</v>
      </c>
      <c r="S1239" s="2" t="s">
        <v>680</v>
      </c>
      <c r="T1239" s="2" t="s">
        <v>1582</v>
      </c>
      <c r="U1239" s="2" t="s">
        <v>4</v>
      </c>
      <c r="V1239" s="2" t="s">
        <v>2</v>
      </c>
    </row>
    <row r="1240" spans="1:22" hidden="1" x14ac:dyDescent="0.3">
      <c r="A1240" s="109">
        <v>1137</v>
      </c>
      <c r="B1240" s="126" t="s">
        <v>43</v>
      </c>
      <c r="C1240" s="7" t="str">
        <f t="shared" si="176"/>
        <v>Palm Beach|Family|Active</v>
      </c>
      <c r="D1240" s="7">
        <v>1</v>
      </c>
      <c r="E1240" s="88">
        <v>160</v>
      </c>
      <c r="F1240" s="110">
        <f t="shared" si="180"/>
        <v>960</v>
      </c>
      <c r="G1240" s="113">
        <f t="shared" si="181"/>
        <v>907</v>
      </c>
      <c r="H1240" s="138"/>
      <c r="I1240" s="150"/>
      <c r="J1240" s="130"/>
      <c r="K1240" s="116">
        <v>151</v>
      </c>
      <c r="L1240" s="111">
        <v>157</v>
      </c>
      <c r="M1240" s="111">
        <v>152</v>
      </c>
      <c r="N1240" s="111">
        <v>151</v>
      </c>
      <c r="O1240" s="111">
        <v>152</v>
      </c>
      <c r="P1240" s="111">
        <v>144</v>
      </c>
      <c r="Q1240" s="110">
        <v>26.649699999999999</v>
      </c>
      <c r="R1240" s="110">
        <v>-80.125799999999998</v>
      </c>
      <c r="S1240" s="2" t="s">
        <v>730</v>
      </c>
      <c r="T1240" s="2" t="s">
        <v>1597</v>
      </c>
      <c r="U1240" s="2" t="s">
        <v>4</v>
      </c>
      <c r="V1240" s="2" t="s">
        <v>2</v>
      </c>
    </row>
    <row r="1241" spans="1:22" hidden="1" x14ac:dyDescent="0.3">
      <c r="A1241" s="109">
        <v>1154</v>
      </c>
      <c r="B1241" s="126" t="s">
        <v>43</v>
      </c>
      <c r="C1241" s="7" t="str">
        <f t="shared" si="176"/>
        <v>Palm Beach|Family|Active</v>
      </c>
      <c r="D1241" s="7">
        <v>1</v>
      </c>
      <c r="E1241" s="88">
        <v>330</v>
      </c>
      <c r="F1241" s="110">
        <f t="shared" si="180"/>
        <v>1980</v>
      </c>
      <c r="G1241" s="113">
        <f t="shared" si="181"/>
        <v>1892</v>
      </c>
      <c r="H1241" s="138"/>
      <c r="I1241" s="150"/>
      <c r="J1241" s="130"/>
      <c r="K1241" s="116">
        <v>328</v>
      </c>
      <c r="L1241" s="111">
        <v>322</v>
      </c>
      <c r="M1241" s="111">
        <v>313</v>
      </c>
      <c r="N1241" s="111">
        <v>310</v>
      </c>
      <c r="O1241" s="111">
        <v>312</v>
      </c>
      <c r="P1241" s="111">
        <v>307</v>
      </c>
      <c r="Q1241" s="110">
        <v>26.7758</v>
      </c>
      <c r="R1241" s="110">
        <v>-80.108199999999997</v>
      </c>
      <c r="S1241" s="2" t="s">
        <v>740</v>
      </c>
      <c r="T1241" s="2" t="s">
        <v>1602</v>
      </c>
      <c r="U1241" s="2" t="s">
        <v>4</v>
      </c>
      <c r="V1241" s="2" t="s">
        <v>2</v>
      </c>
    </row>
    <row r="1242" spans="1:22" hidden="1" x14ac:dyDescent="0.3">
      <c r="A1242" s="109">
        <v>1158</v>
      </c>
      <c r="B1242" s="126" t="s">
        <v>43</v>
      </c>
      <c r="C1242" s="7" t="str">
        <f t="shared" si="176"/>
        <v>Palm Beach|Family|Active</v>
      </c>
      <c r="D1242" s="7">
        <v>1</v>
      </c>
      <c r="E1242" s="88">
        <v>99</v>
      </c>
      <c r="F1242" s="110">
        <f t="shared" si="180"/>
        <v>594</v>
      </c>
      <c r="G1242" s="113">
        <f t="shared" si="181"/>
        <v>524</v>
      </c>
      <c r="H1242" s="138"/>
      <c r="I1242" s="150"/>
      <c r="J1242" s="130"/>
      <c r="K1242" s="116">
        <v>90</v>
      </c>
      <c r="L1242" s="111">
        <v>92</v>
      </c>
      <c r="M1242" s="111">
        <v>85</v>
      </c>
      <c r="N1242" s="111">
        <v>89</v>
      </c>
      <c r="O1242" s="111">
        <v>85</v>
      </c>
      <c r="P1242" s="111">
        <v>83</v>
      </c>
      <c r="Q1242" s="110">
        <v>26.711099999999998</v>
      </c>
      <c r="R1242" s="110">
        <v>-80.076499999999996</v>
      </c>
      <c r="S1242" s="2" t="s">
        <v>744</v>
      </c>
      <c r="T1242" s="2" t="s">
        <v>1359</v>
      </c>
      <c r="U1242" s="2" t="s">
        <v>4</v>
      </c>
      <c r="V1242" s="2" t="s">
        <v>2</v>
      </c>
    </row>
    <row r="1243" spans="1:22" hidden="1" x14ac:dyDescent="0.3">
      <c r="A1243" s="109">
        <v>1170</v>
      </c>
      <c r="B1243" s="126" t="s">
        <v>43</v>
      </c>
      <c r="C1243" s="7" t="str">
        <f t="shared" si="176"/>
        <v>Palm Beach|Family|Active</v>
      </c>
      <c r="D1243" s="7">
        <v>1</v>
      </c>
      <c r="E1243" s="88">
        <v>270</v>
      </c>
      <c r="F1243" s="110">
        <f t="shared" si="180"/>
        <v>1620</v>
      </c>
      <c r="G1243" s="113">
        <f t="shared" si="181"/>
        <v>1582</v>
      </c>
      <c r="H1243" s="138"/>
      <c r="I1243" s="150"/>
      <c r="J1243" s="130"/>
      <c r="K1243" s="116">
        <v>260</v>
      </c>
      <c r="L1243" s="111">
        <v>262</v>
      </c>
      <c r="M1243" s="111">
        <v>260</v>
      </c>
      <c r="N1243" s="111">
        <v>262</v>
      </c>
      <c r="O1243" s="111">
        <v>269</v>
      </c>
      <c r="P1243" s="111">
        <v>269</v>
      </c>
      <c r="Q1243" s="110">
        <v>26.627800000000001</v>
      </c>
      <c r="R1243" s="110">
        <v>-80.067499999999995</v>
      </c>
      <c r="S1243" s="2" t="s">
        <v>753</v>
      </c>
      <c r="T1243" s="2" t="s">
        <v>1606</v>
      </c>
      <c r="U1243" s="2" t="s">
        <v>4</v>
      </c>
      <c r="V1243" s="2" t="s">
        <v>2</v>
      </c>
    </row>
    <row r="1244" spans="1:22" ht="24" hidden="1" x14ac:dyDescent="0.3">
      <c r="A1244" s="109">
        <v>1195</v>
      </c>
      <c r="B1244" s="126" t="s">
        <v>43</v>
      </c>
      <c r="C1244" s="7" t="str">
        <f t="shared" si="176"/>
        <v>Palm Beach|Family|Active</v>
      </c>
      <c r="D1244" s="7">
        <v>1</v>
      </c>
      <c r="E1244" s="88">
        <v>112</v>
      </c>
      <c r="F1244" s="110">
        <f t="shared" si="180"/>
        <v>672</v>
      </c>
      <c r="G1244" s="113">
        <f t="shared" si="181"/>
        <v>636</v>
      </c>
      <c r="H1244" s="138"/>
      <c r="I1244" s="150"/>
      <c r="J1244" s="130"/>
      <c r="K1244" s="116">
        <v>106</v>
      </c>
      <c r="L1244" s="111">
        <v>105</v>
      </c>
      <c r="M1244" s="111">
        <v>104</v>
      </c>
      <c r="N1244" s="111">
        <v>107</v>
      </c>
      <c r="O1244" s="111">
        <v>106</v>
      </c>
      <c r="P1244" s="111">
        <v>108</v>
      </c>
      <c r="Q1244" s="110">
        <v>26.800899999999999</v>
      </c>
      <c r="R1244" s="110">
        <v>-80.085099999999997</v>
      </c>
      <c r="S1244" s="2" t="s">
        <v>773</v>
      </c>
      <c r="T1244" s="2" t="s">
        <v>1611</v>
      </c>
      <c r="U1244" s="2" t="s">
        <v>4</v>
      </c>
      <c r="V1244" s="2" t="s">
        <v>2</v>
      </c>
    </row>
    <row r="1245" spans="1:22" hidden="1" x14ac:dyDescent="0.3">
      <c r="A1245" s="109">
        <v>1216</v>
      </c>
      <c r="B1245" s="126" t="s">
        <v>43</v>
      </c>
      <c r="C1245" s="7" t="str">
        <f t="shared" si="176"/>
        <v>Palm Beach|Family|Active</v>
      </c>
      <c r="D1245" s="7">
        <v>1</v>
      </c>
      <c r="E1245" s="88">
        <v>264</v>
      </c>
      <c r="F1245" s="110">
        <f t="shared" si="180"/>
        <v>1584</v>
      </c>
      <c r="G1245" s="113">
        <f t="shared" si="181"/>
        <v>1380</v>
      </c>
      <c r="H1245" s="138"/>
      <c r="I1245" s="150"/>
      <c r="J1245" s="130"/>
      <c r="K1245" s="116">
        <v>240</v>
      </c>
      <c r="L1245" s="111">
        <v>234</v>
      </c>
      <c r="M1245" s="111">
        <v>227</v>
      </c>
      <c r="N1245" s="111">
        <v>217</v>
      </c>
      <c r="O1245" s="111">
        <v>230</v>
      </c>
      <c r="P1245" s="111">
        <v>232</v>
      </c>
      <c r="Q1245" s="110">
        <v>26.719000000000001</v>
      </c>
      <c r="R1245" s="110">
        <v>-80.085499999999996</v>
      </c>
      <c r="S1245" s="2" t="s">
        <v>784</v>
      </c>
      <c r="T1245" s="2" t="s">
        <v>1616</v>
      </c>
      <c r="U1245" s="2" t="s">
        <v>4</v>
      </c>
      <c r="V1245" s="2" t="s">
        <v>2</v>
      </c>
    </row>
    <row r="1246" spans="1:22" hidden="1" x14ac:dyDescent="0.3">
      <c r="A1246" s="109">
        <v>1247</v>
      </c>
      <c r="B1246" s="126" t="s">
        <v>43</v>
      </c>
      <c r="C1246" s="7" t="str">
        <f t="shared" si="176"/>
        <v>Palm Beach|Family|Active</v>
      </c>
      <c r="D1246" s="7">
        <v>1</v>
      </c>
      <c r="E1246" s="88">
        <v>163</v>
      </c>
      <c r="F1246" s="110">
        <f t="shared" si="180"/>
        <v>978</v>
      </c>
      <c r="G1246" s="113">
        <f t="shared" si="181"/>
        <v>911</v>
      </c>
      <c r="H1246" s="138"/>
      <c r="I1246" s="150"/>
      <c r="J1246" s="130"/>
      <c r="K1246" s="116">
        <v>162</v>
      </c>
      <c r="L1246" s="111">
        <v>162</v>
      </c>
      <c r="M1246" s="111">
        <v>147</v>
      </c>
      <c r="N1246" s="111">
        <v>143</v>
      </c>
      <c r="O1246" s="111">
        <v>148</v>
      </c>
      <c r="P1246" s="111">
        <v>149</v>
      </c>
      <c r="Q1246" s="110">
        <v>26.701899999999998</v>
      </c>
      <c r="R1246" s="110">
        <v>-80.105099999999993</v>
      </c>
      <c r="S1246" s="2" t="s">
        <v>803</v>
      </c>
      <c r="T1246" s="2" t="s">
        <v>1345</v>
      </c>
      <c r="U1246" s="2" t="s">
        <v>4</v>
      </c>
      <c r="V1246" s="2" t="s">
        <v>2</v>
      </c>
    </row>
    <row r="1247" spans="1:22" hidden="1" x14ac:dyDescent="0.3">
      <c r="A1247" s="109">
        <v>1305</v>
      </c>
      <c r="B1247" s="126" t="s">
        <v>43</v>
      </c>
      <c r="C1247" s="7" t="str">
        <f t="shared" si="176"/>
        <v>Palm Beach|Family|Active</v>
      </c>
      <c r="D1247" s="7">
        <v>1</v>
      </c>
      <c r="E1247" s="88">
        <v>344</v>
      </c>
      <c r="F1247" s="110">
        <f t="shared" si="180"/>
        <v>1720</v>
      </c>
      <c r="G1247" s="113">
        <f t="shared" si="181"/>
        <v>1616</v>
      </c>
      <c r="H1247" s="138"/>
      <c r="I1247" s="150"/>
      <c r="J1247" s="130"/>
      <c r="L1247" s="111">
        <v>332</v>
      </c>
      <c r="M1247" s="111">
        <v>320</v>
      </c>
      <c r="N1247" s="111">
        <v>318</v>
      </c>
      <c r="O1247" s="111">
        <v>321</v>
      </c>
      <c r="P1247" s="111">
        <v>325</v>
      </c>
      <c r="Q1247" s="110">
        <v>26.738600000000002</v>
      </c>
      <c r="R1247" s="110">
        <v>-80.107200000000006</v>
      </c>
      <c r="S1247" s="2" t="s">
        <v>808</v>
      </c>
      <c r="T1247" s="2" t="s">
        <v>1621</v>
      </c>
      <c r="U1247" s="2" t="s">
        <v>4</v>
      </c>
      <c r="V1247" s="2" t="s">
        <v>2</v>
      </c>
    </row>
    <row r="1248" spans="1:22" hidden="1" x14ac:dyDescent="0.3">
      <c r="A1248" s="109">
        <v>1323</v>
      </c>
      <c r="B1248" s="126" t="s">
        <v>43</v>
      </c>
      <c r="C1248" s="7" t="str">
        <f t="shared" si="176"/>
        <v>Palm Beach|Family|Active</v>
      </c>
      <c r="D1248" s="7">
        <v>1</v>
      </c>
      <c r="E1248" s="88">
        <v>192</v>
      </c>
      <c r="F1248" s="110">
        <f t="shared" si="180"/>
        <v>1152</v>
      </c>
      <c r="G1248" s="113">
        <f t="shared" si="181"/>
        <v>1109</v>
      </c>
      <c r="H1248" s="138"/>
      <c r="I1248" s="150"/>
      <c r="J1248" s="130"/>
      <c r="K1248" s="116">
        <v>191</v>
      </c>
      <c r="L1248" s="111">
        <v>185</v>
      </c>
      <c r="M1248" s="111">
        <v>179</v>
      </c>
      <c r="N1248" s="111">
        <v>184</v>
      </c>
      <c r="O1248" s="111">
        <v>186</v>
      </c>
      <c r="P1248" s="111">
        <v>184</v>
      </c>
      <c r="Q1248" s="110">
        <v>26.761399999999998</v>
      </c>
      <c r="R1248" s="110">
        <v>-80.086100000000002</v>
      </c>
      <c r="S1248" s="2" t="s">
        <v>820</v>
      </c>
      <c r="T1248" s="2" t="s">
        <v>1624</v>
      </c>
      <c r="U1248" s="2" t="s">
        <v>4</v>
      </c>
      <c r="V1248" s="2" t="s">
        <v>2</v>
      </c>
    </row>
    <row r="1249" spans="1:22" hidden="1" x14ac:dyDescent="0.3">
      <c r="A1249" s="109">
        <v>1598</v>
      </c>
      <c r="B1249" s="126" t="s">
        <v>43</v>
      </c>
      <c r="C1249" s="7" t="str">
        <f t="shared" si="176"/>
        <v>Palm Beach|Family|Active</v>
      </c>
      <c r="D1249" s="7">
        <v>1</v>
      </c>
      <c r="E1249" s="88">
        <v>130</v>
      </c>
      <c r="F1249" s="110">
        <f t="shared" si="180"/>
        <v>780</v>
      </c>
      <c r="G1249" s="113">
        <f t="shared" si="181"/>
        <v>762</v>
      </c>
      <c r="H1249" s="138"/>
      <c r="I1249" s="150"/>
      <c r="J1249" s="130"/>
      <c r="K1249" s="116">
        <v>124</v>
      </c>
      <c r="L1249" s="111">
        <v>127</v>
      </c>
      <c r="M1249" s="111">
        <v>129</v>
      </c>
      <c r="N1249" s="111">
        <v>126</v>
      </c>
      <c r="O1249" s="111">
        <v>127</v>
      </c>
      <c r="P1249" s="111">
        <v>129</v>
      </c>
      <c r="Q1249" s="110">
        <v>26.729361000000001</v>
      </c>
      <c r="R1249" s="110">
        <v>-80.054444000000004</v>
      </c>
      <c r="S1249" s="2" t="s">
        <v>933</v>
      </c>
      <c r="T1249" s="2" t="s">
        <v>1645</v>
      </c>
      <c r="U1249" s="2" t="s">
        <v>4</v>
      </c>
      <c r="V1249" s="2" t="s">
        <v>2</v>
      </c>
    </row>
    <row r="1250" spans="1:22" hidden="1" x14ac:dyDescent="0.3">
      <c r="A1250" s="109">
        <v>1711</v>
      </c>
      <c r="B1250" s="126" t="s">
        <v>43</v>
      </c>
      <c r="C1250" s="7" t="str">
        <f t="shared" ref="C1250:C1343" si="182">CONCATENATE(B1250&amp;"|"&amp;U1250&amp;"|"&amp;V1250)</f>
        <v>Palm Beach|Family|Active</v>
      </c>
      <c r="D1250" s="7">
        <v>1</v>
      </c>
      <c r="E1250" s="88">
        <v>80</v>
      </c>
      <c r="F1250" s="110">
        <f t="shared" si="180"/>
        <v>400</v>
      </c>
      <c r="G1250" s="113">
        <f t="shared" si="181"/>
        <v>395</v>
      </c>
      <c r="H1250" s="138"/>
      <c r="I1250" s="150"/>
      <c r="J1250" s="130"/>
      <c r="L1250" s="111">
        <v>78</v>
      </c>
      <c r="M1250" s="111">
        <v>80</v>
      </c>
      <c r="N1250" s="111">
        <v>80</v>
      </c>
      <c r="O1250" s="111">
        <v>80</v>
      </c>
      <c r="P1250" s="111">
        <v>77</v>
      </c>
      <c r="Q1250" s="110">
        <v>26.6206</v>
      </c>
      <c r="R1250" s="110">
        <v>-80.066199999999995</v>
      </c>
      <c r="S1250" s="2" t="s">
        <v>967</v>
      </c>
      <c r="T1250" s="2" t="s">
        <v>1661</v>
      </c>
      <c r="U1250" s="2" t="s">
        <v>4</v>
      </c>
      <c r="V1250" s="2" t="s">
        <v>2</v>
      </c>
    </row>
    <row r="1251" spans="1:22" hidden="1" x14ac:dyDescent="0.3">
      <c r="A1251" s="109">
        <v>2036</v>
      </c>
      <c r="B1251" s="126" t="s">
        <v>43</v>
      </c>
      <c r="C1251" s="7" t="str">
        <f t="shared" si="182"/>
        <v>Palm Beach|Family|Active</v>
      </c>
      <c r="D1251" s="7">
        <v>1</v>
      </c>
      <c r="E1251" s="88">
        <v>160</v>
      </c>
      <c r="F1251" s="110">
        <f t="shared" si="180"/>
        <v>960</v>
      </c>
      <c r="G1251" s="113">
        <f t="shared" si="181"/>
        <v>935</v>
      </c>
      <c r="H1251" s="138"/>
      <c r="I1251" s="150"/>
      <c r="J1251" s="130"/>
      <c r="K1251" s="116">
        <v>158</v>
      </c>
      <c r="L1251" s="111">
        <v>159</v>
      </c>
      <c r="M1251" s="111">
        <v>159</v>
      </c>
      <c r="N1251" s="111">
        <v>158</v>
      </c>
      <c r="O1251" s="111">
        <v>152</v>
      </c>
      <c r="P1251" s="111">
        <v>149</v>
      </c>
      <c r="Q1251" s="110">
        <v>26.489599999999999</v>
      </c>
      <c r="R1251" s="110">
        <v>-80.152199999999993</v>
      </c>
      <c r="S1251" s="2" t="s">
        <v>1059</v>
      </c>
      <c r="T1251" s="2" t="s">
        <v>1688</v>
      </c>
      <c r="U1251" s="2" t="s">
        <v>4</v>
      </c>
      <c r="V1251" s="2" t="s">
        <v>2</v>
      </c>
    </row>
    <row r="1252" spans="1:22" hidden="1" x14ac:dyDescent="0.3">
      <c r="A1252" s="109">
        <v>2443</v>
      </c>
      <c r="B1252" s="126" t="s">
        <v>43</v>
      </c>
      <c r="C1252" s="7" t="str">
        <f t="shared" si="182"/>
        <v>Palm Beach|Family|Active</v>
      </c>
      <c r="D1252" s="7">
        <v>1</v>
      </c>
      <c r="E1252" s="88">
        <v>144</v>
      </c>
      <c r="F1252" s="110">
        <f t="shared" si="180"/>
        <v>864</v>
      </c>
      <c r="G1252" s="113">
        <f t="shared" si="181"/>
        <v>831</v>
      </c>
      <c r="H1252" s="138"/>
      <c r="I1252" s="150"/>
      <c r="J1252" s="130"/>
      <c r="K1252" s="116">
        <v>135</v>
      </c>
      <c r="L1252" s="111">
        <v>137</v>
      </c>
      <c r="M1252" s="111">
        <v>139</v>
      </c>
      <c r="N1252" s="111">
        <v>140</v>
      </c>
      <c r="O1252" s="111">
        <v>141</v>
      </c>
      <c r="P1252" s="111">
        <v>139</v>
      </c>
      <c r="Q1252" s="110">
        <v>26.452228000000002</v>
      </c>
      <c r="R1252" s="110">
        <v>-80.083943000000005</v>
      </c>
      <c r="S1252" s="2" t="s">
        <v>1025</v>
      </c>
      <c r="T1252" s="2" t="s">
        <v>1634</v>
      </c>
      <c r="U1252" s="2" t="s">
        <v>4</v>
      </c>
      <c r="V1252" s="2" t="s">
        <v>2</v>
      </c>
    </row>
    <row r="1253" spans="1:22" hidden="1" x14ac:dyDescent="0.3">
      <c r="A1253" s="109">
        <v>2499</v>
      </c>
      <c r="B1253" s="126" t="s">
        <v>43</v>
      </c>
      <c r="C1253" s="7" t="str">
        <f t="shared" si="182"/>
        <v>Palm Beach|Family|Active</v>
      </c>
      <c r="D1253" s="7">
        <v>1</v>
      </c>
      <c r="E1253" s="88">
        <v>120</v>
      </c>
      <c r="F1253" s="110">
        <f t="shared" si="180"/>
        <v>720</v>
      </c>
      <c r="G1253" s="113">
        <f t="shared" si="181"/>
        <v>706</v>
      </c>
      <c r="H1253" s="138"/>
      <c r="I1253" s="150"/>
      <c r="J1253" s="130"/>
      <c r="K1253" s="116">
        <v>119</v>
      </c>
      <c r="L1253" s="111">
        <v>118</v>
      </c>
      <c r="M1253" s="111">
        <v>118</v>
      </c>
      <c r="N1253" s="111">
        <v>116</v>
      </c>
      <c r="O1253" s="111">
        <v>118</v>
      </c>
      <c r="P1253" s="111">
        <v>117</v>
      </c>
      <c r="Q1253" s="110">
        <v>26.618749999999999</v>
      </c>
      <c r="R1253" s="110">
        <v>-80.124055999999996</v>
      </c>
      <c r="S1253" s="2" t="s">
        <v>1181</v>
      </c>
      <c r="T1253" s="2" t="s">
        <v>1716</v>
      </c>
      <c r="U1253" s="2" t="s">
        <v>4</v>
      </c>
      <c r="V1253" s="2" t="s">
        <v>2</v>
      </c>
    </row>
    <row r="1254" spans="1:22" hidden="1" x14ac:dyDescent="0.3">
      <c r="A1254" s="109">
        <v>2500</v>
      </c>
      <c r="B1254" s="126" t="s">
        <v>43</v>
      </c>
      <c r="C1254" s="7" t="str">
        <f t="shared" si="182"/>
        <v>Palm Beach|Family|Active</v>
      </c>
      <c r="D1254" s="7">
        <v>1</v>
      </c>
      <c r="E1254" s="88">
        <v>122</v>
      </c>
      <c r="F1254" s="110">
        <f t="shared" si="180"/>
        <v>732</v>
      </c>
      <c r="G1254" s="113">
        <f t="shared" si="181"/>
        <v>712</v>
      </c>
      <c r="H1254" s="138"/>
      <c r="I1254" s="150"/>
      <c r="J1254" s="130"/>
      <c r="K1254" s="116">
        <v>121</v>
      </c>
      <c r="L1254" s="111">
        <v>121</v>
      </c>
      <c r="M1254" s="111">
        <v>120</v>
      </c>
      <c r="N1254" s="111">
        <v>117</v>
      </c>
      <c r="O1254" s="111">
        <v>117</v>
      </c>
      <c r="P1254" s="111">
        <v>116</v>
      </c>
      <c r="Q1254" s="110">
        <v>26.527449000000001</v>
      </c>
      <c r="R1254" s="110">
        <v>-80.057163000000003</v>
      </c>
      <c r="S1254" s="2" t="s">
        <v>1182</v>
      </c>
      <c r="T1254" s="2" t="s">
        <v>1717</v>
      </c>
      <c r="U1254" s="2" t="s">
        <v>4</v>
      </c>
      <c r="V1254" s="2" t="s">
        <v>2</v>
      </c>
    </row>
    <row r="1255" spans="1:22" hidden="1" x14ac:dyDescent="0.3">
      <c r="A1255" s="109">
        <v>2532</v>
      </c>
      <c r="B1255" s="126" t="s">
        <v>43</v>
      </c>
      <c r="C1255" s="7" t="str">
        <f t="shared" si="182"/>
        <v>Palm Beach|Family|Active</v>
      </c>
      <c r="D1255" s="7">
        <v>1</v>
      </c>
      <c r="E1255" s="88">
        <v>80</v>
      </c>
      <c r="F1255" s="110">
        <f t="shared" si="180"/>
        <v>480</v>
      </c>
      <c r="G1255" s="113">
        <f t="shared" si="181"/>
        <v>475</v>
      </c>
      <c r="H1255" s="138"/>
      <c r="I1255" s="150"/>
      <c r="J1255" s="130"/>
      <c r="K1255" s="116">
        <v>80</v>
      </c>
      <c r="L1255" s="111">
        <v>80</v>
      </c>
      <c r="M1255" s="111">
        <v>79</v>
      </c>
      <c r="N1255" s="111">
        <v>79</v>
      </c>
      <c r="O1255" s="111">
        <v>79</v>
      </c>
      <c r="P1255" s="111">
        <v>78</v>
      </c>
      <c r="Q1255" s="110">
        <v>26.703053000000001</v>
      </c>
      <c r="R1255" s="110">
        <v>-80.107949000000005</v>
      </c>
      <c r="S1255" s="2" t="s">
        <v>1199</v>
      </c>
      <c r="T1255" s="2" t="s">
        <v>1716</v>
      </c>
      <c r="U1255" s="2" t="s">
        <v>4</v>
      </c>
      <c r="V1255" s="2" t="s">
        <v>2</v>
      </c>
    </row>
    <row r="1256" spans="1:22" x14ac:dyDescent="0.25">
      <c r="A1256" s="109"/>
      <c r="B1256" s="126"/>
      <c r="C1256" s="7" t="s">
        <v>1762</v>
      </c>
      <c r="D1256" s="7">
        <f>SUM(D1215:D1255)</f>
        <v>41</v>
      </c>
      <c r="E1256" s="135">
        <f t="shared" ref="E1256:G1256" si="183">SUM(E1215:E1255)</f>
        <v>7014</v>
      </c>
      <c r="F1256" s="2">
        <f t="shared" si="183"/>
        <v>41468</v>
      </c>
      <c r="G1256" s="2">
        <f t="shared" si="183"/>
        <v>39174</v>
      </c>
      <c r="H1256" s="138">
        <f>G1256/F1256</f>
        <v>0.94468023536220702</v>
      </c>
      <c r="I1256" s="150">
        <v>0.92910000000000004</v>
      </c>
      <c r="J1256" s="130">
        <v>0.91520000000000001</v>
      </c>
      <c r="K1256" s="116"/>
      <c r="L1256" s="111"/>
      <c r="M1256" s="111"/>
      <c r="N1256" s="111"/>
      <c r="O1256" s="111"/>
      <c r="P1256" s="111"/>
      <c r="Q1256" s="110"/>
      <c r="R1256" s="110"/>
      <c r="S1256" s="2"/>
      <c r="T1256" s="2"/>
      <c r="U1256" s="2"/>
      <c r="V1256" s="2"/>
    </row>
    <row r="1257" spans="1:22" hidden="1" x14ac:dyDescent="0.3">
      <c r="A1257" s="109">
        <v>2608</v>
      </c>
      <c r="B1257" s="126" t="s">
        <v>43</v>
      </c>
      <c r="C1257" s="7" t="str">
        <f>CONCATENATE(B1257&amp;"|"&amp;U1257&amp;"|"&amp;V1257)</f>
        <v>Palm Beach|Family|Lease-Up</v>
      </c>
      <c r="D1257" s="7">
        <v>1</v>
      </c>
      <c r="E1257" s="88">
        <v>63</v>
      </c>
      <c r="F1257" s="110">
        <f>COUNTA(K1257:P1257)*E1257</f>
        <v>378</v>
      </c>
      <c r="G1257" s="113">
        <f>SUM(K1257:P1257)</f>
        <v>377</v>
      </c>
      <c r="H1257" s="138"/>
      <c r="I1257" s="150"/>
      <c r="J1257" s="130"/>
      <c r="K1257" s="116">
        <v>63</v>
      </c>
      <c r="L1257" s="111">
        <v>63</v>
      </c>
      <c r="M1257" s="111">
        <v>62</v>
      </c>
      <c r="N1257" s="111">
        <v>63</v>
      </c>
      <c r="O1257" s="111">
        <v>63</v>
      </c>
      <c r="P1257" s="111">
        <v>63</v>
      </c>
      <c r="S1257" s="2" t="s">
        <v>1261</v>
      </c>
      <c r="T1257" s="2" t="s">
        <v>1705</v>
      </c>
      <c r="U1257" s="2" t="s">
        <v>4</v>
      </c>
      <c r="V1257" s="2" t="s">
        <v>1332</v>
      </c>
    </row>
    <row r="1258" spans="1:22" x14ac:dyDescent="0.25">
      <c r="A1258" s="109"/>
      <c r="B1258" s="126"/>
      <c r="C1258" s="7" t="s">
        <v>1775</v>
      </c>
      <c r="D1258" s="7">
        <v>1</v>
      </c>
      <c r="E1258" s="88">
        <v>63</v>
      </c>
      <c r="F1258" s="110">
        <v>378</v>
      </c>
      <c r="G1258" s="113">
        <v>377</v>
      </c>
      <c r="H1258" s="138">
        <f>G1258/F1258</f>
        <v>0.99735449735449733</v>
      </c>
      <c r="I1258" s="150" t="s">
        <v>1763</v>
      </c>
      <c r="J1258" s="130" t="s">
        <v>1763</v>
      </c>
      <c r="K1258" s="116"/>
      <c r="L1258" s="111"/>
      <c r="M1258" s="111"/>
      <c r="N1258" s="111"/>
      <c r="O1258" s="111"/>
      <c r="P1258" s="111"/>
      <c r="S1258" s="2"/>
      <c r="T1258" s="2"/>
      <c r="U1258" s="2"/>
      <c r="V1258" s="2"/>
    </row>
    <row r="1259" spans="1:22" hidden="1" x14ac:dyDescent="0.3">
      <c r="A1259" s="109">
        <v>2579</v>
      </c>
      <c r="B1259" s="126" t="s">
        <v>43</v>
      </c>
      <c r="C1259" s="7" t="str">
        <f>CONCATENATE(B1259&amp;"|"&amp;U1259&amp;"|"&amp;V1259)</f>
        <v>Palm Beach|Family|Pipeline</v>
      </c>
      <c r="D1259" s="7">
        <v>1</v>
      </c>
      <c r="E1259" s="88">
        <v>144</v>
      </c>
      <c r="F1259" s="110">
        <f>COUNTA(K1259:P1259)*E1259</f>
        <v>0</v>
      </c>
      <c r="G1259" s="113">
        <f>SUM(K1259:P1259)</f>
        <v>0</v>
      </c>
      <c r="H1259" s="138"/>
      <c r="I1259" s="150"/>
      <c r="J1259" s="130"/>
      <c r="Q1259" s="110">
        <v>26.4498888888889</v>
      </c>
      <c r="R1259" s="110">
        <v>-80.085972222222196</v>
      </c>
      <c r="S1259" s="2" t="s">
        <v>1238</v>
      </c>
      <c r="T1259" s="2" t="s">
        <v>1368</v>
      </c>
      <c r="U1259" s="2" t="s">
        <v>4</v>
      </c>
      <c r="V1259" s="2" t="s">
        <v>1333</v>
      </c>
    </row>
    <row r="1260" spans="1:22" hidden="1" x14ac:dyDescent="0.3">
      <c r="A1260" s="109">
        <v>2615</v>
      </c>
      <c r="B1260" s="126" t="s">
        <v>43</v>
      </c>
      <c r="C1260" s="7" t="str">
        <f>CONCATENATE(B1260&amp;"|"&amp;U1260&amp;"|"&amp;V1260)</f>
        <v>Palm Beach|Family|Pipeline</v>
      </c>
      <c r="D1260" s="7">
        <v>1</v>
      </c>
      <c r="E1260" s="88">
        <v>55</v>
      </c>
      <c r="F1260" s="110">
        <f>COUNTA(K1260:P1260)*E1260</f>
        <v>0</v>
      </c>
      <c r="G1260" s="113">
        <f>SUM(K1260:P1260)</f>
        <v>0</v>
      </c>
      <c r="H1260" s="138"/>
      <c r="I1260" s="150"/>
      <c r="J1260" s="130"/>
      <c r="Q1260" s="110">
        <v>26.608405000000001</v>
      </c>
      <c r="R1260" s="110">
        <v>-80.060312999999994</v>
      </c>
      <c r="S1260" s="2" t="s">
        <v>1267</v>
      </c>
      <c r="T1260" s="2" t="s">
        <v>1533</v>
      </c>
      <c r="U1260" s="2" t="s">
        <v>4</v>
      </c>
      <c r="V1260" s="2" t="s">
        <v>1333</v>
      </c>
    </row>
    <row r="1261" spans="1:22" hidden="1" x14ac:dyDescent="0.3">
      <c r="A1261" s="109">
        <v>2660</v>
      </c>
      <c r="B1261" s="126" t="s">
        <v>43</v>
      </c>
      <c r="C1261" s="7" t="str">
        <f>CONCATENATE(B1261&amp;"|"&amp;U1261&amp;"|"&amp;V1261)</f>
        <v>Palm Beach|Family|Pipeline</v>
      </c>
      <c r="D1261" s="7">
        <v>1</v>
      </c>
      <c r="E1261" s="88">
        <v>120</v>
      </c>
      <c r="F1261" s="110">
        <f>COUNTA(K1261:P1261)*E1261</f>
        <v>0</v>
      </c>
      <c r="G1261" s="113">
        <f>SUM(K1261:P1261)</f>
        <v>0</v>
      </c>
      <c r="H1261" s="138"/>
      <c r="I1261" s="150"/>
      <c r="J1261" s="130"/>
      <c r="Q1261" s="110">
        <v>26.729389000000001</v>
      </c>
      <c r="R1261" s="110">
        <v>-80.060083000000006</v>
      </c>
      <c r="S1261" s="2" t="s">
        <v>1295</v>
      </c>
      <c r="T1261" s="2" t="s">
        <v>1370</v>
      </c>
      <c r="U1261" s="2" t="s">
        <v>4</v>
      </c>
      <c r="V1261" s="2" t="s">
        <v>1333</v>
      </c>
    </row>
    <row r="1262" spans="1:22" x14ac:dyDescent="0.25">
      <c r="A1262" s="109"/>
      <c r="B1262" s="126"/>
      <c r="C1262" s="7" t="s">
        <v>1768</v>
      </c>
      <c r="D1262" s="7">
        <f>SUM(D1259:D1261)</f>
        <v>3</v>
      </c>
      <c r="E1262" s="135">
        <f>SUM(E1259:E1261)</f>
        <v>319</v>
      </c>
      <c r="F1262" s="110"/>
      <c r="G1262" s="113"/>
      <c r="H1262" s="138"/>
      <c r="I1262" s="150"/>
      <c r="J1262" s="130"/>
      <c r="K1262" s="116"/>
      <c r="L1262" s="111"/>
      <c r="M1262" s="111"/>
      <c r="N1262" s="111"/>
      <c r="O1262" s="111"/>
      <c r="P1262" s="111"/>
      <c r="S1262" s="2"/>
      <c r="T1262" s="2"/>
      <c r="U1262" s="2"/>
      <c r="V1262" s="2"/>
    </row>
    <row r="1263" spans="1:22" hidden="1" x14ac:dyDescent="0.3">
      <c r="A1263" s="109">
        <v>815</v>
      </c>
      <c r="B1263" s="126" t="s">
        <v>43</v>
      </c>
      <c r="C1263" s="7" t="str">
        <f>CONCATENATE(B1263&amp;"|"&amp;U1263&amp;"|"&amp;V1263)</f>
        <v>Palm Beach|Family|Inactive</v>
      </c>
      <c r="D1263" s="7">
        <v>1</v>
      </c>
      <c r="E1263" s="88">
        <v>87</v>
      </c>
      <c r="F1263" s="110">
        <f>COUNTA(K1263:P1263)*E1263</f>
        <v>0</v>
      </c>
      <c r="G1263" s="113">
        <f>SUM(K1263:P1263)</f>
        <v>0</v>
      </c>
      <c r="H1263" s="138"/>
      <c r="I1263" s="150"/>
      <c r="J1263" s="130"/>
      <c r="Q1263" s="110">
        <v>26.808199999999999</v>
      </c>
      <c r="R1263" s="110">
        <v>-80.653999999999996</v>
      </c>
      <c r="S1263" s="2" t="s">
        <v>534</v>
      </c>
      <c r="T1263" s="2" t="s">
        <v>14</v>
      </c>
      <c r="U1263" s="2" t="s">
        <v>4</v>
      </c>
      <c r="V1263" s="2" t="s">
        <v>1331</v>
      </c>
    </row>
    <row r="1264" spans="1:22" x14ac:dyDescent="0.25">
      <c r="A1264" s="109"/>
      <c r="B1264" s="126"/>
      <c r="C1264" s="7" t="s">
        <v>1764</v>
      </c>
      <c r="D1264" s="7">
        <v>1</v>
      </c>
      <c r="E1264" s="88">
        <v>87</v>
      </c>
      <c r="F1264" s="110">
        <f>COUNTA(K1264:P1264)*E1264</f>
        <v>0</v>
      </c>
      <c r="G1264" s="113"/>
      <c r="H1264" s="138"/>
      <c r="I1264" s="150"/>
      <c r="J1264" s="130"/>
      <c r="K1264" s="116"/>
      <c r="L1264" s="111"/>
      <c r="M1264" s="111"/>
      <c r="N1264" s="111"/>
      <c r="O1264" s="111"/>
      <c r="P1264" s="111"/>
      <c r="S1264" s="2"/>
      <c r="T1264" s="2"/>
      <c r="U1264" s="2"/>
      <c r="V1264" s="2"/>
    </row>
    <row r="1265" spans="1:22" hidden="1" x14ac:dyDescent="0.3">
      <c r="A1265" s="109">
        <v>158</v>
      </c>
      <c r="B1265" s="126" t="s">
        <v>43</v>
      </c>
      <c r="C1265" s="7" t="str">
        <f t="shared" si="182"/>
        <v>Palm Beach|Family|MR|Active</v>
      </c>
      <c r="D1265" s="7">
        <v>1</v>
      </c>
      <c r="E1265" s="88">
        <v>209</v>
      </c>
      <c r="F1265" s="110">
        <f t="shared" si="180"/>
        <v>1254</v>
      </c>
      <c r="G1265" s="113">
        <f t="shared" si="181"/>
        <v>1153</v>
      </c>
      <c r="H1265" s="138"/>
      <c r="I1265" s="150"/>
      <c r="J1265" s="130"/>
      <c r="K1265" s="116">
        <v>193</v>
      </c>
      <c r="L1265" s="111">
        <v>191</v>
      </c>
      <c r="M1265" s="111">
        <v>191</v>
      </c>
      <c r="N1265" s="111">
        <v>196</v>
      </c>
      <c r="O1265" s="111">
        <v>189</v>
      </c>
      <c r="P1265" s="111">
        <v>193</v>
      </c>
      <c r="Q1265" s="110">
        <v>26.613800000000001</v>
      </c>
      <c r="R1265" s="110">
        <v>-80.144900000000007</v>
      </c>
      <c r="S1265" s="2" t="s">
        <v>121</v>
      </c>
      <c r="T1265" s="2" t="s">
        <v>1346</v>
      </c>
      <c r="U1265" s="2" t="s">
        <v>1738</v>
      </c>
      <c r="V1265" s="2" t="s">
        <v>2</v>
      </c>
    </row>
    <row r="1266" spans="1:22" hidden="1" x14ac:dyDescent="0.3">
      <c r="A1266" s="109">
        <v>897</v>
      </c>
      <c r="B1266" s="126" t="s">
        <v>43</v>
      </c>
      <c r="C1266" s="7" t="str">
        <f t="shared" si="182"/>
        <v>Palm Beach|Family|MR|Active</v>
      </c>
      <c r="D1266" s="7">
        <v>1</v>
      </c>
      <c r="E1266" s="88">
        <v>202</v>
      </c>
      <c r="F1266" s="110">
        <f t="shared" si="180"/>
        <v>1212</v>
      </c>
      <c r="G1266" s="113">
        <f t="shared" si="181"/>
        <v>1168</v>
      </c>
      <c r="H1266" s="138"/>
      <c r="I1266" s="150"/>
      <c r="J1266" s="130"/>
      <c r="K1266" s="116">
        <v>195</v>
      </c>
      <c r="L1266" s="111">
        <v>195</v>
      </c>
      <c r="M1266" s="111">
        <v>197</v>
      </c>
      <c r="N1266" s="111">
        <v>197</v>
      </c>
      <c r="O1266" s="111">
        <v>192</v>
      </c>
      <c r="P1266" s="111">
        <v>192</v>
      </c>
      <c r="Q1266" s="110">
        <v>26.73</v>
      </c>
      <c r="R1266" s="110">
        <v>-80.094200000000001</v>
      </c>
      <c r="S1266" s="2" t="s">
        <v>575</v>
      </c>
      <c r="T1266" s="2" t="s">
        <v>1400</v>
      </c>
      <c r="U1266" s="2" t="s">
        <v>1738</v>
      </c>
      <c r="V1266" s="2" t="s">
        <v>2</v>
      </c>
    </row>
    <row r="1267" spans="1:22" x14ac:dyDescent="0.25">
      <c r="A1267" s="109"/>
      <c r="B1267" s="126"/>
      <c r="C1267" s="7" t="s">
        <v>1761</v>
      </c>
      <c r="D1267" s="7">
        <f>SUM(D1265:D1266)</f>
        <v>2</v>
      </c>
      <c r="E1267" s="135">
        <f t="shared" ref="E1267:G1267" si="184">SUM(E1265:E1266)</f>
        <v>411</v>
      </c>
      <c r="F1267" s="2">
        <f t="shared" si="184"/>
        <v>2466</v>
      </c>
      <c r="G1267" s="2">
        <f t="shared" si="184"/>
        <v>2321</v>
      </c>
      <c r="H1267" s="138">
        <f>G1267/F1267</f>
        <v>0.9412003244120033</v>
      </c>
      <c r="I1267" s="150">
        <v>0.92730000000000001</v>
      </c>
      <c r="J1267" s="130">
        <v>0.91139999999999999</v>
      </c>
      <c r="K1267" s="116"/>
      <c r="L1267" s="111"/>
      <c r="M1267" s="111"/>
      <c r="N1267" s="111"/>
      <c r="O1267" s="111"/>
      <c r="P1267" s="111"/>
      <c r="Q1267" s="110"/>
      <c r="R1267" s="110"/>
      <c r="S1267" s="2"/>
      <c r="T1267" s="2"/>
      <c r="U1267" s="2"/>
      <c r="V1267" s="2"/>
    </row>
    <row r="1268" spans="1:22" hidden="1" x14ac:dyDescent="0.3">
      <c r="A1268" s="109">
        <v>240</v>
      </c>
      <c r="B1268" s="126" t="s">
        <v>43</v>
      </c>
      <c r="C1268" s="7" t="str">
        <f t="shared" si="182"/>
        <v>Palm Beach|FW/FW|Active</v>
      </c>
      <c r="D1268" s="7">
        <v>1</v>
      </c>
      <c r="E1268" s="88">
        <v>88</v>
      </c>
      <c r="F1268" s="110">
        <f t="shared" si="180"/>
        <v>88</v>
      </c>
      <c r="G1268" s="113">
        <f t="shared" si="181"/>
        <v>21</v>
      </c>
      <c r="H1268" s="138"/>
      <c r="I1268" s="150"/>
      <c r="J1268" s="130"/>
      <c r="M1268" s="111">
        <v>21</v>
      </c>
      <c r="Q1268" s="110">
        <v>26.809799999999999</v>
      </c>
      <c r="R1268" s="110">
        <v>-80.652600000000007</v>
      </c>
      <c r="S1268" s="2" t="s">
        <v>177</v>
      </c>
      <c r="T1268" s="2" t="s">
        <v>1376</v>
      </c>
      <c r="U1268" s="2" t="s">
        <v>5</v>
      </c>
      <c r="V1268" s="2" t="s">
        <v>2</v>
      </c>
    </row>
    <row r="1269" spans="1:22" hidden="1" x14ac:dyDescent="0.3">
      <c r="A1269" s="109">
        <v>381</v>
      </c>
      <c r="B1269" s="126" t="s">
        <v>43</v>
      </c>
      <c r="C1269" s="7" t="str">
        <f t="shared" si="182"/>
        <v>Palm Beach|FW/FW|Active</v>
      </c>
      <c r="D1269" s="7">
        <v>1</v>
      </c>
      <c r="E1269" s="88">
        <v>40</v>
      </c>
      <c r="F1269" s="110">
        <f t="shared" si="180"/>
        <v>240</v>
      </c>
      <c r="G1269" s="113">
        <f t="shared" si="181"/>
        <v>238</v>
      </c>
      <c r="H1269" s="138"/>
      <c r="I1269" s="150"/>
      <c r="J1269" s="130"/>
      <c r="K1269" s="116">
        <v>39</v>
      </c>
      <c r="L1269" s="111">
        <v>40</v>
      </c>
      <c r="M1269" s="111">
        <v>40</v>
      </c>
      <c r="N1269" s="111">
        <v>40</v>
      </c>
      <c r="O1269" s="111">
        <v>40</v>
      </c>
      <c r="P1269" s="111">
        <v>39</v>
      </c>
      <c r="Q1269" s="110">
        <v>26.438800000000001</v>
      </c>
      <c r="R1269" s="110">
        <v>-80.195999999999998</v>
      </c>
      <c r="S1269" s="2" t="s">
        <v>268</v>
      </c>
      <c r="T1269" s="2" t="s">
        <v>1384</v>
      </c>
      <c r="U1269" s="2" t="s">
        <v>5</v>
      </c>
      <c r="V1269" s="2" t="s">
        <v>2</v>
      </c>
    </row>
    <row r="1270" spans="1:22" x14ac:dyDescent="0.25">
      <c r="A1270" s="109"/>
      <c r="B1270" s="126"/>
      <c r="C1270" s="7" t="s">
        <v>1780</v>
      </c>
      <c r="D1270" s="7">
        <f>SUM(D1268:D1269)</f>
        <v>2</v>
      </c>
      <c r="E1270" s="135">
        <f t="shared" ref="E1270:G1270" si="185">SUM(E1268:E1269)</f>
        <v>128</v>
      </c>
      <c r="F1270" s="2">
        <f t="shared" si="185"/>
        <v>328</v>
      </c>
      <c r="G1270" s="2">
        <f t="shared" si="185"/>
        <v>259</v>
      </c>
      <c r="H1270" s="138">
        <f>G1270/F1270</f>
        <v>0.78963414634146345</v>
      </c>
      <c r="I1270" s="150">
        <v>0.52339999999999998</v>
      </c>
      <c r="J1270" s="130">
        <v>0.57550000000000001</v>
      </c>
      <c r="K1270" s="116"/>
      <c r="L1270" s="111"/>
      <c r="M1270" s="111"/>
      <c r="N1270" s="111"/>
      <c r="O1270" s="111"/>
      <c r="P1270" s="111"/>
      <c r="Q1270" s="110"/>
      <c r="R1270" s="110"/>
      <c r="S1270" s="2"/>
      <c r="T1270" s="2"/>
      <c r="U1270" s="2"/>
      <c r="V1270" s="2"/>
    </row>
    <row r="1271" spans="1:22" hidden="1" x14ac:dyDescent="0.3">
      <c r="A1271" s="109">
        <v>1558</v>
      </c>
      <c r="B1271" s="126" t="s">
        <v>43</v>
      </c>
      <c r="C1271" s="7" t="str">
        <f t="shared" si="182"/>
        <v>Palm Beach|Homeless|Active</v>
      </c>
      <c r="D1271" s="7">
        <v>1</v>
      </c>
      <c r="E1271" s="88">
        <v>93</v>
      </c>
      <c r="F1271" s="110">
        <f t="shared" si="180"/>
        <v>558</v>
      </c>
      <c r="G1271" s="113">
        <f t="shared" si="181"/>
        <v>554</v>
      </c>
      <c r="H1271" s="138"/>
      <c r="I1271" s="150"/>
      <c r="J1271" s="130"/>
      <c r="K1271" s="116">
        <v>92</v>
      </c>
      <c r="L1271" s="111">
        <v>92</v>
      </c>
      <c r="M1271" s="111">
        <v>92</v>
      </c>
      <c r="N1271" s="111">
        <v>93</v>
      </c>
      <c r="O1271" s="111">
        <v>93</v>
      </c>
      <c r="P1271" s="111">
        <v>92</v>
      </c>
      <c r="Q1271" s="110">
        <v>26.682300000000001</v>
      </c>
      <c r="R1271" s="110">
        <v>-80.678799999999995</v>
      </c>
      <c r="S1271" s="2" t="s">
        <v>908</v>
      </c>
      <c r="T1271" s="2" t="s">
        <v>1646</v>
      </c>
      <c r="U1271" s="2" t="s">
        <v>6</v>
      </c>
      <c r="V1271" s="2" t="s">
        <v>2</v>
      </c>
    </row>
    <row r="1272" spans="1:22" x14ac:dyDescent="0.25">
      <c r="A1272" s="109"/>
      <c r="B1272" s="126"/>
      <c r="C1272" s="7" t="s">
        <v>1789</v>
      </c>
      <c r="D1272" s="7">
        <v>1</v>
      </c>
      <c r="E1272" s="88">
        <v>93</v>
      </c>
      <c r="F1272" s="110">
        <v>558</v>
      </c>
      <c r="G1272" s="113">
        <v>554</v>
      </c>
      <c r="H1272" s="138">
        <f>G1272/F1272</f>
        <v>0.99283154121863804</v>
      </c>
      <c r="I1272" s="150">
        <v>0.98060000000000003</v>
      </c>
      <c r="J1272" s="130">
        <v>0.97130000000000005</v>
      </c>
      <c r="K1272" s="116"/>
      <c r="L1272" s="111"/>
      <c r="M1272" s="111"/>
      <c r="N1272" s="111"/>
      <c r="O1272" s="111"/>
      <c r="P1272" s="111"/>
      <c r="Q1272" s="110"/>
      <c r="R1272" s="110"/>
      <c r="S1272" s="2"/>
      <c r="T1272" s="2"/>
      <c r="U1272" s="2"/>
      <c r="V1272" s="2"/>
    </row>
    <row r="1273" spans="1:22" hidden="1" x14ac:dyDescent="0.3">
      <c r="A1273" s="109">
        <v>2641</v>
      </c>
      <c r="B1273" s="126" t="s">
        <v>43</v>
      </c>
      <c r="C1273" s="7" t="str">
        <f>CONCATENATE(B1273&amp;"|"&amp;U1273&amp;"|"&amp;V1273)</f>
        <v>Palm Beach|Homeless|Pipeline</v>
      </c>
      <c r="D1273" s="7">
        <v>1</v>
      </c>
      <c r="E1273" s="88">
        <v>15</v>
      </c>
      <c r="F1273" s="110">
        <f>COUNTA(K1273:P1273)*E1273</f>
        <v>0</v>
      </c>
      <c r="G1273" s="113">
        <f>SUM(K1273:P1273)</f>
        <v>0</v>
      </c>
      <c r="H1273" s="138"/>
      <c r="I1273" s="150"/>
      <c r="J1273" s="130"/>
      <c r="S1273" s="2" t="s">
        <v>1290</v>
      </c>
      <c r="T1273" s="2" t="s">
        <v>1724</v>
      </c>
      <c r="U1273" s="2" t="s">
        <v>6</v>
      </c>
      <c r="V1273" s="2" t="s">
        <v>1333</v>
      </c>
    </row>
    <row r="1274" spans="1:22" ht="12.6" thickBot="1" x14ac:dyDescent="0.3">
      <c r="A1274" s="109"/>
      <c r="B1274" s="128"/>
      <c r="C1274" s="44" t="s">
        <v>1773</v>
      </c>
      <c r="D1274" s="44">
        <v>1</v>
      </c>
      <c r="E1274" s="90">
        <v>15</v>
      </c>
      <c r="F1274" s="145"/>
      <c r="G1274" s="146"/>
      <c r="H1274" s="139"/>
      <c r="I1274" s="151"/>
      <c r="J1274" s="131"/>
      <c r="S1274" s="2"/>
      <c r="T1274" s="2"/>
      <c r="U1274" s="2"/>
      <c r="V1274" s="2"/>
    </row>
    <row r="1275" spans="1:22" s="114" customFormat="1" x14ac:dyDescent="0.25">
      <c r="A1275" s="119"/>
      <c r="B1275" s="132" t="s">
        <v>148</v>
      </c>
      <c r="C1275" s="156" t="s">
        <v>1781</v>
      </c>
      <c r="D1275" s="156">
        <f>D1279+D1284+D1296</f>
        <v>14</v>
      </c>
      <c r="E1275" s="156">
        <f t="shared" ref="E1275:G1275" si="186">E1279+E1284+E1296</f>
        <v>1839</v>
      </c>
      <c r="F1275" s="156">
        <f t="shared" si="186"/>
        <v>10865</v>
      </c>
      <c r="G1275" s="156">
        <f t="shared" si="186"/>
        <v>10303</v>
      </c>
      <c r="H1275" s="102">
        <f>G1275/F1275</f>
        <v>0.94827427519558216</v>
      </c>
      <c r="I1275" s="156"/>
      <c r="J1275" s="157"/>
      <c r="K1275" s="142"/>
      <c r="L1275" s="143"/>
      <c r="M1275" s="143"/>
      <c r="N1275" s="143"/>
      <c r="O1275" s="143"/>
      <c r="P1275" s="143"/>
      <c r="S1275" s="120"/>
      <c r="T1275" s="120"/>
      <c r="U1275" s="120"/>
      <c r="V1275" s="120"/>
    </row>
    <row r="1276" spans="1:22" hidden="1" x14ac:dyDescent="0.3">
      <c r="A1276" s="109">
        <v>1899</v>
      </c>
      <c r="B1276" s="126" t="s">
        <v>148</v>
      </c>
      <c r="C1276" s="2" t="str">
        <f t="shared" si="182"/>
        <v>Pasco|Elderly|Active</v>
      </c>
      <c r="D1276" s="2">
        <v>1</v>
      </c>
      <c r="E1276" s="110">
        <v>96</v>
      </c>
      <c r="F1276" s="110">
        <f t="shared" si="180"/>
        <v>576</v>
      </c>
      <c r="G1276" s="113">
        <f t="shared" si="181"/>
        <v>567</v>
      </c>
      <c r="H1276" s="137"/>
      <c r="I1276" s="124"/>
      <c r="J1276" s="127"/>
      <c r="K1276" s="116">
        <v>93</v>
      </c>
      <c r="L1276" s="111">
        <v>93</v>
      </c>
      <c r="M1276" s="111">
        <v>94</v>
      </c>
      <c r="N1276" s="111">
        <v>95</v>
      </c>
      <c r="O1276" s="111">
        <v>96</v>
      </c>
      <c r="P1276" s="111">
        <v>96</v>
      </c>
      <c r="Q1276" s="110">
        <v>28.322099999999999</v>
      </c>
      <c r="R1276" s="110">
        <v>-82.696600000000004</v>
      </c>
      <c r="S1276" s="2" t="s">
        <v>1027</v>
      </c>
      <c r="T1276" s="2" t="s">
        <v>1676</v>
      </c>
      <c r="U1276" s="2" t="s">
        <v>3</v>
      </c>
      <c r="V1276" s="2" t="s">
        <v>2</v>
      </c>
    </row>
    <row r="1277" spans="1:22" hidden="1" x14ac:dyDescent="0.3">
      <c r="A1277" s="109">
        <v>2245</v>
      </c>
      <c r="B1277" s="126" t="s">
        <v>148</v>
      </c>
      <c r="C1277" s="2" t="str">
        <f t="shared" si="182"/>
        <v>Pasco|Elderly|Active</v>
      </c>
      <c r="D1277" s="2">
        <v>1</v>
      </c>
      <c r="E1277" s="110">
        <v>160</v>
      </c>
      <c r="F1277" s="110">
        <f t="shared" si="180"/>
        <v>960</v>
      </c>
      <c r="G1277" s="113">
        <f t="shared" si="181"/>
        <v>959</v>
      </c>
      <c r="H1277" s="137"/>
      <c r="I1277" s="124"/>
      <c r="J1277" s="127"/>
      <c r="K1277" s="116">
        <v>160</v>
      </c>
      <c r="L1277" s="111">
        <v>160</v>
      </c>
      <c r="M1277" s="111">
        <v>160</v>
      </c>
      <c r="N1277" s="111">
        <v>160</v>
      </c>
      <c r="O1277" s="111">
        <v>160</v>
      </c>
      <c r="P1277" s="111">
        <v>159</v>
      </c>
      <c r="Q1277" s="110">
        <v>28.263221999999999</v>
      </c>
      <c r="R1277" s="110">
        <v>-82.180527999999995</v>
      </c>
      <c r="S1277" s="2" t="s">
        <v>1101</v>
      </c>
      <c r="T1277" s="2" t="s">
        <v>1634</v>
      </c>
      <c r="U1277" s="2" t="s">
        <v>3</v>
      </c>
      <c r="V1277" s="2" t="s">
        <v>2</v>
      </c>
    </row>
    <row r="1278" spans="1:22" hidden="1" x14ac:dyDescent="0.3">
      <c r="A1278" s="109">
        <v>2515</v>
      </c>
      <c r="B1278" s="126" t="s">
        <v>148</v>
      </c>
      <c r="C1278" s="2" t="str">
        <f t="shared" si="182"/>
        <v>Pasco|Elderly|Active</v>
      </c>
      <c r="D1278" s="2">
        <v>1</v>
      </c>
      <c r="E1278" s="110">
        <v>108</v>
      </c>
      <c r="F1278" s="110">
        <f t="shared" si="180"/>
        <v>540</v>
      </c>
      <c r="G1278" s="113">
        <f t="shared" si="181"/>
        <v>531</v>
      </c>
      <c r="H1278" s="137"/>
      <c r="I1278" s="124"/>
      <c r="J1278" s="127"/>
      <c r="K1278" s="116">
        <v>106</v>
      </c>
      <c r="L1278" s="111">
        <v>108</v>
      </c>
      <c r="M1278" s="111">
        <v>107</v>
      </c>
      <c r="N1278" s="111">
        <v>104</v>
      </c>
      <c r="O1278" s="111">
        <v>106</v>
      </c>
      <c r="Q1278" s="110">
        <v>28.277888999999998</v>
      </c>
      <c r="R1278" s="110">
        <v>-82.691917000000004</v>
      </c>
      <c r="S1278" s="2" t="s">
        <v>1188</v>
      </c>
      <c r="T1278" s="2" t="s">
        <v>1702</v>
      </c>
      <c r="U1278" s="2" t="s">
        <v>3</v>
      </c>
      <c r="V1278" s="2" t="s">
        <v>2</v>
      </c>
    </row>
    <row r="1279" spans="1:22" x14ac:dyDescent="0.25">
      <c r="A1279" s="109"/>
      <c r="B1279" s="126"/>
      <c r="C1279" s="7" t="s">
        <v>1767</v>
      </c>
      <c r="D1279" s="7">
        <f>SUM(D1276:D1278)</f>
        <v>3</v>
      </c>
      <c r="E1279" s="135">
        <f t="shared" ref="E1279:G1279" si="187">SUM(E1276:E1278)</f>
        <v>364</v>
      </c>
      <c r="F1279" s="2">
        <f t="shared" si="187"/>
        <v>2076</v>
      </c>
      <c r="G1279" s="2">
        <f t="shared" si="187"/>
        <v>2057</v>
      </c>
      <c r="H1279" s="138">
        <f>G1279/F1279</f>
        <v>0.99084778420038533</v>
      </c>
      <c r="I1279" s="150">
        <v>0.96679999999999999</v>
      </c>
      <c r="J1279" s="130">
        <v>0.65349999999999997</v>
      </c>
      <c r="K1279" s="116"/>
      <c r="L1279" s="111"/>
      <c r="M1279" s="111"/>
      <c r="N1279" s="111"/>
      <c r="O1279" s="111"/>
      <c r="Q1279" s="110"/>
      <c r="R1279" s="110"/>
      <c r="S1279" s="2"/>
      <c r="T1279" s="2"/>
      <c r="U1279" s="2"/>
      <c r="V1279" s="2"/>
    </row>
    <row r="1280" spans="1:22" hidden="1" x14ac:dyDescent="0.3">
      <c r="A1280" s="109">
        <v>2582</v>
      </c>
      <c r="B1280" s="126" t="s">
        <v>148</v>
      </c>
      <c r="C1280" s="7" t="str">
        <f>CONCATENATE(B1280&amp;"|"&amp;U1280&amp;"|"&amp;V1280)</f>
        <v>Pasco|Elderly|Lease-Up</v>
      </c>
      <c r="D1280" s="7">
        <v>1</v>
      </c>
      <c r="E1280" s="88">
        <v>80</v>
      </c>
      <c r="F1280" s="110">
        <f>COUNTA(K1280:P1280)*E1280</f>
        <v>480</v>
      </c>
      <c r="G1280" s="113">
        <f>SUM(K1280:P1280)</f>
        <v>392</v>
      </c>
      <c r="H1280" s="138"/>
      <c r="I1280" s="150"/>
      <c r="J1280" s="130"/>
      <c r="K1280" s="116">
        <v>80</v>
      </c>
      <c r="L1280" s="111">
        <v>80</v>
      </c>
      <c r="M1280" s="111">
        <v>80</v>
      </c>
      <c r="N1280" s="111">
        <v>73</v>
      </c>
      <c r="O1280" s="111">
        <v>52</v>
      </c>
      <c r="P1280" s="111">
        <v>27</v>
      </c>
      <c r="Q1280" s="110">
        <v>28.254639000000001</v>
      </c>
      <c r="R1280" s="110">
        <v>-82.709361000000001</v>
      </c>
      <c r="S1280" s="2" t="s">
        <v>1241</v>
      </c>
      <c r="T1280" s="2" t="s">
        <v>1368</v>
      </c>
      <c r="U1280" s="2" t="s">
        <v>3</v>
      </c>
      <c r="V1280" s="2" t="s">
        <v>1332</v>
      </c>
    </row>
    <row r="1281" spans="1:22" x14ac:dyDescent="0.2">
      <c r="A1281" s="109"/>
      <c r="B1281" s="126"/>
      <c r="C1281" s="7" t="s">
        <v>1776</v>
      </c>
      <c r="D1281" s="7">
        <v>1</v>
      </c>
      <c r="E1281" s="88">
        <v>80</v>
      </c>
      <c r="F1281" s="110">
        <v>480</v>
      </c>
      <c r="G1281" s="113">
        <v>392</v>
      </c>
      <c r="H1281" s="138">
        <f>G1281/F1281</f>
        <v>0.81666666666666665</v>
      </c>
      <c r="I1281" s="150" t="s">
        <v>1763</v>
      </c>
      <c r="J1281" s="130" t="s">
        <v>1763</v>
      </c>
      <c r="K1281" s="116"/>
      <c r="L1281" s="111"/>
      <c r="M1281" s="111"/>
      <c r="N1281" s="111"/>
      <c r="O1281" s="111"/>
      <c r="P1281" s="111"/>
      <c r="Q1281" s="110"/>
      <c r="R1281" s="110"/>
      <c r="S1281" s="2"/>
      <c r="T1281" s="2"/>
      <c r="U1281" s="2"/>
      <c r="V1281" s="2"/>
    </row>
    <row r="1282" spans="1:22" hidden="1" x14ac:dyDescent="0.3">
      <c r="A1282" s="109">
        <v>455</v>
      </c>
      <c r="B1282" s="126" t="s">
        <v>148</v>
      </c>
      <c r="C1282" s="7" t="str">
        <f t="shared" si="182"/>
        <v>Pasco|Elderly|MR|Active</v>
      </c>
      <c r="D1282" s="7">
        <v>1</v>
      </c>
      <c r="E1282" s="88">
        <v>200</v>
      </c>
      <c r="F1282" s="110">
        <f t="shared" si="180"/>
        <v>1200</v>
      </c>
      <c r="G1282" s="113">
        <f t="shared" si="181"/>
        <v>1173</v>
      </c>
      <c r="H1282" s="138"/>
      <c r="I1282" s="150"/>
      <c r="J1282" s="130"/>
      <c r="K1282" s="116">
        <v>192</v>
      </c>
      <c r="L1282" s="111">
        <v>200</v>
      </c>
      <c r="M1282" s="111">
        <v>197</v>
      </c>
      <c r="N1282" s="111">
        <v>193</v>
      </c>
      <c r="O1282" s="111">
        <v>194</v>
      </c>
      <c r="P1282" s="111">
        <v>197</v>
      </c>
      <c r="Q1282" s="110">
        <v>28.245699999999999</v>
      </c>
      <c r="R1282" s="110">
        <v>-82.74</v>
      </c>
      <c r="S1282" s="2" t="s">
        <v>309</v>
      </c>
      <c r="T1282" s="2" t="s">
        <v>1487</v>
      </c>
      <c r="U1282" s="2" t="s">
        <v>1739</v>
      </c>
      <c r="V1282" s="2" t="s">
        <v>2</v>
      </c>
    </row>
    <row r="1283" spans="1:22" hidden="1" x14ac:dyDescent="0.3">
      <c r="A1283" s="109">
        <v>654</v>
      </c>
      <c r="B1283" s="126" t="s">
        <v>148</v>
      </c>
      <c r="C1283" s="7" t="str">
        <f t="shared" si="182"/>
        <v>Pasco|Elderly|MR|Active</v>
      </c>
      <c r="D1283" s="7">
        <v>1</v>
      </c>
      <c r="E1283" s="88">
        <v>196</v>
      </c>
      <c r="F1283" s="110">
        <f t="shared" si="180"/>
        <v>1176</v>
      </c>
      <c r="G1283" s="113">
        <f t="shared" si="181"/>
        <v>1076</v>
      </c>
      <c r="H1283" s="138"/>
      <c r="I1283" s="150"/>
      <c r="J1283" s="130"/>
      <c r="K1283" s="116">
        <v>166</v>
      </c>
      <c r="L1283" s="111">
        <v>176</v>
      </c>
      <c r="M1283" s="111">
        <v>179</v>
      </c>
      <c r="N1283" s="111">
        <v>182</v>
      </c>
      <c r="O1283" s="111">
        <v>185</v>
      </c>
      <c r="P1283" s="111">
        <v>188</v>
      </c>
      <c r="Q1283" s="110">
        <v>28.246500000000001</v>
      </c>
      <c r="R1283" s="110">
        <v>-82.737399999999994</v>
      </c>
      <c r="S1283" s="2" t="s">
        <v>436</v>
      </c>
      <c r="T1283" s="2" t="s">
        <v>1522</v>
      </c>
      <c r="U1283" s="2" t="s">
        <v>1739</v>
      </c>
      <c r="V1283" s="2" t="s">
        <v>2</v>
      </c>
    </row>
    <row r="1284" spans="1:22" x14ac:dyDescent="0.2">
      <c r="A1284" s="109"/>
      <c r="B1284" s="126"/>
      <c r="C1284" s="7" t="s">
        <v>1772</v>
      </c>
      <c r="D1284" s="7">
        <f>SUM(D1282:D1283)</f>
        <v>2</v>
      </c>
      <c r="E1284" s="135">
        <f t="shared" ref="E1284:G1284" si="188">SUM(E1282:E1283)</f>
        <v>396</v>
      </c>
      <c r="F1284" s="2">
        <f t="shared" si="188"/>
        <v>2376</v>
      </c>
      <c r="G1284" s="2">
        <f t="shared" si="188"/>
        <v>2249</v>
      </c>
      <c r="H1284" s="138">
        <f>G1284/F1284</f>
        <v>0.94654882154882158</v>
      </c>
      <c r="I1284" s="150">
        <v>0.9405</v>
      </c>
      <c r="J1284" s="130">
        <v>0.91069999999999995</v>
      </c>
      <c r="K1284" s="116"/>
      <c r="L1284" s="111"/>
      <c r="M1284" s="111"/>
      <c r="N1284" s="111"/>
      <c r="O1284" s="111"/>
      <c r="P1284" s="111"/>
      <c r="Q1284" s="110"/>
      <c r="R1284" s="110"/>
      <c r="S1284" s="2"/>
      <c r="T1284" s="2"/>
      <c r="U1284" s="2"/>
      <c r="V1284" s="2"/>
    </row>
    <row r="1285" spans="1:22" hidden="1" x14ac:dyDescent="0.3">
      <c r="A1285" s="109">
        <v>201</v>
      </c>
      <c r="B1285" s="126" t="s">
        <v>148</v>
      </c>
      <c r="C1285" s="7" t="str">
        <f t="shared" si="182"/>
        <v>Pasco|Family|Active</v>
      </c>
      <c r="D1285" s="7">
        <v>1</v>
      </c>
      <c r="E1285" s="88">
        <v>16</v>
      </c>
      <c r="F1285" s="110">
        <f t="shared" si="180"/>
        <v>96</v>
      </c>
      <c r="G1285" s="113">
        <f t="shared" si="181"/>
        <v>96</v>
      </c>
      <c r="H1285" s="138"/>
      <c r="I1285" s="150"/>
      <c r="J1285" s="130"/>
      <c r="K1285" s="116">
        <v>16</v>
      </c>
      <c r="L1285" s="111">
        <v>16</v>
      </c>
      <c r="M1285" s="111">
        <v>16</v>
      </c>
      <c r="N1285" s="111">
        <v>16</v>
      </c>
      <c r="O1285" s="111">
        <v>16</v>
      </c>
      <c r="P1285" s="111">
        <v>16</v>
      </c>
      <c r="Q1285" s="110">
        <v>28.37003</v>
      </c>
      <c r="R1285" s="110">
        <v>-82.199856999999994</v>
      </c>
      <c r="S1285" s="2" t="s">
        <v>149</v>
      </c>
      <c r="T1285" s="2" t="s">
        <v>1347</v>
      </c>
      <c r="U1285" s="2" t="s">
        <v>4</v>
      </c>
      <c r="V1285" s="2" t="s">
        <v>2</v>
      </c>
    </row>
    <row r="1286" spans="1:22" hidden="1" x14ac:dyDescent="0.3">
      <c r="A1286" s="109">
        <v>392</v>
      </c>
      <c r="B1286" s="126" t="s">
        <v>148</v>
      </c>
      <c r="C1286" s="7" t="str">
        <f t="shared" si="182"/>
        <v>Pasco|Family|Active</v>
      </c>
      <c r="D1286" s="7">
        <v>1</v>
      </c>
      <c r="E1286" s="88">
        <v>61</v>
      </c>
      <c r="F1286" s="110">
        <f t="shared" si="180"/>
        <v>305</v>
      </c>
      <c r="G1286" s="113">
        <f t="shared" si="181"/>
        <v>174</v>
      </c>
      <c r="H1286" s="138"/>
      <c r="I1286" s="150"/>
      <c r="J1286" s="130"/>
      <c r="L1286" s="111">
        <v>35</v>
      </c>
      <c r="M1286" s="111">
        <v>36</v>
      </c>
      <c r="N1286" s="111">
        <v>35</v>
      </c>
      <c r="O1286" s="111">
        <v>34</v>
      </c>
      <c r="P1286" s="111">
        <v>34</v>
      </c>
      <c r="Q1286" s="110">
        <v>28.3706</v>
      </c>
      <c r="R1286" s="110">
        <v>-82.671300000000002</v>
      </c>
      <c r="S1286" s="2" t="s">
        <v>275</v>
      </c>
      <c r="T1286" s="2" t="s">
        <v>1350</v>
      </c>
      <c r="U1286" s="2" t="s">
        <v>4</v>
      </c>
      <c r="V1286" s="2" t="s">
        <v>2</v>
      </c>
    </row>
    <row r="1287" spans="1:22" hidden="1" x14ac:dyDescent="0.3">
      <c r="A1287" s="109">
        <v>610</v>
      </c>
      <c r="B1287" s="126" t="s">
        <v>148</v>
      </c>
      <c r="C1287" s="7" t="str">
        <f t="shared" si="182"/>
        <v>Pasco|Family|Active</v>
      </c>
      <c r="D1287" s="7">
        <v>1</v>
      </c>
      <c r="E1287" s="88">
        <v>200</v>
      </c>
      <c r="F1287" s="110">
        <f t="shared" si="180"/>
        <v>1200</v>
      </c>
      <c r="G1287" s="113">
        <f t="shared" si="181"/>
        <v>1071</v>
      </c>
      <c r="H1287" s="138"/>
      <c r="I1287" s="150"/>
      <c r="J1287" s="130"/>
      <c r="K1287" s="116">
        <v>190</v>
      </c>
      <c r="L1287" s="111">
        <v>184</v>
      </c>
      <c r="M1287" s="111">
        <v>183</v>
      </c>
      <c r="N1287" s="111">
        <v>171</v>
      </c>
      <c r="O1287" s="111">
        <v>169</v>
      </c>
      <c r="P1287" s="111">
        <v>174</v>
      </c>
      <c r="Q1287" s="110">
        <v>28.288799999999998</v>
      </c>
      <c r="R1287" s="110">
        <v>-82.679199999999994</v>
      </c>
      <c r="S1287" s="2" t="s">
        <v>412</v>
      </c>
      <c r="T1287" s="2" t="s">
        <v>1477</v>
      </c>
      <c r="U1287" s="2" t="s">
        <v>4</v>
      </c>
      <c r="V1287" s="2" t="s">
        <v>2</v>
      </c>
    </row>
    <row r="1288" spans="1:22" hidden="1" x14ac:dyDescent="0.3">
      <c r="A1288" s="109">
        <v>617</v>
      </c>
      <c r="B1288" s="126" t="s">
        <v>148</v>
      </c>
      <c r="C1288" s="7" t="str">
        <f t="shared" si="182"/>
        <v>Pasco|Family|Active</v>
      </c>
      <c r="D1288" s="7">
        <v>1</v>
      </c>
      <c r="E1288" s="88">
        <v>200</v>
      </c>
      <c r="F1288" s="110">
        <f t="shared" si="180"/>
        <v>1200</v>
      </c>
      <c r="G1288" s="113">
        <f t="shared" si="181"/>
        <v>1176</v>
      </c>
      <c r="H1288" s="138"/>
      <c r="I1288" s="150"/>
      <c r="J1288" s="130"/>
      <c r="K1288" s="116">
        <v>199</v>
      </c>
      <c r="L1288" s="111">
        <v>196</v>
      </c>
      <c r="M1288" s="111">
        <v>199</v>
      </c>
      <c r="N1288" s="111">
        <v>194</v>
      </c>
      <c r="O1288" s="111">
        <v>192</v>
      </c>
      <c r="P1288" s="111">
        <v>196</v>
      </c>
      <c r="Q1288" s="110">
        <v>28.248100000000001</v>
      </c>
      <c r="R1288" s="110">
        <v>-82.349900000000005</v>
      </c>
      <c r="S1288" s="2" t="s">
        <v>415</v>
      </c>
      <c r="T1288" s="2" t="s">
        <v>1515</v>
      </c>
      <c r="U1288" s="2" t="s">
        <v>4</v>
      </c>
      <c r="V1288" s="2" t="s">
        <v>2</v>
      </c>
    </row>
    <row r="1289" spans="1:22" hidden="1" x14ac:dyDescent="0.3">
      <c r="A1289" s="109">
        <v>947</v>
      </c>
      <c r="B1289" s="126" t="s">
        <v>148</v>
      </c>
      <c r="C1289" s="7" t="str">
        <f t="shared" si="182"/>
        <v>Pasco|Family|Active</v>
      </c>
      <c r="D1289" s="7">
        <v>1</v>
      </c>
      <c r="E1289" s="88">
        <v>200</v>
      </c>
      <c r="F1289" s="110">
        <f t="shared" si="180"/>
        <v>1200</v>
      </c>
      <c r="G1289" s="113">
        <f t="shared" si="181"/>
        <v>1142</v>
      </c>
      <c r="H1289" s="138"/>
      <c r="I1289" s="150"/>
      <c r="J1289" s="130"/>
      <c r="K1289" s="116">
        <v>195</v>
      </c>
      <c r="L1289" s="111">
        <v>194</v>
      </c>
      <c r="M1289" s="111">
        <v>194</v>
      </c>
      <c r="N1289" s="111">
        <v>189</v>
      </c>
      <c r="O1289" s="111">
        <v>184</v>
      </c>
      <c r="P1289" s="111">
        <v>186</v>
      </c>
      <c r="Q1289" s="110">
        <v>28.1768</v>
      </c>
      <c r="R1289" s="110">
        <v>-82.746300000000005</v>
      </c>
      <c r="S1289" s="2" t="s">
        <v>609</v>
      </c>
      <c r="T1289" s="2" t="s">
        <v>1357</v>
      </c>
      <c r="U1289" s="2" t="s">
        <v>4</v>
      </c>
      <c r="V1289" s="2" t="s">
        <v>2</v>
      </c>
    </row>
    <row r="1290" spans="1:22" hidden="1" x14ac:dyDescent="0.3">
      <c r="A1290" s="109">
        <v>1135</v>
      </c>
      <c r="B1290" s="126" t="s">
        <v>148</v>
      </c>
      <c r="C1290" s="7" t="str">
        <f t="shared" si="182"/>
        <v>Pasco|Family|Active</v>
      </c>
      <c r="D1290" s="7">
        <v>1</v>
      </c>
      <c r="E1290" s="88">
        <v>20</v>
      </c>
      <c r="F1290" s="110">
        <f t="shared" si="180"/>
        <v>120</v>
      </c>
      <c r="G1290" s="113">
        <f t="shared" si="181"/>
        <v>116</v>
      </c>
      <c r="H1290" s="138"/>
      <c r="I1290" s="150"/>
      <c r="J1290" s="130"/>
      <c r="K1290" s="116">
        <v>18</v>
      </c>
      <c r="L1290" s="111">
        <v>18</v>
      </c>
      <c r="M1290" s="111">
        <v>20</v>
      </c>
      <c r="N1290" s="111">
        <v>20</v>
      </c>
      <c r="O1290" s="111">
        <v>20</v>
      </c>
      <c r="P1290" s="111">
        <v>20</v>
      </c>
      <c r="Q1290" s="110">
        <v>28.3751</v>
      </c>
      <c r="R1290" s="110">
        <v>-82.217100000000002</v>
      </c>
      <c r="S1290" s="2" t="s">
        <v>729</v>
      </c>
      <c r="T1290" s="2" t="s">
        <v>1359</v>
      </c>
      <c r="U1290" s="2" t="s">
        <v>4</v>
      </c>
      <c r="V1290" s="2" t="s">
        <v>2</v>
      </c>
    </row>
    <row r="1291" spans="1:22" hidden="1" x14ac:dyDescent="0.3">
      <c r="A1291" s="109">
        <v>1984</v>
      </c>
      <c r="B1291" s="126" t="s">
        <v>148</v>
      </c>
      <c r="C1291" s="7" t="str">
        <f t="shared" si="182"/>
        <v>Pasco|Family|Active</v>
      </c>
      <c r="D1291" s="7">
        <v>1</v>
      </c>
      <c r="E1291" s="88">
        <v>168</v>
      </c>
      <c r="F1291" s="110">
        <f t="shared" si="180"/>
        <v>1008</v>
      </c>
      <c r="G1291" s="113">
        <f t="shared" si="181"/>
        <v>956</v>
      </c>
      <c r="H1291" s="138"/>
      <c r="I1291" s="150"/>
      <c r="J1291" s="130"/>
      <c r="K1291" s="116">
        <v>160</v>
      </c>
      <c r="L1291" s="111">
        <v>158</v>
      </c>
      <c r="M1291" s="111">
        <v>161</v>
      </c>
      <c r="N1291" s="111">
        <v>158</v>
      </c>
      <c r="O1291" s="111">
        <v>161</v>
      </c>
      <c r="P1291" s="111">
        <v>158</v>
      </c>
      <c r="Q1291" s="110">
        <v>28.331</v>
      </c>
      <c r="R1291" s="110">
        <v>-82.679900000000004</v>
      </c>
      <c r="S1291" s="2" t="s">
        <v>1048</v>
      </c>
      <c r="T1291" s="2" t="s">
        <v>1681</v>
      </c>
      <c r="U1291" s="2" t="s">
        <v>4</v>
      </c>
      <c r="V1291" s="2" t="s">
        <v>2</v>
      </c>
    </row>
    <row r="1292" spans="1:22" hidden="1" x14ac:dyDescent="0.3">
      <c r="A1292" s="109">
        <v>2212</v>
      </c>
      <c r="B1292" s="126" t="s">
        <v>148</v>
      </c>
      <c r="C1292" s="7" t="str">
        <f t="shared" si="182"/>
        <v>Pasco|Family|Active</v>
      </c>
      <c r="D1292" s="7">
        <v>1</v>
      </c>
      <c r="E1292" s="88">
        <v>120</v>
      </c>
      <c r="F1292" s="110">
        <f t="shared" si="180"/>
        <v>720</v>
      </c>
      <c r="G1292" s="113">
        <f t="shared" si="181"/>
        <v>716</v>
      </c>
      <c r="H1292" s="138"/>
      <c r="I1292" s="150"/>
      <c r="J1292" s="130"/>
      <c r="K1292" s="116">
        <v>120</v>
      </c>
      <c r="L1292" s="111">
        <v>120</v>
      </c>
      <c r="M1292" s="111">
        <v>119</v>
      </c>
      <c r="N1292" s="111">
        <v>119</v>
      </c>
      <c r="O1292" s="111">
        <v>118</v>
      </c>
      <c r="P1292" s="111">
        <v>120</v>
      </c>
      <c r="Q1292" s="110">
        <v>0</v>
      </c>
      <c r="R1292" s="110">
        <v>0</v>
      </c>
      <c r="S1292" s="2" t="s">
        <v>1092</v>
      </c>
      <c r="T1292" s="2" t="s">
        <v>1702</v>
      </c>
      <c r="U1292" s="2" t="s">
        <v>4</v>
      </c>
      <c r="V1292" s="2" t="s">
        <v>2</v>
      </c>
    </row>
    <row r="1293" spans="1:22" hidden="1" x14ac:dyDescent="0.3">
      <c r="A1293" s="109">
        <v>2471</v>
      </c>
      <c r="B1293" s="126" t="s">
        <v>148</v>
      </c>
      <c r="C1293" s="7" t="str">
        <f t="shared" si="182"/>
        <v>Pasco|Family|Active</v>
      </c>
      <c r="D1293" s="7">
        <v>1</v>
      </c>
      <c r="E1293" s="88">
        <v>94</v>
      </c>
      <c r="F1293" s="110">
        <f t="shared" si="180"/>
        <v>564</v>
      </c>
      <c r="G1293" s="113">
        <f t="shared" si="181"/>
        <v>550</v>
      </c>
      <c r="H1293" s="138"/>
      <c r="I1293" s="150"/>
      <c r="J1293" s="130"/>
      <c r="K1293" s="116">
        <v>92</v>
      </c>
      <c r="L1293" s="111">
        <v>93</v>
      </c>
      <c r="M1293" s="111">
        <v>90</v>
      </c>
      <c r="N1293" s="111">
        <v>93</v>
      </c>
      <c r="O1293" s="111">
        <v>92</v>
      </c>
      <c r="P1293" s="111">
        <v>90</v>
      </c>
      <c r="Q1293" s="110">
        <v>28.344999999999999</v>
      </c>
      <c r="R1293" s="110">
        <v>-82.202200000000005</v>
      </c>
      <c r="S1293" s="2" t="s">
        <v>1158</v>
      </c>
      <c r="T1293" s="2" t="s">
        <v>1644</v>
      </c>
      <c r="U1293" s="2" t="s">
        <v>4</v>
      </c>
      <c r="V1293" s="2" t="s">
        <v>2</v>
      </c>
    </row>
    <row r="1294" spans="1:22" hidden="1" x14ac:dyDescent="0.3">
      <c r="A1294" s="109">
        <v>2583</v>
      </c>
      <c r="B1294" s="126" t="s">
        <v>148</v>
      </c>
      <c r="C1294" s="7" t="str">
        <f>CONCATENATE(B1294&amp;"|"&amp;U1294&amp;"|"&amp;V1294)</f>
        <v>Pasco|Elderly|MR|Lease-Up</v>
      </c>
      <c r="D1294" s="7">
        <v>1</v>
      </c>
      <c r="E1294" s="88">
        <v>95</v>
      </c>
      <c r="F1294" s="110">
        <f>COUNTA(K1294:P1294)*E1294</f>
        <v>570</v>
      </c>
      <c r="G1294" s="113">
        <f>SUM(K1294:P1294)</f>
        <v>424</v>
      </c>
      <c r="H1294" s="138"/>
      <c r="I1294" s="150"/>
      <c r="J1294" s="130"/>
      <c r="K1294" s="116">
        <v>93</v>
      </c>
      <c r="L1294" s="111">
        <v>93</v>
      </c>
      <c r="M1294" s="111">
        <v>80</v>
      </c>
      <c r="N1294" s="111">
        <v>71</v>
      </c>
      <c r="O1294" s="111">
        <v>45</v>
      </c>
      <c r="P1294" s="111">
        <v>42</v>
      </c>
      <c r="Q1294" s="110">
        <v>28.256443999999998</v>
      </c>
      <c r="R1294" s="110">
        <v>-82.708083000000002</v>
      </c>
      <c r="S1294" s="2" t="s">
        <v>1242</v>
      </c>
      <c r="T1294" s="2" t="s">
        <v>1368</v>
      </c>
      <c r="U1294" s="2" t="s">
        <v>1739</v>
      </c>
      <c r="V1294" s="2" t="s">
        <v>1332</v>
      </c>
    </row>
    <row r="1295" spans="1:22" x14ac:dyDescent="0.2">
      <c r="A1295" s="109"/>
      <c r="B1295" s="126"/>
      <c r="C1295" s="7" t="s">
        <v>1788</v>
      </c>
      <c r="D1295" s="7">
        <v>1</v>
      </c>
      <c r="E1295" s="88">
        <v>95</v>
      </c>
      <c r="F1295" s="110">
        <v>570</v>
      </c>
      <c r="G1295" s="113">
        <v>424</v>
      </c>
      <c r="H1295" s="138">
        <f>G1295/F1295</f>
        <v>0.743859649122807</v>
      </c>
      <c r="I1295" s="150" t="s">
        <v>1763</v>
      </c>
      <c r="J1295" s="130" t="s">
        <v>1763</v>
      </c>
      <c r="K1295" s="116"/>
      <c r="L1295" s="111"/>
      <c r="M1295" s="111"/>
      <c r="N1295" s="111"/>
      <c r="O1295" s="111"/>
      <c r="Q1295" s="110"/>
      <c r="R1295" s="110"/>
      <c r="S1295" s="2"/>
      <c r="T1295" s="2"/>
      <c r="U1295" s="2"/>
      <c r="V1295" s="2"/>
    </row>
    <row r="1296" spans="1:22" x14ac:dyDescent="0.2">
      <c r="A1296" s="109"/>
      <c r="B1296" s="126"/>
      <c r="C1296" s="7" t="s">
        <v>1791</v>
      </c>
      <c r="D1296" s="7">
        <f>SUM(D1285:D1293)</f>
        <v>9</v>
      </c>
      <c r="E1296" s="135">
        <f t="shared" ref="E1296:G1296" si="189">SUM(E1285:E1293)</f>
        <v>1079</v>
      </c>
      <c r="F1296" s="2">
        <f t="shared" si="189"/>
        <v>6413</v>
      </c>
      <c r="G1296" s="2">
        <f t="shared" si="189"/>
        <v>5997</v>
      </c>
      <c r="H1296" s="138">
        <f>G1296/F1296</f>
        <v>0.93513176360517702</v>
      </c>
      <c r="I1296" s="150">
        <v>0.89829999999999999</v>
      </c>
      <c r="J1296" s="130">
        <v>0.79530000000000001</v>
      </c>
      <c r="K1296" s="116"/>
      <c r="L1296" s="111"/>
      <c r="M1296" s="111"/>
      <c r="N1296" s="111"/>
      <c r="O1296" s="111"/>
      <c r="P1296" s="111"/>
      <c r="Q1296" s="110"/>
      <c r="R1296" s="110"/>
      <c r="S1296" s="2"/>
      <c r="T1296" s="2"/>
      <c r="U1296" s="2"/>
      <c r="V1296" s="2"/>
    </row>
    <row r="1297" spans="1:22" hidden="1" x14ac:dyDescent="0.3">
      <c r="A1297" s="109">
        <v>2666</v>
      </c>
      <c r="B1297" s="126" t="s">
        <v>148</v>
      </c>
      <c r="C1297" s="7" t="str">
        <f t="shared" si="182"/>
        <v>Pasco|Family|Pipeline</v>
      </c>
      <c r="D1297" s="7">
        <v>1</v>
      </c>
      <c r="E1297" s="88">
        <v>69</v>
      </c>
      <c r="F1297" s="110">
        <f t="shared" ref="F1297:F1374" si="190">COUNTA(K1297:P1297)*E1297</f>
        <v>0</v>
      </c>
      <c r="G1297" s="113">
        <f t="shared" ref="G1297:G1374" si="191">SUM(K1297:P1297)</f>
        <v>0</v>
      </c>
      <c r="H1297" s="138"/>
      <c r="I1297" s="150"/>
      <c r="J1297" s="130"/>
      <c r="Q1297" s="110">
        <v>28.386133999999998</v>
      </c>
      <c r="R1297" s="110">
        <v>-82.195694000000003</v>
      </c>
      <c r="S1297" s="2" t="s">
        <v>1301</v>
      </c>
      <c r="T1297" s="2" t="s">
        <v>1412</v>
      </c>
      <c r="U1297" s="2" t="s">
        <v>4</v>
      </c>
      <c r="V1297" s="2" t="s">
        <v>1333</v>
      </c>
    </row>
    <row r="1298" spans="1:22" ht="12.75" thickBot="1" x14ac:dyDescent="0.25">
      <c r="A1298" s="109"/>
      <c r="B1298" s="128"/>
      <c r="C1298" s="44" t="s">
        <v>1768</v>
      </c>
      <c r="D1298" s="44">
        <v>1</v>
      </c>
      <c r="E1298" s="90">
        <v>69</v>
      </c>
      <c r="F1298" s="145">
        <f t="shared" si="190"/>
        <v>0</v>
      </c>
      <c r="G1298" s="146"/>
      <c r="H1298" s="139"/>
      <c r="I1298" s="151"/>
      <c r="J1298" s="131"/>
      <c r="Q1298" s="110"/>
      <c r="R1298" s="110"/>
      <c r="S1298" s="2"/>
      <c r="T1298" s="2"/>
      <c r="U1298" s="2"/>
      <c r="V1298" s="2"/>
    </row>
    <row r="1299" spans="1:22" s="114" customFormat="1" x14ac:dyDescent="0.2">
      <c r="A1299" s="119"/>
      <c r="B1299" s="132" t="s">
        <v>119</v>
      </c>
      <c r="C1299" s="156" t="s">
        <v>1785</v>
      </c>
      <c r="D1299" s="156">
        <f>D1307+D1318+D1332+D1346+D1348+D1352</f>
        <v>31</v>
      </c>
      <c r="E1299" s="156">
        <f t="shared" ref="E1299:G1299" si="192">E1307+E1318+E1332+E1346+E1348+E1352</f>
        <v>5006</v>
      </c>
      <c r="F1299" s="156">
        <f t="shared" si="192"/>
        <v>28838</v>
      </c>
      <c r="G1299" s="156">
        <f t="shared" si="192"/>
        <v>27718</v>
      </c>
      <c r="H1299" s="102">
        <f>G1299/F1299</f>
        <v>0.96116235522574378</v>
      </c>
      <c r="I1299" s="156"/>
      <c r="J1299" s="157"/>
      <c r="K1299" s="142"/>
      <c r="L1299" s="143"/>
      <c r="M1299" s="143"/>
      <c r="N1299" s="143"/>
      <c r="O1299" s="143"/>
      <c r="P1299" s="143"/>
      <c r="Q1299" s="121"/>
      <c r="R1299" s="121"/>
      <c r="S1299" s="120"/>
      <c r="T1299" s="120"/>
      <c r="U1299" s="120"/>
      <c r="V1299" s="120"/>
    </row>
    <row r="1300" spans="1:22" hidden="1" x14ac:dyDescent="0.3">
      <c r="A1300" s="109">
        <v>1047</v>
      </c>
      <c r="B1300" s="126" t="s">
        <v>119</v>
      </c>
      <c r="C1300" s="2" t="str">
        <f t="shared" si="182"/>
        <v>Pinellas|Elderly|Active</v>
      </c>
      <c r="D1300" s="2">
        <v>1</v>
      </c>
      <c r="E1300" s="110">
        <v>145</v>
      </c>
      <c r="F1300" s="110">
        <f t="shared" si="190"/>
        <v>870</v>
      </c>
      <c r="G1300" s="113">
        <f t="shared" si="191"/>
        <v>841</v>
      </c>
      <c r="H1300" s="137"/>
      <c r="I1300" s="124"/>
      <c r="J1300" s="127"/>
      <c r="K1300" s="116">
        <v>141</v>
      </c>
      <c r="L1300" s="111">
        <v>138</v>
      </c>
      <c r="M1300" s="111">
        <v>141</v>
      </c>
      <c r="N1300" s="111">
        <v>143</v>
      </c>
      <c r="O1300" s="111">
        <v>141</v>
      </c>
      <c r="P1300" s="111">
        <v>137</v>
      </c>
      <c r="Q1300" s="110">
        <v>27.769277779999999</v>
      </c>
      <c r="R1300" s="110">
        <v>-82.640666666666704</v>
      </c>
      <c r="S1300" s="2" t="s">
        <v>676</v>
      </c>
      <c r="T1300" s="2" t="s">
        <v>1581</v>
      </c>
      <c r="U1300" s="2" t="s">
        <v>3</v>
      </c>
      <c r="V1300" s="2" t="s">
        <v>2</v>
      </c>
    </row>
    <row r="1301" spans="1:22" hidden="1" x14ac:dyDescent="0.3">
      <c r="A1301" s="109">
        <v>1353</v>
      </c>
      <c r="B1301" s="126" t="s">
        <v>119</v>
      </c>
      <c r="C1301" s="2" t="str">
        <f t="shared" si="182"/>
        <v>Pinellas|Elderly|Active</v>
      </c>
      <c r="D1301" s="2">
        <v>1</v>
      </c>
      <c r="E1301" s="110">
        <v>160</v>
      </c>
      <c r="F1301" s="110">
        <f t="shared" si="190"/>
        <v>960</v>
      </c>
      <c r="G1301" s="113">
        <f t="shared" si="191"/>
        <v>947</v>
      </c>
      <c r="H1301" s="137"/>
      <c r="I1301" s="124"/>
      <c r="J1301" s="127"/>
      <c r="K1301" s="116">
        <v>155</v>
      </c>
      <c r="L1301" s="111">
        <v>158</v>
      </c>
      <c r="M1301" s="111">
        <v>158</v>
      </c>
      <c r="N1301" s="111">
        <v>159</v>
      </c>
      <c r="O1301" s="111">
        <v>159</v>
      </c>
      <c r="P1301" s="111">
        <v>158</v>
      </c>
      <c r="Q1301" s="110">
        <v>28.1358</v>
      </c>
      <c r="R1301" s="110">
        <v>-82.760599999999997</v>
      </c>
      <c r="S1301" s="2" t="s">
        <v>841</v>
      </c>
      <c r="T1301" s="2" t="s">
        <v>1626</v>
      </c>
      <c r="U1301" s="2" t="s">
        <v>3</v>
      </c>
      <c r="V1301" s="2" t="s">
        <v>2</v>
      </c>
    </row>
    <row r="1302" spans="1:22" hidden="1" x14ac:dyDescent="0.3">
      <c r="A1302" s="109">
        <v>1893</v>
      </c>
      <c r="B1302" s="126" t="s">
        <v>119</v>
      </c>
      <c r="C1302" s="2" t="str">
        <f t="shared" si="182"/>
        <v>Pinellas|Elderly|Active</v>
      </c>
      <c r="D1302" s="2">
        <v>1</v>
      </c>
      <c r="E1302" s="110">
        <v>52</v>
      </c>
      <c r="F1302" s="110">
        <f t="shared" si="190"/>
        <v>312</v>
      </c>
      <c r="G1302" s="113">
        <f t="shared" si="191"/>
        <v>309</v>
      </c>
      <c r="H1302" s="137"/>
      <c r="I1302" s="124"/>
      <c r="J1302" s="127"/>
      <c r="K1302" s="116">
        <v>52</v>
      </c>
      <c r="L1302" s="111">
        <v>52</v>
      </c>
      <c r="M1302" s="111">
        <v>52</v>
      </c>
      <c r="N1302" s="111">
        <v>51</v>
      </c>
      <c r="O1302" s="111">
        <v>51</v>
      </c>
      <c r="P1302" s="111">
        <v>51</v>
      </c>
      <c r="Q1302" s="110">
        <v>27.773443</v>
      </c>
      <c r="R1302" s="110">
        <v>-82.650946000000005</v>
      </c>
      <c r="S1302" s="2" t="s">
        <v>1024</v>
      </c>
      <c r="T1302" s="2" t="s">
        <v>1674</v>
      </c>
      <c r="U1302" s="2" t="s">
        <v>3</v>
      </c>
      <c r="V1302" s="2" t="s">
        <v>2</v>
      </c>
    </row>
    <row r="1303" spans="1:22" hidden="1" x14ac:dyDescent="0.3">
      <c r="A1303" s="109">
        <v>1932</v>
      </c>
      <c r="B1303" s="126" t="s">
        <v>119</v>
      </c>
      <c r="C1303" s="2" t="str">
        <f t="shared" si="182"/>
        <v>Pinellas|Elderly|Active</v>
      </c>
      <c r="D1303" s="2">
        <v>1</v>
      </c>
      <c r="E1303" s="110">
        <v>106</v>
      </c>
      <c r="F1303" s="110">
        <f t="shared" si="190"/>
        <v>636</v>
      </c>
      <c r="G1303" s="113">
        <f t="shared" si="191"/>
        <v>632</v>
      </c>
      <c r="H1303" s="137"/>
      <c r="I1303" s="124"/>
      <c r="J1303" s="127"/>
      <c r="K1303" s="116">
        <v>105</v>
      </c>
      <c r="L1303" s="111">
        <v>106</v>
      </c>
      <c r="M1303" s="111">
        <v>105</v>
      </c>
      <c r="N1303" s="111">
        <v>105</v>
      </c>
      <c r="O1303" s="111">
        <v>105</v>
      </c>
      <c r="P1303" s="111">
        <v>106</v>
      </c>
      <c r="Q1303" s="110">
        <v>27.846599999999999</v>
      </c>
      <c r="R1303" s="110">
        <v>-82.702299999999994</v>
      </c>
      <c r="S1303" s="2" t="s">
        <v>1038</v>
      </c>
      <c r="T1303" s="2" t="s">
        <v>1337</v>
      </c>
      <c r="U1303" s="2" t="s">
        <v>3</v>
      </c>
      <c r="V1303" s="2" t="s">
        <v>2</v>
      </c>
    </row>
    <row r="1304" spans="1:22" hidden="1" x14ac:dyDescent="0.3">
      <c r="A1304" s="109">
        <v>2218</v>
      </c>
      <c r="B1304" s="126" t="s">
        <v>119</v>
      </c>
      <c r="C1304" s="2" t="str">
        <f t="shared" si="182"/>
        <v>Pinellas|Elderly|Active</v>
      </c>
      <c r="D1304" s="2">
        <v>1</v>
      </c>
      <c r="E1304" s="110">
        <v>82</v>
      </c>
      <c r="F1304" s="110">
        <f t="shared" si="190"/>
        <v>328</v>
      </c>
      <c r="G1304" s="113">
        <f t="shared" si="191"/>
        <v>318</v>
      </c>
      <c r="H1304" s="137"/>
      <c r="I1304" s="124"/>
      <c r="J1304" s="127"/>
      <c r="K1304" s="116">
        <v>80</v>
      </c>
      <c r="L1304" s="111">
        <v>78</v>
      </c>
      <c r="M1304" s="111">
        <v>78</v>
      </c>
      <c r="P1304" s="111">
        <v>82</v>
      </c>
      <c r="Q1304" s="110">
        <v>27.774972000000002</v>
      </c>
      <c r="R1304" s="110">
        <v>-82.645443999999998</v>
      </c>
      <c r="S1304" s="2" t="s">
        <v>1093</v>
      </c>
      <c r="T1304" s="2" t="s">
        <v>1365</v>
      </c>
      <c r="U1304" s="2" t="s">
        <v>3</v>
      </c>
      <c r="V1304" s="2" t="s">
        <v>2</v>
      </c>
    </row>
    <row r="1305" spans="1:22" hidden="1" x14ac:dyDescent="0.3">
      <c r="A1305" s="109">
        <v>2223</v>
      </c>
      <c r="B1305" s="126" t="s">
        <v>119</v>
      </c>
      <c r="C1305" s="2" t="str">
        <f t="shared" si="182"/>
        <v>Pinellas|Elderly|Active</v>
      </c>
      <c r="D1305" s="2">
        <v>1</v>
      </c>
      <c r="E1305" s="110">
        <v>85</v>
      </c>
      <c r="F1305" s="110">
        <f t="shared" si="190"/>
        <v>510</v>
      </c>
      <c r="G1305" s="113">
        <f t="shared" si="191"/>
        <v>502</v>
      </c>
      <c r="H1305" s="137"/>
      <c r="I1305" s="124"/>
      <c r="J1305" s="127"/>
      <c r="K1305" s="116">
        <v>85</v>
      </c>
      <c r="L1305" s="111">
        <v>84</v>
      </c>
      <c r="M1305" s="111">
        <v>82</v>
      </c>
      <c r="N1305" s="111">
        <v>84</v>
      </c>
      <c r="O1305" s="111">
        <v>82</v>
      </c>
      <c r="P1305" s="111">
        <v>85</v>
      </c>
      <c r="Q1305" s="110">
        <v>27.952293000000001</v>
      </c>
      <c r="R1305" s="110">
        <v>-82.774011000000002</v>
      </c>
      <c r="S1305" s="2" t="s">
        <v>1095</v>
      </c>
      <c r="T1305" s="2" t="s">
        <v>1634</v>
      </c>
      <c r="U1305" s="2" t="s">
        <v>3</v>
      </c>
      <c r="V1305" s="2" t="s">
        <v>2</v>
      </c>
    </row>
    <row r="1306" spans="1:22" hidden="1" x14ac:dyDescent="0.3">
      <c r="A1306" s="109">
        <v>2270</v>
      </c>
      <c r="B1306" s="126" t="s">
        <v>119</v>
      </c>
      <c r="C1306" s="2" t="str">
        <f t="shared" si="182"/>
        <v>Pinellas|Elderly|Active</v>
      </c>
      <c r="D1306" s="2">
        <v>1</v>
      </c>
      <c r="E1306" s="110">
        <v>188</v>
      </c>
      <c r="F1306" s="110">
        <f t="shared" si="190"/>
        <v>1128</v>
      </c>
      <c r="G1306" s="113">
        <f t="shared" si="191"/>
        <v>1083</v>
      </c>
      <c r="H1306" s="137"/>
      <c r="I1306" s="124"/>
      <c r="J1306" s="127"/>
      <c r="K1306" s="116">
        <v>180</v>
      </c>
      <c r="L1306" s="111">
        <v>181</v>
      </c>
      <c r="M1306" s="111">
        <v>177</v>
      </c>
      <c r="N1306" s="111">
        <v>179</v>
      </c>
      <c r="O1306" s="111">
        <v>180</v>
      </c>
      <c r="P1306" s="111">
        <v>186</v>
      </c>
      <c r="Q1306" s="110">
        <v>27.7684</v>
      </c>
      <c r="R1306" s="110">
        <v>-82.640699999999995</v>
      </c>
      <c r="S1306" s="2" t="s">
        <v>1110</v>
      </c>
      <c r="T1306" s="2" t="s">
        <v>1706</v>
      </c>
      <c r="U1306" s="2" t="s">
        <v>3</v>
      </c>
      <c r="V1306" s="2" t="s">
        <v>2</v>
      </c>
    </row>
    <row r="1307" spans="1:22" x14ac:dyDescent="0.2">
      <c r="A1307" s="109"/>
      <c r="B1307" s="126"/>
      <c r="C1307" s="7" t="s">
        <v>1767</v>
      </c>
      <c r="D1307" s="7">
        <f>SUM(D1300:D1306)</f>
        <v>7</v>
      </c>
      <c r="E1307" s="135">
        <f t="shared" ref="E1307:G1307" si="193">SUM(E1300:E1306)</f>
        <v>818</v>
      </c>
      <c r="F1307" s="2">
        <f t="shared" si="193"/>
        <v>4744</v>
      </c>
      <c r="G1307" s="2">
        <f t="shared" si="193"/>
        <v>4632</v>
      </c>
      <c r="H1307" s="138">
        <f>G1307/F1307</f>
        <v>0.97639123102866776</v>
      </c>
      <c r="I1307" s="150">
        <v>0.96870000000000001</v>
      </c>
      <c r="J1307" s="130">
        <v>0.94940000000000002</v>
      </c>
      <c r="K1307" s="116"/>
      <c r="L1307" s="111"/>
      <c r="M1307" s="111"/>
      <c r="N1307" s="111"/>
      <c r="O1307" s="111"/>
      <c r="P1307" s="111"/>
      <c r="Q1307" s="110"/>
      <c r="R1307" s="110"/>
      <c r="S1307" s="2"/>
      <c r="T1307" s="2"/>
      <c r="U1307" s="2"/>
      <c r="V1307" s="2"/>
    </row>
    <row r="1308" spans="1:22" hidden="1" x14ac:dyDescent="0.3">
      <c r="A1308" s="109">
        <v>2575</v>
      </c>
      <c r="B1308" s="126" t="s">
        <v>119</v>
      </c>
      <c r="C1308" s="7" t="str">
        <f>CONCATENATE(B1308&amp;"|"&amp;U1308&amp;"|"&amp;V1308)</f>
        <v>Pinellas|Elderly|Lease-Up</v>
      </c>
      <c r="D1308" s="7">
        <v>1</v>
      </c>
      <c r="E1308" s="88">
        <v>50</v>
      </c>
      <c r="F1308" s="110">
        <f>COUNTA(K1308:P1308)*E1308</f>
        <v>250</v>
      </c>
      <c r="G1308" s="113">
        <f>SUM(K1308:P1308)</f>
        <v>246</v>
      </c>
      <c r="H1308" s="138"/>
      <c r="I1308" s="150"/>
      <c r="J1308" s="130"/>
      <c r="K1308" s="116">
        <v>50</v>
      </c>
      <c r="L1308" s="111">
        <v>49</v>
      </c>
      <c r="M1308" s="111">
        <v>49</v>
      </c>
      <c r="N1308" s="111">
        <v>48</v>
      </c>
      <c r="O1308" s="111">
        <v>50</v>
      </c>
      <c r="Q1308" s="110">
        <v>28.141583333333301</v>
      </c>
      <c r="R1308" s="110">
        <v>-82.755250000000004</v>
      </c>
      <c r="S1308" s="2" t="s">
        <v>1234</v>
      </c>
      <c r="T1308" s="2" t="s">
        <v>1368</v>
      </c>
      <c r="U1308" s="2" t="s">
        <v>3</v>
      </c>
      <c r="V1308" s="2" t="s">
        <v>1332</v>
      </c>
    </row>
    <row r="1309" spans="1:22" hidden="1" x14ac:dyDescent="0.3">
      <c r="A1309" s="109">
        <v>2576</v>
      </c>
      <c r="B1309" s="126" t="s">
        <v>119</v>
      </c>
      <c r="C1309" s="7" t="str">
        <f>CONCATENATE(B1309&amp;"|"&amp;U1309&amp;"|"&amp;V1309)</f>
        <v>Pinellas|Elderly|Lease-Up</v>
      </c>
      <c r="D1309" s="7">
        <v>1</v>
      </c>
      <c r="E1309" s="88">
        <v>96</v>
      </c>
      <c r="F1309" s="110">
        <f>COUNTA(K1309:P1309)*E1309</f>
        <v>384</v>
      </c>
      <c r="G1309" s="113">
        <f>SUM(K1309:P1309)</f>
        <v>247</v>
      </c>
      <c r="H1309" s="138"/>
      <c r="I1309" s="150"/>
      <c r="J1309" s="130"/>
      <c r="K1309" s="116">
        <v>96</v>
      </c>
      <c r="L1309" s="111">
        <v>70</v>
      </c>
      <c r="M1309" s="111">
        <v>53</v>
      </c>
      <c r="N1309" s="111">
        <v>28</v>
      </c>
      <c r="Q1309" s="110">
        <v>27.767583333333299</v>
      </c>
      <c r="R1309" s="110">
        <v>-82.641972222222194</v>
      </c>
      <c r="S1309" s="2" t="s">
        <v>1235</v>
      </c>
      <c r="T1309" s="2" t="s">
        <v>1368</v>
      </c>
      <c r="U1309" s="2" t="s">
        <v>3</v>
      </c>
      <c r="V1309" s="2" t="s">
        <v>1332</v>
      </c>
    </row>
    <row r="1310" spans="1:22" hidden="1" x14ac:dyDescent="0.3">
      <c r="A1310" s="109">
        <v>2584</v>
      </c>
      <c r="B1310" s="126" t="s">
        <v>119</v>
      </c>
      <c r="C1310" s="7" t="str">
        <f>CONCATENATE(B1310&amp;"|"&amp;U1310&amp;"|"&amp;V1310)</f>
        <v>Pinellas|Elderly|Lease-Up</v>
      </c>
      <c r="D1310" s="7">
        <v>1</v>
      </c>
      <c r="E1310" s="88">
        <v>85</v>
      </c>
      <c r="F1310" s="110">
        <f>COUNTA(K1310:P1310)*E1310</f>
        <v>255</v>
      </c>
      <c r="G1310" s="113">
        <f>SUM(K1310:P1310)</f>
        <v>228</v>
      </c>
      <c r="H1310" s="138"/>
      <c r="I1310" s="150"/>
      <c r="J1310" s="130"/>
      <c r="K1310" s="116">
        <v>85</v>
      </c>
      <c r="L1310" s="111">
        <v>84</v>
      </c>
      <c r="M1310" s="111">
        <v>59</v>
      </c>
      <c r="Q1310" s="110">
        <v>27.766667000000002</v>
      </c>
      <c r="R1310" s="110">
        <v>-82.638221999999999</v>
      </c>
      <c r="S1310" s="2" t="s">
        <v>1243</v>
      </c>
      <c r="T1310" s="2" t="s">
        <v>1368</v>
      </c>
      <c r="U1310" s="2" t="s">
        <v>3</v>
      </c>
      <c r="V1310" s="2" t="s">
        <v>1332</v>
      </c>
    </row>
    <row r="1311" spans="1:22" hidden="1" x14ac:dyDescent="0.3">
      <c r="A1311" s="109">
        <v>2607</v>
      </c>
      <c r="B1311" s="126" t="s">
        <v>119</v>
      </c>
      <c r="C1311" s="7" t="str">
        <f>CONCATENATE(B1311&amp;"|"&amp;U1311&amp;"|"&amp;V1311)</f>
        <v>Pinellas|Elderly|Lease-Up</v>
      </c>
      <c r="D1311" s="7">
        <v>1</v>
      </c>
      <c r="E1311" s="88">
        <v>153</v>
      </c>
      <c r="F1311" s="110">
        <f>COUNTA(K1311:P1311)*E1311</f>
        <v>153</v>
      </c>
      <c r="G1311" s="113">
        <f>SUM(K1311:P1311)</f>
        <v>45</v>
      </c>
      <c r="H1311" s="138"/>
      <c r="I1311" s="150"/>
      <c r="J1311" s="130"/>
      <c r="K1311" s="116">
        <v>45</v>
      </c>
      <c r="Q1311" s="110">
        <v>27.894788999999999</v>
      </c>
      <c r="R1311" s="110">
        <v>-82.798890999999998</v>
      </c>
      <c r="S1311" s="2" t="s">
        <v>1260</v>
      </c>
      <c r="T1311" s="2" t="s">
        <v>1705</v>
      </c>
      <c r="U1311" s="2" t="s">
        <v>3</v>
      </c>
      <c r="V1311" s="2" t="s">
        <v>1332</v>
      </c>
    </row>
    <row r="1312" spans="1:22" x14ac:dyDescent="0.2">
      <c r="A1312" s="109"/>
      <c r="B1312" s="126"/>
      <c r="C1312" s="7" t="s">
        <v>1776</v>
      </c>
      <c r="D1312" s="7">
        <f>SUM(D1308:D1311)</f>
        <v>4</v>
      </c>
      <c r="E1312" s="135">
        <f t="shared" ref="E1312:G1312" si="194">SUM(E1308:E1311)</f>
        <v>384</v>
      </c>
      <c r="F1312" s="2">
        <f t="shared" si="194"/>
        <v>1042</v>
      </c>
      <c r="G1312" s="2">
        <f t="shared" si="194"/>
        <v>766</v>
      </c>
      <c r="H1312" s="138">
        <f>G1312/F1312</f>
        <v>0.73512476007677541</v>
      </c>
      <c r="I1312" s="150" t="s">
        <v>1763</v>
      </c>
      <c r="J1312" s="130" t="s">
        <v>1763</v>
      </c>
      <c r="K1312" s="116"/>
      <c r="Q1312" s="110"/>
      <c r="R1312" s="110"/>
      <c r="S1312" s="2"/>
      <c r="T1312" s="2"/>
      <c r="U1312" s="2"/>
      <c r="V1312" s="2"/>
    </row>
    <row r="1313" spans="1:22" hidden="1" x14ac:dyDescent="0.3">
      <c r="A1313" s="109">
        <v>2689</v>
      </c>
      <c r="B1313" s="126" t="s">
        <v>119</v>
      </c>
      <c r="C1313" s="7" t="str">
        <f>CONCATENATE(B1313&amp;"|"&amp;U1313&amp;"|"&amp;V1313)</f>
        <v>Pinellas|Elderly|Pipeline</v>
      </c>
      <c r="D1313" s="7">
        <v>1</v>
      </c>
      <c r="E1313" s="88">
        <v>150</v>
      </c>
      <c r="F1313" s="110">
        <f>COUNTA(K1313:P1313)*E1313</f>
        <v>0</v>
      </c>
      <c r="G1313" s="113">
        <f>SUM(K1313:P1313)</f>
        <v>0</v>
      </c>
      <c r="H1313" s="138"/>
      <c r="I1313" s="150"/>
      <c r="J1313" s="130"/>
      <c r="Q1313" s="110">
        <v>27.776</v>
      </c>
      <c r="R1313" s="110">
        <v>-82.639306000000005</v>
      </c>
      <c r="S1313" s="2" t="s">
        <v>677</v>
      </c>
      <c r="T1313" s="2" t="s">
        <v>1728</v>
      </c>
      <c r="U1313" s="2" t="s">
        <v>3</v>
      </c>
      <c r="V1313" s="2" t="s">
        <v>1333</v>
      </c>
    </row>
    <row r="1314" spans="1:22" hidden="1" x14ac:dyDescent="0.3">
      <c r="A1314" s="109">
        <v>2696</v>
      </c>
      <c r="B1314" s="126" t="s">
        <v>119</v>
      </c>
      <c r="C1314" s="7" t="str">
        <f>CONCATENATE(B1314&amp;"|"&amp;U1314&amp;"|"&amp;V1314)</f>
        <v>Pinellas|Elderly|Pipeline</v>
      </c>
      <c r="D1314" s="7">
        <v>1</v>
      </c>
      <c r="E1314" s="88">
        <v>95</v>
      </c>
      <c r="F1314" s="110">
        <f>COUNTA(K1314:P1314)*E1314</f>
        <v>0</v>
      </c>
      <c r="G1314" s="113">
        <f>SUM(K1314:P1314)</f>
        <v>0</v>
      </c>
      <c r="H1314" s="138"/>
      <c r="I1314" s="150"/>
      <c r="J1314" s="130"/>
      <c r="Q1314" s="110">
        <v>28.142083</v>
      </c>
      <c r="R1314" s="110">
        <v>-82.746806000000007</v>
      </c>
      <c r="S1314" s="2" t="s">
        <v>1328</v>
      </c>
      <c r="T1314" s="2" t="s">
        <v>1370</v>
      </c>
      <c r="U1314" s="2" t="s">
        <v>3</v>
      </c>
      <c r="V1314" s="2" t="s">
        <v>1333</v>
      </c>
    </row>
    <row r="1315" spans="1:22" x14ac:dyDescent="0.2">
      <c r="A1315" s="109"/>
      <c r="B1315" s="126"/>
      <c r="C1315" s="7" t="s">
        <v>1765</v>
      </c>
      <c r="D1315" s="7">
        <f>SUM(D1313:D1314)</f>
        <v>2</v>
      </c>
      <c r="E1315" s="135">
        <f>SUM(E1313:E1314)</f>
        <v>245</v>
      </c>
      <c r="F1315" s="110"/>
      <c r="G1315" s="113"/>
      <c r="H1315" s="138"/>
      <c r="I1315" s="150"/>
      <c r="J1315" s="130"/>
      <c r="K1315" s="116"/>
      <c r="Q1315" s="110"/>
      <c r="R1315" s="110"/>
      <c r="S1315" s="2"/>
      <c r="T1315" s="2"/>
      <c r="U1315" s="2"/>
      <c r="V1315" s="2"/>
    </row>
    <row r="1316" spans="1:22" hidden="1" x14ac:dyDescent="0.3">
      <c r="A1316" s="109">
        <v>1049</v>
      </c>
      <c r="B1316" s="126" t="s">
        <v>119</v>
      </c>
      <c r="C1316" s="7" t="str">
        <f t="shared" si="182"/>
        <v>Pinellas|Elderly|MR|Active</v>
      </c>
      <c r="D1316" s="7">
        <v>1</v>
      </c>
      <c r="E1316" s="88">
        <v>152</v>
      </c>
      <c r="F1316" s="110">
        <f t="shared" si="190"/>
        <v>0</v>
      </c>
      <c r="G1316" s="113">
        <f t="shared" si="191"/>
        <v>0</v>
      </c>
      <c r="H1316" s="138"/>
      <c r="I1316" s="150"/>
      <c r="J1316" s="130"/>
      <c r="Q1316" s="110">
        <v>27.776299999999999</v>
      </c>
      <c r="R1316" s="110">
        <v>-82.639600000000002</v>
      </c>
      <c r="S1316" s="2" t="s">
        <v>677</v>
      </c>
      <c r="T1316" s="2" t="s">
        <v>1336</v>
      </c>
      <c r="U1316" s="2" t="s">
        <v>1739</v>
      </c>
      <c r="V1316" s="2" t="s">
        <v>2</v>
      </c>
    </row>
    <row r="1317" spans="1:22" hidden="1" x14ac:dyDescent="0.3">
      <c r="A1317" s="109">
        <v>2111</v>
      </c>
      <c r="B1317" s="126" t="s">
        <v>119</v>
      </c>
      <c r="C1317" s="7" t="str">
        <f t="shared" si="182"/>
        <v>Pinellas|Elderly|MR|Active</v>
      </c>
      <c r="D1317" s="7">
        <v>1</v>
      </c>
      <c r="E1317" s="88">
        <v>225</v>
      </c>
      <c r="F1317" s="110">
        <f t="shared" si="190"/>
        <v>1350</v>
      </c>
      <c r="G1317" s="113">
        <f t="shared" si="191"/>
        <v>1273</v>
      </c>
      <c r="H1317" s="138"/>
      <c r="I1317" s="150"/>
      <c r="J1317" s="130"/>
      <c r="K1317" s="116">
        <v>206</v>
      </c>
      <c r="L1317" s="111">
        <v>217</v>
      </c>
      <c r="M1317" s="111">
        <v>210</v>
      </c>
      <c r="N1317" s="111">
        <v>209</v>
      </c>
      <c r="O1317" s="111">
        <v>216</v>
      </c>
      <c r="P1317" s="111">
        <v>215</v>
      </c>
      <c r="Q1317" s="110">
        <v>27.770199999999999</v>
      </c>
      <c r="R1317" s="110">
        <v>-82.641199999999998</v>
      </c>
      <c r="S1317" s="2" t="s">
        <v>1074</v>
      </c>
      <c r="T1317" s="2" t="s">
        <v>1694</v>
      </c>
      <c r="U1317" s="2" t="s">
        <v>1739</v>
      </c>
      <c r="V1317" s="2" t="s">
        <v>2</v>
      </c>
    </row>
    <row r="1318" spans="1:22" x14ac:dyDescent="0.2">
      <c r="A1318" s="109"/>
      <c r="B1318" s="126"/>
      <c r="C1318" s="7" t="s">
        <v>1772</v>
      </c>
      <c r="D1318" s="7">
        <f>SUM(D1316:D1317)</f>
        <v>2</v>
      </c>
      <c r="E1318" s="135">
        <f t="shared" ref="E1318:G1318" si="195">SUM(E1316:E1317)</f>
        <v>377</v>
      </c>
      <c r="F1318" s="2">
        <f t="shared" si="195"/>
        <v>1350</v>
      </c>
      <c r="G1318" s="2">
        <f t="shared" si="195"/>
        <v>1273</v>
      </c>
      <c r="H1318" s="138">
        <f>G1318/F1318</f>
        <v>0.942962962962963</v>
      </c>
      <c r="I1318" s="150">
        <v>0.95850000000000002</v>
      </c>
      <c r="J1318" s="130">
        <v>0.94810000000000005</v>
      </c>
      <c r="K1318" s="116"/>
      <c r="L1318" s="111"/>
      <c r="M1318" s="111"/>
      <c r="N1318" s="111"/>
      <c r="O1318" s="111"/>
      <c r="P1318" s="111"/>
      <c r="Q1318" s="110"/>
      <c r="R1318" s="110"/>
      <c r="S1318" s="2"/>
      <c r="T1318" s="2"/>
      <c r="U1318" s="2"/>
      <c r="V1318" s="2"/>
    </row>
    <row r="1319" spans="1:22" hidden="1" x14ac:dyDescent="0.3">
      <c r="A1319" s="109">
        <v>263</v>
      </c>
      <c r="B1319" s="126" t="s">
        <v>119</v>
      </c>
      <c r="C1319" s="7" t="str">
        <f t="shared" si="182"/>
        <v>Pinellas|Family|Active</v>
      </c>
      <c r="D1319" s="7">
        <v>1</v>
      </c>
      <c r="E1319" s="88">
        <v>4</v>
      </c>
      <c r="F1319" s="110">
        <f t="shared" si="190"/>
        <v>0</v>
      </c>
      <c r="G1319" s="113">
        <f t="shared" si="191"/>
        <v>0</v>
      </c>
      <c r="H1319" s="138"/>
      <c r="I1319" s="150"/>
      <c r="J1319" s="130"/>
      <c r="Q1319" s="110">
        <v>27.730399999999999</v>
      </c>
      <c r="R1319" s="110">
        <v>-82.629099999999994</v>
      </c>
      <c r="S1319" s="2" t="s">
        <v>193</v>
      </c>
      <c r="T1319" s="2" t="s">
        <v>1347</v>
      </c>
      <c r="U1319" s="2" t="s">
        <v>4</v>
      </c>
      <c r="V1319" s="2" t="s">
        <v>2</v>
      </c>
    </row>
    <row r="1320" spans="1:22" hidden="1" x14ac:dyDescent="0.3">
      <c r="A1320" s="109">
        <v>264</v>
      </c>
      <c r="B1320" s="126" t="s">
        <v>119</v>
      </c>
      <c r="C1320" s="7" t="str">
        <f t="shared" si="182"/>
        <v>Pinellas|Family|Active</v>
      </c>
      <c r="D1320" s="7">
        <v>1</v>
      </c>
      <c r="E1320" s="88">
        <v>5</v>
      </c>
      <c r="F1320" s="110">
        <f t="shared" si="190"/>
        <v>0</v>
      </c>
      <c r="G1320" s="113">
        <f t="shared" si="191"/>
        <v>0</v>
      </c>
      <c r="H1320" s="138"/>
      <c r="I1320" s="150"/>
      <c r="J1320" s="130"/>
      <c r="Q1320" s="110">
        <v>27.7621</v>
      </c>
      <c r="R1320" s="110">
        <v>-82.652299999999997</v>
      </c>
      <c r="S1320" s="2" t="s">
        <v>194</v>
      </c>
      <c r="T1320" s="2" t="s">
        <v>1348</v>
      </c>
      <c r="U1320" s="2" t="s">
        <v>4</v>
      </c>
      <c r="V1320" s="2" t="s">
        <v>2</v>
      </c>
    </row>
    <row r="1321" spans="1:22" hidden="1" x14ac:dyDescent="0.3">
      <c r="A1321" s="109">
        <v>402</v>
      </c>
      <c r="B1321" s="126" t="s">
        <v>119</v>
      </c>
      <c r="C1321" s="7" t="str">
        <f t="shared" si="182"/>
        <v>Pinellas|Family|Active</v>
      </c>
      <c r="D1321" s="7">
        <v>1</v>
      </c>
      <c r="E1321" s="88">
        <v>237</v>
      </c>
      <c r="F1321" s="110">
        <f t="shared" si="190"/>
        <v>1422</v>
      </c>
      <c r="G1321" s="113">
        <f t="shared" si="191"/>
        <v>1384</v>
      </c>
      <c r="H1321" s="138"/>
      <c r="I1321" s="150"/>
      <c r="J1321" s="130"/>
      <c r="K1321" s="116">
        <v>229</v>
      </c>
      <c r="L1321" s="111">
        <v>229</v>
      </c>
      <c r="M1321" s="111">
        <v>232</v>
      </c>
      <c r="N1321" s="111">
        <v>233</v>
      </c>
      <c r="O1321" s="111">
        <v>232</v>
      </c>
      <c r="P1321" s="111">
        <v>229</v>
      </c>
      <c r="Q1321" s="110">
        <v>27.760999999999999</v>
      </c>
      <c r="R1321" s="110">
        <v>-82.665499999999994</v>
      </c>
      <c r="S1321" s="2" t="s">
        <v>280</v>
      </c>
      <c r="T1321" s="2" t="s">
        <v>1357</v>
      </c>
      <c r="U1321" s="2" t="s">
        <v>4</v>
      </c>
      <c r="V1321" s="2" t="s">
        <v>2</v>
      </c>
    </row>
    <row r="1322" spans="1:22" hidden="1" x14ac:dyDescent="0.3">
      <c r="A1322" s="109">
        <v>738</v>
      </c>
      <c r="B1322" s="126" t="s">
        <v>119</v>
      </c>
      <c r="C1322" s="7" t="str">
        <f t="shared" si="182"/>
        <v>Pinellas|Family|Active</v>
      </c>
      <c r="D1322" s="7">
        <v>1</v>
      </c>
      <c r="E1322" s="88">
        <v>18</v>
      </c>
      <c r="F1322" s="110">
        <f t="shared" si="190"/>
        <v>108</v>
      </c>
      <c r="G1322" s="113">
        <f t="shared" si="191"/>
        <v>105</v>
      </c>
      <c r="H1322" s="138"/>
      <c r="I1322" s="150"/>
      <c r="J1322" s="130"/>
      <c r="K1322" s="116">
        <v>18</v>
      </c>
      <c r="L1322" s="111">
        <v>18</v>
      </c>
      <c r="M1322" s="111">
        <v>17</v>
      </c>
      <c r="N1322" s="111">
        <v>18</v>
      </c>
      <c r="O1322" s="111">
        <v>17</v>
      </c>
      <c r="P1322" s="111">
        <v>17</v>
      </c>
      <c r="Q1322" s="110">
        <v>27.754100000000001</v>
      </c>
      <c r="R1322" s="110">
        <v>-82.638800000000003</v>
      </c>
      <c r="S1322" s="2" t="s">
        <v>491</v>
      </c>
      <c r="T1322" s="2" t="s">
        <v>1442</v>
      </c>
      <c r="U1322" s="2" t="s">
        <v>4</v>
      </c>
      <c r="V1322" s="2" t="s">
        <v>2</v>
      </c>
    </row>
    <row r="1323" spans="1:22" hidden="1" x14ac:dyDescent="0.3">
      <c r="A1323" s="109">
        <v>746</v>
      </c>
      <c r="B1323" s="126" t="s">
        <v>119</v>
      </c>
      <c r="C1323" s="7" t="str">
        <f t="shared" si="182"/>
        <v>Pinellas|Family|Active</v>
      </c>
      <c r="D1323" s="7">
        <v>1</v>
      </c>
      <c r="E1323" s="88">
        <v>18</v>
      </c>
      <c r="F1323" s="110">
        <f t="shared" si="190"/>
        <v>108</v>
      </c>
      <c r="G1323" s="113">
        <f t="shared" si="191"/>
        <v>102</v>
      </c>
      <c r="H1323" s="138"/>
      <c r="I1323" s="150"/>
      <c r="J1323" s="130"/>
      <c r="K1323" s="116">
        <v>16</v>
      </c>
      <c r="L1323" s="111">
        <v>17</v>
      </c>
      <c r="M1323" s="111">
        <v>17</v>
      </c>
      <c r="N1323" s="111">
        <v>18</v>
      </c>
      <c r="O1323" s="111">
        <v>18</v>
      </c>
      <c r="P1323" s="111">
        <v>16</v>
      </c>
      <c r="Q1323" s="110">
        <v>27.819199999999999</v>
      </c>
      <c r="R1323" s="110">
        <v>-82.669899999999998</v>
      </c>
      <c r="S1323" s="2" t="s">
        <v>498</v>
      </c>
      <c r="T1323" s="2" t="s">
        <v>1354</v>
      </c>
      <c r="U1323" s="2" t="s">
        <v>4</v>
      </c>
      <c r="V1323" s="2" t="s">
        <v>2</v>
      </c>
    </row>
    <row r="1324" spans="1:22" hidden="1" x14ac:dyDescent="0.3">
      <c r="A1324" s="109">
        <v>879</v>
      </c>
      <c r="B1324" s="126" t="s">
        <v>119</v>
      </c>
      <c r="C1324" s="7" t="str">
        <f t="shared" si="182"/>
        <v>Pinellas|Family|Active</v>
      </c>
      <c r="D1324" s="7">
        <v>1</v>
      </c>
      <c r="E1324" s="88">
        <v>240</v>
      </c>
      <c r="F1324" s="110">
        <f t="shared" si="190"/>
        <v>1440</v>
      </c>
      <c r="G1324" s="113">
        <f t="shared" si="191"/>
        <v>1412</v>
      </c>
      <c r="H1324" s="138"/>
      <c r="I1324" s="150"/>
      <c r="J1324" s="130"/>
      <c r="K1324" s="116">
        <v>234</v>
      </c>
      <c r="L1324" s="111">
        <v>230</v>
      </c>
      <c r="M1324" s="111">
        <v>237</v>
      </c>
      <c r="N1324" s="111">
        <v>237</v>
      </c>
      <c r="O1324" s="111">
        <v>238</v>
      </c>
      <c r="P1324" s="111">
        <v>236</v>
      </c>
      <c r="Q1324" s="110">
        <v>27.954377999999998</v>
      </c>
      <c r="R1324" s="110">
        <v>-82.789749999999998</v>
      </c>
      <c r="S1324" s="2" t="s">
        <v>564</v>
      </c>
      <c r="T1324" s="2" t="s">
        <v>1460</v>
      </c>
      <c r="U1324" s="2" t="s">
        <v>4</v>
      </c>
      <c r="V1324" s="2" t="s">
        <v>2</v>
      </c>
    </row>
    <row r="1325" spans="1:22" hidden="1" x14ac:dyDescent="0.3">
      <c r="A1325" s="109">
        <v>1037</v>
      </c>
      <c r="B1325" s="126" t="s">
        <v>119</v>
      </c>
      <c r="C1325" s="7" t="str">
        <f t="shared" si="182"/>
        <v>Pinellas|Family|Active</v>
      </c>
      <c r="D1325" s="7">
        <v>1</v>
      </c>
      <c r="E1325" s="88">
        <v>270</v>
      </c>
      <c r="F1325" s="110">
        <f t="shared" si="190"/>
        <v>1620</v>
      </c>
      <c r="G1325" s="113">
        <f t="shared" si="191"/>
        <v>1614</v>
      </c>
      <c r="H1325" s="138"/>
      <c r="I1325" s="150"/>
      <c r="J1325" s="130"/>
      <c r="K1325" s="116">
        <v>270</v>
      </c>
      <c r="L1325" s="111">
        <v>269</v>
      </c>
      <c r="M1325" s="111">
        <v>268</v>
      </c>
      <c r="N1325" s="111">
        <v>269</v>
      </c>
      <c r="O1325" s="111">
        <v>269</v>
      </c>
      <c r="P1325" s="111">
        <v>269</v>
      </c>
      <c r="Q1325" s="110">
        <v>28.046700000000001</v>
      </c>
      <c r="R1325" s="110">
        <v>-82.674300000000002</v>
      </c>
      <c r="S1325" s="2" t="s">
        <v>673</v>
      </c>
      <c r="T1325" s="2" t="s">
        <v>1493</v>
      </c>
      <c r="U1325" s="2" t="s">
        <v>4</v>
      </c>
      <c r="V1325" s="2" t="s">
        <v>2</v>
      </c>
    </row>
    <row r="1326" spans="1:22" hidden="1" x14ac:dyDescent="0.3">
      <c r="A1326" s="109">
        <v>1201</v>
      </c>
      <c r="B1326" s="126" t="s">
        <v>119</v>
      </c>
      <c r="C1326" s="7" t="str">
        <f t="shared" si="182"/>
        <v>Pinellas|Family|Active</v>
      </c>
      <c r="D1326" s="7">
        <v>1</v>
      </c>
      <c r="E1326" s="88">
        <v>264</v>
      </c>
      <c r="F1326" s="110">
        <f t="shared" si="190"/>
        <v>1584</v>
      </c>
      <c r="G1326" s="113">
        <f t="shared" si="191"/>
        <v>1584</v>
      </c>
      <c r="H1326" s="138"/>
      <c r="I1326" s="150"/>
      <c r="J1326" s="130"/>
      <c r="K1326" s="116">
        <v>264</v>
      </c>
      <c r="L1326" s="111">
        <v>264</v>
      </c>
      <c r="M1326" s="111">
        <v>264</v>
      </c>
      <c r="N1326" s="111">
        <v>264</v>
      </c>
      <c r="O1326" s="111">
        <v>264</v>
      </c>
      <c r="P1326" s="111">
        <v>264</v>
      </c>
      <c r="Q1326" s="110">
        <v>27.783799999999999</v>
      </c>
      <c r="R1326" s="110">
        <v>-82.638400000000004</v>
      </c>
      <c r="S1326" s="2" t="s">
        <v>777</v>
      </c>
      <c r="T1326" s="2" t="s">
        <v>1359</v>
      </c>
      <c r="U1326" s="2" t="s">
        <v>4</v>
      </c>
      <c r="V1326" s="2" t="s">
        <v>2</v>
      </c>
    </row>
    <row r="1327" spans="1:22" hidden="1" x14ac:dyDescent="0.3">
      <c r="A1327" s="109">
        <v>1763</v>
      </c>
      <c r="B1327" s="126" t="s">
        <v>119</v>
      </c>
      <c r="C1327" s="7" t="str">
        <f t="shared" si="182"/>
        <v>Pinellas|Family|Active</v>
      </c>
      <c r="D1327" s="7">
        <v>1</v>
      </c>
      <c r="E1327" s="88">
        <v>84</v>
      </c>
      <c r="F1327" s="110">
        <f t="shared" si="190"/>
        <v>504</v>
      </c>
      <c r="G1327" s="113">
        <f t="shared" si="191"/>
        <v>502</v>
      </c>
      <c r="H1327" s="138"/>
      <c r="I1327" s="150"/>
      <c r="J1327" s="130"/>
      <c r="K1327" s="116">
        <v>84</v>
      </c>
      <c r="L1327" s="111">
        <v>84</v>
      </c>
      <c r="M1327" s="111">
        <v>83</v>
      </c>
      <c r="N1327" s="111">
        <v>84</v>
      </c>
      <c r="O1327" s="111">
        <v>84</v>
      </c>
      <c r="P1327" s="111">
        <v>83</v>
      </c>
      <c r="Q1327" s="110">
        <v>27.874400000000001</v>
      </c>
      <c r="R1327" s="110">
        <v>-82.7089</v>
      </c>
      <c r="S1327" s="2" t="s">
        <v>976</v>
      </c>
      <c r="T1327" s="2" t="s">
        <v>1664</v>
      </c>
      <c r="U1327" s="2" t="s">
        <v>4</v>
      </c>
      <c r="V1327" s="2" t="s">
        <v>2</v>
      </c>
    </row>
    <row r="1328" spans="1:22" hidden="1" x14ac:dyDescent="0.3">
      <c r="A1328" s="109">
        <v>1865</v>
      </c>
      <c r="B1328" s="126" t="s">
        <v>119</v>
      </c>
      <c r="C1328" s="7" t="str">
        <f t="shared" si="182"/>
        <v>Pinellas|Family|Active</v>
      </c>
      <c r="D1328" s="7">
        <v>1</v>
      </c>
      <c r="E1328" s="88">
        <v>82</v>
      </c>
      <c r="F1328" s="110">
        <f t="shared" si="190"/>
        <v>492</v>
      </c>
      <c r="G1328" s="113">
        <f t="shared" si="191"/>
        <v>469</v>
      </c>
      <c r="H1328" s="138"/>
      <c r="I1328" s="150"/>
      <c r="J1328" s="130"/>
      <c r="K1328" s="116">
        <v>78</v>
      </c>
      <c r="L1328" s="111">
        <v>79</v>
      </c>
      <c r="M1328" s="111">
        <v>76</v>
      </c>
      <c r="N1328" s="111">
        <v>76</v>
      </c>
      <c r="O1328" s="111">
        <v>80</v>
      </c>
      <c r="P1328" s="111">
        <v>80</v>
      </c>
      <c r="Q1328" s="110">
        <v>27.775185</v>
      </c>
      <c r="R1328" s="110">
        <v>-82.648713999999998</v>
      </c>
      <c r="S1328" s="2" t="s">
        <v>1013</v>
      </c>
      <c r="T1328" s="2" t="s">
        <v>1671</v>
      </c>
      <c r="U1328" s="2" t="s">
        <v>4</v>
      </c>
      <c r="V1328" s="2" t="s">
        <v>2</v>
      </c>
    </row>
    <row r="1329" spans="1:22" hidden="1" x14ac:dyDescent="0.3">
      <c r="A1329" s="109">
        <v>2318</v>
      </c>
      <c r="B1329" s="126" t="s">
        <v>119</v>
      </c>
      <c r="C1329" s="7" t="str">
        <f t="shared" si="182"/>
        <v>Pinellas|Family|Active</v>
      </c>
      <c r="D1329" s="7">
        <v>1</v>
      </c>
      <c r="E1329" s="88">
        <v>68</v>
      </c>
      <c r="F1329" s="110">
        <f t="shared" si="190"/>
        <v>340</v>
      </c>
      <c r="G1329" s="113">
        <f t="shared" si="191"/>
        <v>337</v>
      </c>
      <c r="H1329" s="138"/>
      <c r="I1329" s="150"/>
      <c r="J1329" s="130"/>
      <c r="K1329" s="116">
        <v>68</v>
      </c>
      <c r="L1329" s="111">
        <v>68</v>
      </c>
      <c r="M1329" s="111">
        <v>68</v>
      </c>
      <c r="N1329" s="111">
        <v>66</v>
      </c>
      <c r="O1329" s="111"/>
      <c r="P1329" s="111">
        <v>67</v>
      </c>
      <c r="Q1329" s="110">
        <v>27.775300000000001</v>
      </c>
      <c r="R1329" s="110">
        <v>-82.645099999999999</v>
      </c>
      <c r="S1329" s="2" t="s">
        <v>1115</v>
      </c>
      <c r="T1329" s="2" t="s">
        <v>1337</v>
      </c>
      <c r="U1329" s="2" t="s">
        <v>4</v>
      </c>
      <c r="V1329" s="2" t="s">
        <v>2</v>
      </c>
    </row>
    <row r="1330" spans="1:22" hidden="1" x14ac:dyDescent="0.3">
      <c r="A1330" s="109">
        <v>2477</v>
      </c>
      <c r="B1330" s="126" t="s">
        <v>119</v>
      </c>
      <c r="C1330" s="7" t="str">
        <f t="shared" si="182"/>
        <v>Pinellas|Family|Active</v>
      </c>
      <c r="D1330" s="7">
        <v>1</v>
      </c>
      <c r="E1330" s="88">
        <v>120</v>
      </c>
      <c r="F1330" s="110">
        <f t="shared" si="190"/>
        <v>720</v>
      </c>
      <c r="G1330" s="113">
        <f t="shared" si="191"/>
        <v>707</v>
      </c>
      <c r="H1330" s="138"/>
      <c r="I1330" s="150"/>
      <c r="J1330" s="130"/>
      <c r="K1330" s="116">
        <v>118</v>
      </c>
      <c r="L1330" s="111">
        <v>118</v>
      </c>
      <c r="M1330" s="111">
        <v>118</v>
      </c>
      <c r="N1330" s="111">
        <v>118</v>
      </c>
      <c r="O1330" s="111">
        <v>118</v>
      </c>
      <c r="P1330" s="111">
        <v>117</v>
      </c>
      <c r="Q1330" s="110">
        <v>27.84</v>
      </c>
      <c r="R1330" s="110">
        <v>-82.731999999999999</v>
      </c>
      <c r="S1330" s="2" t="s">
        <v>1163</v>
      </c>
      <c r="T1330" s="2" t="s">
        <v>1644</v>
      </c>
      <c r="U1330" s="2" t="s">
        <v>4</v>
      </c>
      <c r="V1330" s="2" t="s">
        <v>2</v>
      </c>
    </row>
    <row r="1331" spans="1:22" hidden="1" x14ac:dyDescent="0.3">
      <c r="A1331" s="109">
        <v>2489</v>
      </c>
      <c r="B1331" s="126" t="s">
        <v>119</v>
      </c>
      <c r="C1331" s="7" t="str">
        <f t="shared" si="182"/>
        <v>Pinellas|Family|Active</v>
      </c>
      <c r="D1331" s="7">
        <v>1</v>
      </c>
      <c r="E1331" s="88">
        <v>62</v>
      </c>
      <c r="F1331" s="110">
        <f t="shared" si="190"/>
        <v>372</v>
      </c>
      <c r="G1331" s="113">
        <f t="shared" si="191"/>
        <v>359</v>
      </c>
      <c r="H1331" s="138"/>
      <c r="I1331" s="150"/>
      <c r="J1331" s="130"/>
      <c r="K1331" s="116">
        <v>61</v>
      </c>
      <c r="L1331" s="111">
        <v>60</v>
      </c>
      <c r="M1331" s="111">
        <v>61</v>
      </c>
      <c r="N1331" s="111">
        <v>59</v>
      </c>
      <c r="O1331" s="111">
        <v>59</v>
      </c>
      <c r="P1331" s="111">
        <v>59</v>
      </c>
      <c r="Q1331" s="110">
        <v>28.140421</v>
      </c>
      <c r="R1331" s="110">
        <v>-82.752392</v>
      </c>
      <c r="S1331" s="2" t="s">
        <v>1172</v>
      </c>
      <c r="T1331" s="2" t="s">
        <v>1644</v>
      </c>
      <c r="U1331" s="2" t="s">
        <v>4</v>
      </c>
      <c r="V1331" s="2" t="s">
        <v>2</v>
      </c>
    </row>
    <row r="1332" spans="1:22" x14ac:dyDescent="0.2">
      <c r="A1332" s="109"/>
      <c r="B1332" s="126"/>
      <c r="C1332" s="7" t="s">
        <v>1762</v>
      </c>
      <c r="D1332" s="7">
        <f>SUM(D1319:D1331)</f>
        <v>13</v>
      </c>
      <c r="E1332" s="135">
        <f t="shared" ref="E1332:G1332" si="196">SUM(E1319:E1331)</f>
        <v>1472</v>
      </c>
      <c r="F1332" s="2">
        <f t="shared" si="196"/>
        <v>8710</v>
      </c>
      <c r="G1332" s="2">
        <f t="shared" si="196"/>
        <v>8575</v>
      </c>
      <c r="H1332" s="138">
        <f>G1332/F1332</f>
        <v>0.98450057405281288</v>
      </c>
      <c r="I1332" s="150">
        <v>0.95609999999999995</v>
      </c>
      <c r="J1332" s="130">
        <v>0.9274</v>
      </c>
      <c r="K1332" s="116"/>
      <c r="L1332" s="111"/>
      <c r="M1332" s="111"/>
      <c r="N1332" s="111"/>
      <c r="O1332" s="111"/>
      <c r="P1332" s="111"/>
      <c r="Q1332" s="110"/>
      <c r="R1332" s="110"/>
      <c r="S1332" s="2"/>
      <c r="T1332" s="2"/>
      <c r="U1332" s="2"/>
      <c r="V1332" s="2"/>
    </row>
    <row r="1333" spans="1:22" hidden="1" x14ac:dyDescent="0.3">
      <c r="A1333" s="109">
        <v>2668</v>
      </c>
      <c r="B1333" s="126" t="s">
        <v>119</v>
      </c>
      <c r="C1333" s="7" t="str">
        <f>CONCATENATE(B1333&amp;"|"&amp;U1333&amp;"|"&amp;V1333)</f>
        <v>Pinellas|Family|Lease-Up</v>
      </c>
      <c r="D1333" s="7">
        <v>1</v>
      </c>
      <c r="E1333" s="88">
        <v>184</v>
      </c>
      <c r="F1333" s="110">
        <f>COUNTA(K1333:P1333)*E1333</f>
        <v>368</v>
      </c>
      <c r="G1333" s="113">
        <f>SUM(K1333:P1333)</f>
        <v>63</v>
      </c>
      <c r="H1333" s="138"/>
      <c r="I1333" s="150"/>
      <c r="J1333" s="130"/>
      <c r="M1333" s="111">
        <v>15</v>
      </c>
      <c r="N1333" s="111">
        <v>48</v>
      </c>
      <c r="Q1333" s="110">
        <v>27.882583</v>
      </c>
      <c r="R1333" s="110">
        <v>-82.700500000000005</v>
      </c>
      <c r="S1333" s="2" t="s">
        <v>1303</v>
      </c>
      <c r="T1333" s="2" t="s">
        <v>1369</v>
      </c>
      <c r="U1333" s="2" t="s">
        <v>4</v>
      </c>
      <c r="V1333" s="2" t="s">
        <v>1332</v>
      </c>
    </row>
    <row r="1334" spans="1:22" x14ac:dyDescent="0.2">
      <c r="A1334" s="109"/>
      <c r="B1334" s="126"/>
      <c r="C1334" s="7" t="s">
        <v>1775</v>
      </c>
      <c r="D1334" s="7">
        <v>1</v>
      </c>
      <c r="E1334" s="88">
        <v>184</v>
      </c>
      <c r="F1334" s="110">
        <v>368</v>
      </c>
      <c r="G1334" s="113">
        <v>63</v>
      </c>
      <c r="H1334" s="138">
        <f>G1334/F1334</f>
        <v>0.17119565217391305</v>
      </c>
      <c r="I1334" s="150" t="s">
        <v>1763</v>
      </c>
      <c r="J1334" s="130" t="s">
        <v>1763</v>
      </c>
      <c r="M1334" s="111"/>
      <c r="N1334" s="111"/>
      <c r="Q1334" s="110"/>
      <c r="R1334" s="110"/>
      <c r="S1334" s="2"/>
      <c r="T1334" s="2"/>
      <c r="U1334" s="2"/>
      <c r="V1334" s="2"/>
    </row>
    <row r="1335" spans="1:22" hidden="1" x14ac:dyDescent="0.3">
      <c r="A1335" s="109">
        <v>2632</v>
      </c>
      <c r="B1335" s="126" t="s">
        <v>119</v>
      </c>
      <c r="C1335" s="7" t="str">
        <f>CONCATENATE(B1335&amp;"|"&amp;U1335&amp;"|"&amp;V1335)</f>
        <v>Pinellas|Family|Pipeline</v>
      </c>
      <c r="D1335" s="7">
        <v>1</v>
      </c>
      <c r="E1335" s="88">
        <v>94</v>
      </c>
      <c r="F1335" s="110">
        <f>COUNTA(K1335:P1335)*E1335</f>
        <v>0</v>
      </c>
      <c r="G1335" s="113">
        <f>SUM(K1335:P1335)</f>
        <v>0</v>
      </c>
      <c r="H1335" s="138"/>
      <c r="I1335" s="150"/>
      <c r="J1335" s="130"/>
      <c r="Q1335" s="110">
        <v>28.137416999999999</v>
      </c>
      <c r="R1335" s="110">
        <v>-82.747056000000001</v>
      </c>
      <c r="S1335" s="2" t="s">
        <v>1283</v>
      </c>
      <c r="T1335" s="2" t="s">
        <v>1369</v>
      </c>
      <c r="U1335" s="2" t="s">
        <v>4</v>
      </c>
      <c r="V1335" s="2" t="s">
        <v>1333</v>
      </c>
    </row>
    <row r="1336" spans="1:22" x14ac:dyDescent="0.2">
      <c r="A1336" s="109"/>
      <c r="B1336" s="126"/>
      <c r="C1336" s="7" t="s">
        <v>1768</v>
      </c>
      <c r="D1336" s="7">
        <v>1</v>
      </c>
      <c r="E1336" s="88">
        <v>94</v>
      </c>
      <c r="F1336" s="110"/>
      <c r="G1336" s="113"/>
      <c r="H1336" s="138"/>
      <c r="I1336" s="150"/>
      <c r="J1336" s="130"/>
      <c r="Q1336" s="110"/>
      <c r="R1336" s="110"/>
      <c r="S1336" s="2"/>
      <c r="T1336" s="2"/>
      <c r="U1336" s="2"/>
      <c r="V1336" s="2"/>
    </row>
    <row r="1337" spans="1:22" hidden="1" x14ac:dyDescent="0.3">
      <c r="A1337" s="109">
        <v>631</v>
      </c>
      <c r="B1337" s="126" t="s">
        <v>119</v>
      </c>
      <c r="C1337" s="7" t="str">
        <f>CONCATENATE(B1337&amp;"|"&amp;U1337&amp;"|"&amp;V1337)</f>
        <v>Pinellas|Family|Inactive</v>
      </c>
      <c r="D1337" s="7">
        <v>1</v>
      </c>
      <c r="E1337" s="89">
        <v>72</v>
      </c>
      <c r="F1337" s="110">
        <f>COUNTA(K1337:P1337)*E1337</f>
        <v>0</v>
      </c>
      <c r="G1337" s="113">
        <f>SUM(K1337:P1337)</f>
        <v>0</v>
      </c>
      <c r="H1337" s="138"/>
      <c r="I1337" s="150"/>
      <c r="J1337" s="130"/>
      <c r="Q1337" s="110">
        <v>27.837399999999999</v>
      </c>
      <c r="R1337" s="110">
        <v>-82.756200000000007</v>
      </c>
      <c r="S1337" s="2" t="s">
        <v>423</v>
      </c>
      <c r="T1337" s="2" t="s">
        <v>14</v>
      </c>
      <c r="U1337" s="2" t="s">
        <v>4</v>
      </c>
      <c r="V1337" s="2" t="s">
        <v>1331</v>
      </c>
    </row>
    <row r="1338" spans="1:22" x14ac:dyDescent="0.2">
      <c r="A1338" s="109"/>
      <c r="B1338" s="126"/>
      <c r="C1338" s="7" t="s">
        <v>1764</v>
      </c>
      <c r="D1338" s="7">
        <v>1</v>
      </c>
      <c r="E1338" s="88">
        <v>72</v>
      </c>
      <c r="F1338" s="110"/>
      <c r="G1338" s="113"/>
      <c r="H1338" s="138"/>
      <c r="I1338" s="150"/>
      <c r="J1338" s="130"/>
      <c r="K1338" s="116"/>
      <c r="L1338" s="111"/>
      <c r="M1338" s="111"/>
      <c r="N1338" s="111"/>
      <c r="O1338" s="111"/>
      <c r="P1338" s="111"/>
      <c r="Q1338" s="110"/>
      <c r="R1338" s="110"/>
      <c r="S1338" s="2"/>
      <c r="T1338" s="2"/>
      <c r="U1338" s="2"/>
      <c r="V1338" s="2"/>
    </row>
    <row r="1339" spans="1:22" hidden="1" x14ac:dyDescent="0.3">
      <c r="A1339" s="109">
        <v>706</v>
      </c>
      <c r="B1339" s="126" t="s">
        <v>119</v>
      </c>
      <c r="C1339" s="7" t="str">
        <f t="shared" si="182"/>
        <v>Pinellas|Family|MR|Active</v>
      </c>
      <c r="D1339" s="7">
        <v>1</v>
      </c>
      <c r="E1339" s="88">
        <v>304</v>
      </c>
      <c r="F1339" s="110">
        <f t="shared" si="190"/>
        <v>1824</v>
      </c>
      <c r="G1339" s="113">
        <f t="shared" si="191"/>
        <v>1663</v>
      </c>
      <c r="H1339" s="138"/>
      <c r="I1339" s="150"/>
      <c r="J1339" s="130"/>
      <c r="K1339" s="116">
        <v>275</v>
      </c>
      <c r="L1339" s="111">
        <v>274</v>
      </c>
      <c r="M1339" s="111">
        <v>276</v>
      </c>
      <c r="N1339" s="111">
        <v>278</v>
      </c>
      <c r="O1339" s="111">
        <v>281</v>
      </c>
      <c r="P1339" s="111">
        <v>279</v>
      </c>
      <c r="Q1339" s="110">
        <v>28.166699999999999</v>
      </c>
      <c r="R1339" s="110">
        <v>-82.741799999999998</v>
      </c>
      <c r="S1339" s="2" t="s">
        <v>467</v>
      </c>
      <c r="T1339" s="2" t="s">
        <v>1526</v>
      </c>
      <c r="U1339" s="2" t="s">
        <v>1738</v>
      </c>
      <c r="V1339" s="2" t="s">
        <v>2</v>
      </c>
    </row>
    <row r="1340" spans="1:22" hidden="1" x14ac:dyDescent="0.3">
      <c r="A1340" s="109">
        <v>836</v>
      </c>
      <c r="B1340" s="126" t="s">
        <v>119</v>
      </c>
      <c r="C1340" s="7" t="str">
        <f t="shared" si="182"/>
        <v>Pinellas|Family|MR|Active</v>
      </c>
      <c r="D1340" s="7">
        <v>1</v>
      </c>
      <c r="E1340" s="88">
        <v>138</v>
      </c>
      <c r="F1340" s="110">
        <f t="shared" si="190"/>
        <v>828</v>
      </c>
      <c r="G1340" s="113">
        <f t="shared" si="191"/>
        <v>747</v>
      </c>
      <c r="H1340" s="138"/>
      <c r="I1340" s="150"/>
      <c r="J1340" s="130"/>
      <c r="K1340" s="116">
        <v>131</v>
      </c>
      <c r="L1340" s="111">
        <v>129</v>
      </c>
      <c r="M1340" s="111">
        <v>127</v>
      </c>
      <c r="N1340" s="111">
        <v>117</v>
      </c>
      <c r="O1340" s="111">
        <v>119</v>
      </c>
      <c r="P1340" s="111">
        <v>124</v>
      </c>
      <c r="Q1340" s="110">
        <v>27.8064</v>
      </c>
      <c r="R1340" s="110">
        <v>-82.743099999999998</v>
      </c>
      <c r="S1340" s="2" t="s">
        <v>545</v>
      </c>
      <c r="T1340" s="2" t="s">
        <v>1401</v>
      </c>
      <c r="U1340" s="2" t="s">
        <v>1738</v>
      </c>
      <c r="V1340" s="2" t="s">
        <v>2</v>
      </c>
    </row>
    <row r="1341" spans="1:22" hidden="1" x14ac:dyDescent="0.3">
      <c r="A1341" s="109">
        <v>934</v>
      </c>
      <c r="B1341" s="126" t="s">
        <v>119</v>
      </c>
      <c r="C1341" s="7" t="str">
        <f t="shared" si="182"/>
        <v>Pinellas|Family|MR|Active</v>
      </c>
      <c r="D1341" s="7">
        <v>1</v>
      </c>
      <c r="E1341" s="88">
        <v>352</v>
      </c>
      <c r="F1341" s="110">
        <f t="shared" si="190"/>
        <v>2112</v>
      </c>
      <c r="G1341" s="113">
        <f t="shared" si="191"/>
        <v>2110</v>
      </c>
      <c r="H1341" s="138"/>
      <c r="I1341" s="150"/>
      <c r="J1341" s="130"/>
      <c r="K1341" s="116">
        <v>351</v>
      </c>
      <c r="L1341" s="111">
        <v>352</v>
      </c>
      <c r="M1341" s="111">
        <v>352</v>
      </c>
      <c r="N1341" s="111">
        <v>352</v>
      </c>
      <c r="O1341" s="111">
        <v>352</v>
      </c>
      <c r="P1341" s="111">
        <v>351</v>
      </c>
      <c r="Q1341" s="110">
        <v>27.9681</v>
      </c>
      <c r="R1341" s="110">
        <v>-82.717299999999994</v>
      </c>
      <c r="S1341" s="2" t="s">
        <v>600</v>
      </c>
      <c r="T1341" s="2" t="s">
        <v>1354</v>
      </c>
      <c r="U1341" s="2" t="s">
        <v>1738</v>
      </c>
      <c r="V1341" s="2" t="s">
        <v>2</v>
      </c>
    </row>
    <row r="1342" spans="1:22" hidden="1" x14ac:dyDescent="0.3">
      <c r="A1342" s="109">
        <v>1246</v>
      </c>
      <c r="B1342" s="126" t="s">
        <v>119</v>
      </c>
      <c r="C1342" s="7" t="str">
        <f t="shared" si="182"/>
        <v>Pinellas|Family|MR|Active</v>
      </c>
      <c r="D1342" s="7">
        <v>1</v>
      </c>
      <c r="E1342" s="88">
        <v>179</v>
      </c>
      <c r="F1342" s="110">
        <f t="shared" si="190"/>
        <v>1074</v>
      </c>
      <c r="G1342" s="113">
        <f t="shared" si="191"/>
        <v>961</v>
      </c>
      <c r="H1342" s="138"/>
      <c r="I1342" s="150"/>
      <c r="J1342" s="130"/>
      <c r="K1342" s="116">
        <v>158</v>
      </c>
      <c r="L1342" s="111">
        <v>158</v>
      </c>
      <c r="M1342" s="111">
        <v>161</v>
      </c>
      <c r="N1342" s="111">
        <v>160</v>
      </c>
      <c r="O1342" s="111">
        <v>160</v>
      </c>
      <c r="P1342" s="111">
        <v>164</v>
      </c>
      <c r="Q1342" s="110">
        <v>27.955100000000002</v>
      </c>
      <c r="R1342" s="110">
        <v>-82.791600000000003</v>
      </c>
      <c r="S1342" s="2" t="s">
        <v>802</v>
      </c>
      <c r="T1342" s="2" t="s">
        <v>1345</v>
      </c>
      <c r="U1342" s="2" t="s">
        <v>1738</v>
      </c>
      <c r="V1342" s="2" t="s">
        <v>2</v>
      </c>
    </row>
    <row r="1343" spans="1:22" hidden="1" x14ac:dyDescent="0.3">
      <c r="A1343" s="109">
        <v>1312</v>
      </c>
      <c r="B1343" s="126" t="s">
        <v>119</v>
      </c>
      <c r="C1343" s="7" t="str">
        <f t="shared" si="182"/>
        <v>Pinellas|Family|MR|Active</v>
      </c>
      <c r="D1343" s="7">
        <v>1</v>
      </c>
      <c r="E1343" s="88">
        <v>180</v>
      </c>
      <c r="F1343" s="110">
        <f t="shared" si="190"/>
        <v>1080</v>
      </c>
      <c r="G1343" s="113">
        <f t="shared" si="191"/>
        <v>1039</v>
      </c>
      <c r="H1343" s="138"/>
      <c r="I1343" s="150"/>
      <c r="J1343" s="130"/>
      <c r="K1343" s="116">
        <v>173</v>
      </c>
      <c r="L1343" s="111">
        <v>176</v>
      </c>
      <c r="M1343" s="111">
        <v>176</v>
      </c>
      <c r="N1343" s="111">
        <v>175</v>
      </c>
      <c r="O1343" s="111">
        <v>171</v>
      </c>
      <c r="P1343" s="111">
        <v>168</v>
      </c>
      <c r="Q1343" s="110">
        <v>27.934740000000001</v>
      </c>
      <c r="R1343" s="110">
        <v>-82.798848000000007</v>
      </c>
      <c r="S1343" s="2" t="s">
        <v>813</v>
      </c>
      <c r="T1343" s="2" t="s">
        <v>1360</v>
      </c>
      <c r="U1343" s="2" t="s">
        <v>1738</v>
      </c>
      <c r="V1343" s="2" t="s">
        <v>2</v>
      </c>
    </row>
    <row r="1344" spans="1:22" hidden="1" x14ac:dyDescent="0.3">
      <c r="A1344" s="109">
        <v>1530</v>
      </c>
      <c r="B1344" s="126" t="s">
        <v>119</v>
      </c>
      <c r="C1344" s="7" t="str">
        <f t="shared" ref="C1344:C1421" si="197">CONCATENATE(B1344&amp;"|"&amp;U1344&amp;"|"&amp;V1344)</f>
        <v>Pinellas|Family|MR|Active</v>
      </c>
      <c r="D1344" s="7">
        <v>1</v>
      </c>
      <c r="E1344" s="88">
        <v>806</v>
      </c>
      <c r="F1344" s="110">
        <f t="shared" si="190"/>
        <v>4836</v>
      </c>
      <c r="G1344" s="113">
        <f t="shared" si="191"/>
        <v>4525</v>
      </c>
      <c r="H1344" s="138"/>
      <c r="I1344" s="150"/>
      <c r="J1344" s="130"/>
      <c r="K1344" s="116">
        <v>767</v>
      </c>
      <c r="L1344" s="111">
        <v>773</v>
      </c>
      <c r="M1344" s="111">
        <v>751</v>
      </c>
      <c r="N1344" s="111">
        <v>742</v>
      </c>
      <c r="O1344" s="111">
        <v>741</v>
      </c>
      <c r="P1344" s="111">
        <v>751</v>
      </c>
      <c r="Q1344" s="110">
        <v>27.714600000000001</v>
      </c>
      <c r="R1344" s="110">
        <v>-82.6631</v>
      </c>
      <c r="S1344" s="2" t="s">
        <v>899</v>
      </c>
      <c r="T1344" s="2" t="s">
        <v>1398</v>
      </c>
      <c r="U1344" s="2" t="s">
        <v>1738</v>
      </c>
      <c r="V1344" s="2" t="s">
        <v>2</v>
      </c>
    </row>
    <row r="1345" spans="1:22" hidden="1" x14ac:dyDescent="0.3">
      <c r="A1345" s="109">
        <v>2176</v>
      </c>
      <c r="B1345" s="126" t="s">
        <v>119</v>
      </c>
      <c r="C1345" s="7" t="str">
        <f t="shared" si="197"/>
        <v>Pinellas|Family|MR|Active</v>
      </c>
      <c r="D1345" s="7">
        <v>1</v>
      </c>
      <c r="E1345" s="88">
        <v>156</v>
      </c>
      <c r="F1345" s="110">
        <f t="shared" si="190"/>
        <v>936</v>
      </c>
      <c r="G1345" s="113">
        <f t="shared" si="191"/>
        <v>910</v>
      </c>
      <c r="H1345" s="138"/>
      <c r="I1345" s="150"/>
      <c r="J1345" s="130"/>
      <c r="K1345" s="116">
        <v>152</v>
      </c>
      <c r="L1345" s="111">
        <v>153</v>
      </c>
      <c r="M1345" s="111">
        <v>152</v>
      </c>
      <c r="N1345" s="111">
        <v>151</v>
      </c>
      <c r="O1345" s="111">
        <v>152</v>
      </c>
      <c r="P1345" s="111">
        <v>150</v>
      </c>
      <c r="Q1345" s="110">
        <v>27.784469000000001</v>
      </c>
      <c r="R1345" s="110">
        <v>-82.666174999999996</v>
      </c>
      <c r="S1345" s="2" t="s">
        <v>1086</v>
      </c>
      <c r="T1345" s="2" t="s">
        <v>1700</v>
      </c>
      <c r="U1345" s="2" t="s">
        <v>1738</v>
      </c>
      <c r="V1345" s="2" t="s">
        <v>2</v>
      </c>
    </row>
    <row r="1346" spans="1:22" x14ac:dyDescent="0.2">
      <c r="A1346" s="109"/>
      <c r="B1346" s="126"/>
      <c r="C1346" s="7" t="s">
        <v>1761</v>
      </c>
      <c r="D1346" s="7">
        <f>SUM(D1339:D1345)</f>
        <v>7</v>
      </c>
      <c r="E1346" s="135">
        <f t="shared" ref="E1346:G1346" si="198">SUM(E1339:E1345)</f>
        <v>2115</v>
      </c>
      <c r="F1346" s="2">
        <f t="shared" si="198"/>
        <v>12690</v>
      </c>
      <c r="G1346" s="2">
        <f t="shared" si="198"/>
        <v>11955</v>
      </c>
      <c r="H1346" s="138">
        <f>G1346/F1346</f>
        <v>0.94208037825059099</v>
      </c>
      <c r="I1346" s="150">
        <v>0.92879999999999996</v>
      </c>
      <c r="J1346" s="130">
        <v>0.90920000000000001</v>
      </c>
      <c r="K1346" s="116"/>
      <c r="L1346" s="111"/>
      <c r="M1346" s="111"/>
      <c r="N1346" s="111"/>
      <c r="O1346" s="111"/>
      <c r="P1346" s="111"/>
      <c r="Q1346" s="110"/>
      <c r="R1346" s="110"/>
      <c r="S1346" s="2"/>
      <c r="T1346" s="2"/>
      <c r="U1346" s="2"/>
      <c r="V1346" s="2"/>
    </row>
    <row r="1347" spans="1:22" hidden="1" x14ac:dyDescent="0.3">
      <c r="A1347" s="109">
        <v>2498</v>
      </c>
      <c r="B1347" s="126" t="s">
        <v>119</v>
      </c>
      <c r="C1347" s="7" t="str">
        <f t="shared" si="197"/>
        <v>Pinellas|Family|MR|Lease-Up</v>
      </c>
      <c r="D1347" s="7">
        <v>1</v>
      </c>
      <c r="E1347" s="88">
        <v>144</v>
      </c>
      <c r="F1347" s="110">
        <f t="shared" si="190"/>
        <v>864</v>
      </c>
      <c r="G1347" s="113">
        <f t="shared" si="191"/>
        <v>824</v>
      </c>
      <c r="H1347" s="138"/>
      <c r="I1347" s="150"/>
      <c r="J1347" s="130"/>
      <c r="K1347" s="116">
        <v>139</v>
      </c>
      <c r="L1347" s="111">
        <v>140</v>
      </c>
      <c r="M1347" s="111">
        <v>137</v>
      </c>
      <c r="N1347" s="111">
        <v>134</v>
      </c>
      <c r="O1347" s="111">
        <v>139</v>
      </c>
      <c r="P1347" s="111">
        <v>135</v>
      </c>
      <c r="Q1347" s="110">
        <v>27.933033999999999</v>
      </c>
      <c r="R1347" s="110">
        <v>-82.796251999999996</v>
      </c>
      <c r="S1347" s="2" t="s">
        <v>1180</v>
      </c>
      <c r="T1347" s="2" t="s">
        <v>1533</v>
      </c>
      <c r="U1347" s="2" t="s">
        <v>1738</v>
      </c>
      <c r="V1347" s="2" t="s">
        <v>1332</v>
      </c>
    </row>
    <row r="1348" spans="1:22" x14ac:dyDescent="0.2">
      <c r="A1348" s="109"/>
      <c r="B1348" s="126"/>
      <c r="C1348" s="7" t="s">
        <v>1790</v>
      </c>
      <c r="D1348" s="7">
        <v>1</v>
      </c>
      <c r="E1348" s="88">
        <v>144</v>
      </c>
      <c r="F1348" s="110">
        <v>864</v>
      </c>
      <c r="G1348" s="113">
        <v>824</v>
      </c>
      <c r="H1348" s="138">
        <f>G1348/F1348</f>
        <v>0.95370370370370372</v>
      </c>
      <c r="I1348" s="150" t="s">
        <v>1763</v>
      </c>
      <c r="J1348" s="130" t="s">
        <v>1763</v>
      </c>
      <c r="Q1348" s="110"/>
      <c r="R1348" s="110"/>
      <c r="S1348" s="2"/>
      <c r="T1348" s="2"/>
      <c r="U1348" s="2"/>
      <c r="V1348" s="2"/>
    </row>
    <row r="1349" spans="1:22" hidden="1" x14ac:dyDescent="0.3">
      <c r="A1349" s="109">
        <v>2635</v>
      </c>
      <c r="B1349" s="126" t="s">
        <v>119</v>
      </c>
      <c r="C1349" s="7" t="str">
        <f>CONCATENATE(B1349&amp;"|"&amp;U1349&amp;"|"&amp;V1349)</f>
        <v>Pinellas|Family|MR|Pipeline</v>
      </c>
      <c r="D1349" s="7">
        <v>1</v>
      </c>
      <c r="E1349" s="88">
        <v>40</v>
      </c>
      <c r="F1349" s="110">
        <f>COUNTA(K1349:P1349)*E1349</f>
        <v>0</v>
      </c>
      <c r="G1349" s="113">
        <f>SUM(K1349:P1349)</f>
        <v>0</v>
      </c>
      <c r="H1349" s="138"/>
      <c r="I1349" s="150"/>
      <c r="J1349" s="130"/>
      <c r="Q1349" s="110">
        <v>27.800277999999999</v>
      </c>
      <c r="R1349" s="110">
        <v>-82.637388999999999</v>
      </c>
      <c r="S1349" s="2" t="s">
        <v>1286</v>
      </c>
      <c r="T1349" s="2" t="s">
        <v>1369</v>
      </c>
      <c r="U1349" s="2" t="s">
        <v>1738</v>
      </c>
      <c r="V1349" s="2" t="s">
        <v>1333</v>
      </c>
    </row>
    <row r="1350" spans="1:22" x14ac:dyDescent="0.2">
      <c r="A1350" s="109"/>
      <c r="B1350" s="126"/>
      <c r="C1350" s="7" t="s">
        <v>1774</v>
      </c>
      <c r="D1350" s="7">
        <v>1</v>
      </c>
      <c r="E1350" s="88">
        <v>40</v>
      </c>
      <c r="F1350" s="110"/>
      <c r="G1350" s="113"/>
      <c r="H1350" s="138"/>
      <c r="I1350" s="150"/>
      <c r="J1350" s="130"/>
      <c r="K1350" s="116"/>
      <c r="L1350" s="111"/>
      <c r="M1350" s="111"/>
      <c r="N1350" s="111"/>
      <c r="O1350" s="111"/>
      <c r="P1350" s="111"/>
      <c r="Q1350" s="110"/>
      <c r="R1350" s="110"/>
      <c r="S1350" s="2"/>
      <c r="T1350" s="2"/>
      <c r="U1350" s="2"/>
      <c r="V1350" s="2"/>
    </row>
    <row r="1351" spans="1:22" hidden="1" x14ac:dyDescent="0.3">
      <c r="A1351" s="109">
        <v>2425</v>
      </c>
      <c r="B1351" s="126" t="s">
        <v>119</v>
      </c>
      <c r="C1351" s="7" t="str">
        <f>CONCATENATE(B1351&amp;"|"&amp;U1351&amp;"|"&amp;V1351)</f>
        <v>Pinellas|Homeless|Active</v>
      </c>
      <c r="D1351" s="7">
        <v>1</v>
      </c>
      <c r="E1351" s="88">
        <v>80</v>
      </c>
      <c r="F1351" s="110">
        <f>COUNTA(K1351:P1351)*E1351</f>
        <v>480</v>
      </c>
      <c r="G1351" s="113">
        <f>SUM(K1351:P1351)</f>
        <v>459</v>
      </c>
      <c r="H1351" s="138"/>
      <c r="I1351" s="150"/>
      <c r="J1351" s="130"/>
      <c r="K1351" s="116">
        <v>74</v>
      </c>
      <c r="L1351" s="111">
        <v>75</v>
      </c>
      <c r="M1351" s="111">
        <v>78</v>
      </c>
      <c r="N1351" s="111">
        <v>77</v>
      </c>
      <c r="O1351" s="111">
        <v>78</v>
      </c>
      <c r="P1351" s="111">
        <v>77</v>
      </c>
      <c r="Q1351" s="110">
        <v>27.886399999999998</v>
      </c>
      <c r="R1351" s="110">
        <v>-82.709800000000001</v>
      </c>
      <c r="S1351" s="2" t="s">
        <v>1132</v>
      </c>
      <c r="T1351" s="2" t="s">
        <v>1390</v>
      </c>
      <c r="U1351" s="2" t="s">
        <v>6</v>
      </c>
      <c r="V1351" s="2" t="s">
        <v>2</v>
      </c>
    </row>
    <row r="1352" spans="1:22" x14ac:dyDescent="0.2">
      <c r="A1352" s="109"/>
      <c r="B1352" s="126"/>
      <c r="C1352" s="7" t="s">
        <v>1789</v>
      </c>
      <c r="D1352" s="7">
        <v>1</v>
      </c>
      <c r="E1352" s="88">
        <v>80</v>
      </c>
      <c r="F1352" s="110">
        <v>480</v>
      </c>
      <c r="G1352" s="113">
        <v>459</v>
      </c>
      <c r="H1352" s="138">
        <f>G1352/F1352</f>
        <v>0.95625000000000004</v>
      </c>
      <c r="I1352" s="150">
        <v>0.90210000000000001</v>
      </c>
      <c r="J1352" s="130">
        <v>0.94379999999999997</v>
      </c>
      <c r="K1352" s="116"/>
      <c r="L1352" s="111"/>
      <c r="M1352" s="111"/>
      <c r="N1352" s="111"/>
      <c r="O1352" s="111"/>
      <c r="P1352" s="111"/>
      <c r="Q1352" s="110"/>
      <c r="R1352" s="110"/>
      <c r="S1352" s="2"/>
      <c r="T1352" s="2"/>
      <c r="U1352" s="2"/>
      <c r="V1352" s="2"/>
    </row>
    <row r="1353" spans="1:22" hidden="1" x14ac:dyDescent="0.3">
      <c r="A1353" s="109">
        <v>2637</v>
      </c>
      <c r="B1353" s="126" t="s">
        <v>119</v>
      </c>
      <c r="C1353" s="7" t="str">
        <f t="shared" si="197"/>
        <v>Pinellas|Homeless|Pipeline</v>
      </c>
      <c r="D1353" s="7">
        <v>1</v>
      </c>
      <c r="E1353" s="88">
        <v>10</v>
      </c>
      <c r="F1353" s="110">
        <f t="shared" si="190"/>
        <v>0</v>
      </c>
      <c r="G1353" s="113">
        <f t="shared" si="191"/>
        <v>0</v>
      </c>
      <c r="H1353" s="138"/>
      <c r="I1353" s="150"/>
      <c r="J1353" s="130"/>
      <c r="Q1353" s="110">
        <v>27.735693000000001</v>
      </c>
      <c r="R1353" s="110">
        <v>-82.683426999999995</v>
      </c>
      <c r="S1353" s="2" t="s">
        <v>1287</v>
      </c>
      <c r="T1353" s="2" t="s">
        <v>1374</v>
      </c>
      <c r="U1353" s="2" t="s">
        <v>6</v>
      </c>
      <c r="V1353" s="2" t="s">
        <v>1333</v>
      </c>
    </row>
    <row r="1354" spans="1:22" hidden="1" x14ac:dyDescent="0.3">
      <c r="A1354" s="109">
        <v>2639</v>
      </c>
      <c r="B1354" s="126" t="s">
        <v>119</v>
      </c>
      <c r="C1354" s="7" t="str">
        <f t="shared" si="197"/>
        <v>Pinellas|Homeless|Pipeline</v>
      </c>
      <c r="D1354" s="7">
        <v>1</v>
      </c>
      <c r="E1354" s="88">
        <v>15</v>
      </c>
      <c r="F1354" s="110">
        <f t="shared" si="190"/>
        <v>0</v>
      </c>
      <c r="G1354" s="113">
        <f t="shared" si="191"/>
        <v>0</v>
      </c>
      <c r="H1354" s="138"/>
      <c r="I1354" s="150"/>
      <c r="J1354" s="130"/>
      <c r="Q1354" s="110">
        <v>27.886424999999999</v>
      </c>
      <c r="R1354" s="110">
        <v>-82.709497999999996</v>
      </c>
      <c r="S1354" s="2" t="s">
        <v>1288</v>
      </c>
      <c r="T1354" s="2" t="s">
        <v>1374</v>
      </c>
      <c r="U1354" s="2" t="s">
        <v>6</v>
      </c>
      <c r="V1354" s="2" t="s">
        <v>1333</v>
      </c>
    </row>
    <row r="1355" spans="1:22" hidden="1" x14ac:dyDescent="0.3">
      <c r="A1355" s="109">
        <v>2677</v>
      </c>
      <c r="B1355" s="126" t="s">
        <v>119</v>
      </c>
      <c r="C1355" s="7" t="str">
        <f t="shared" si="197"/>
        <v>Pinellas|Homeless|Pipeline</v>
      </c>
      <c r="D1355" s="7">
        <v>1</v>
      </c>
      <c r="E1355" s="88">
        <v>45</v>
      </c>
      <c r="F1355" s="110">
        <f t="shared" si="190"/>
        <v>0</v>
      </c>
      <c r="G1355" s="113">
        <f t="shared" si="191"/>
        <v>0</v>
      </c>
      <c r="H1355" s="138"/>
      <c r="I1355" s="150"/>
      <c r="J1355" s="130"/>
      <c r="S1355" s="2" t="s">
        <v>1311</v>
      </c>
      <c r="T1355" s="2" t="s">
        <v>1728</v>
      </c>
      <c r="U1355" s="2" t="s">
        <v>6</v>
      </c>
      <c r="V1355" s="2" t="s">
        <v>1333</v>
      </c>
    </row>
    <row r="1356" spans="1:22" x14ac:dyDescent="0.2">
      <c r="A1356" s="109"/>
      <c r="B1356" s="126"/>
      <c r="C1356" s="7" t="s">
        <v>1773</v>
      </c>
      <c r="D1356" s="7">
        <f>SUM(D1353:D1355)</f>
        <v>3</v>
      </c>
      <c r="E1356" s="135">
        <f>SUM(E1353:E1355)</f>
        <v>70</v>
      </c>
      <c r="F1356" s="110"/>
      <c r="G1356" s="113"/>
      <c r="H1356" s="138"/>
      <c r="I1356" s="150"/>
      <c r="J1356" s="130"/>
      <c r="S1356" s="2"/>
      <c r="T1356" s="2"/>
      <c r="U1356" s="2"/>
      <c r="V1356" s="2"/>
    </row>
    <row r="1357" spans="1:22" hidden="1" x14ac:dyDescent="0.3">
      <c r="A1357" s="109">
        <v>2618</v>
      </c>
      <c r="B1357" s="126" t="s">
        <v>119</v>
      </c>
      <c r="C1357" s="7" t="str">
        <f t="shared" si="197"/>
        <v>Pinellas|Special Needs|Pipeline</v>
      </c>
      <c r="D1357" s="7">
        <v>1</v>
      </c>
      <c r="E1357" s="88">
        <v>88</v>
      </c>
      <c r="F1357" s="110">
        <f t="shared" si="190"/>
        <v>0</v>
      </c>
      <c r="G1357" s="113">
        <f t="shared" si="191"/>
        <v>0</v>
      </c>
      <c r="H1357" s="138"/>
      <c r="I1357" s="150"/>
      <c r="J1357" s="130"/>
      <c r="S1357" s="2" t="s">
        <v>1270</v>
      </c>
      <c r="T1357" s="2" t="s">
        <v>1723</v>
      </c>
      <c r="U1357" s="2" t="s">
        <v>8</v>
      </c>
      <c r="V1357" s="2" t="s">
        <v>1333</v>
      </c>
    </row>
    <row r="1358" spans="1:22" ht="12.75" thickBot="1" x14ac:dyDescent="0.25">
      <c r="A1358" s="109"/>
      <c r="B1358" s="128"/>
      <c r="C1358" s="44" t="s">
        <v>1787</v>
      </c>
      <c r="D1358" s="44">
        <v>1</v>
      </c>
      <c r="E1358" s="90">
        <v>88</v>
      </c>
      <c r="F1358" s="145"/>
      <c r="G1358" s="146"/>
      <c r="H1358" s="139"/>
      <c r="I1358" s="151"/>
      <c r="J1358" s="131"/>
      <c r="S1358" s="2"/>
      <c r="T1358" s="2"/>
      <c r="U1358" s="2"/>
      <c r="V1358" s="2"/>
    </row>
    <row r="1359" spans="1:22" s="114" customFormat="1" x14ac:dyDescent="0.2">
      <c r="A1359" s="119"/>
      <c r="B1359" s="132" t="s">
        <v>13</v>
      </c>
      <c r="C1359" s="156" t="s">
        <v>1781</v>
      </c>
      <c r="D1359" s="156">
        <f>D1364+D1381+D1387</f>
        <v>23</v>
      </c>
      <c r="E1359" s="156">
        <f t="shared" ref="E1359:G1359" si="199">E1364+E1381+E1387</f>
        <v>2941</v>
      </c>
      <c r="F1359" s="156">
        <f t="shared" si="199"/>
        <v>17318</v>
      </c>
      <c r="G1359" s="156">
        <f t="shared" si="199"/>
        <v>16524</v>
      </c>
      <c r="H1359" s="102">
        <f>G1359/F1359</f>
        <v>0.95415174962466798</v>
      </c>
      <c r="I1359" s="156"/>
      <c r="J1359" s="157"/>
      <c r="K1359" s="142"/>
      <c r="L1359" s="143"/>
      <c r="M1359" s="143"/>
      <c r="N1359" s="143"/>
      <c r="O1359" s="143"/>
      <c r="P1359" s="143"/>
      <c r="S1359" s="120"/>
      <c r="T1359" s="120"/>
      <c r="U1359" s="120"/>
      <c r="V1359" s="120"/>
    </row>
    <row r="1360" spans="1:22" hidden="1" x14ac:dyDescent="0.3">
      <c r="A1360" s="109">
        <v>1334</v>
      </c>
      <c r="B1360" s="126" t="s">
        <v>13</v>
      </c>
      <c r="C1360" s="2" t="str">
        <f t="shared" si="197"/>
        <v>Polk|Elderly|Active</v>
      </c>
      <c r="D1360" s="2">
        <v>1</v>
      </c>
      <c r="E1360" s="110">
        <v>160</v>
      </c>
      <c r="F1360" s="110">
        <f t="shared" si="190"/>
        <v>960</v>
      </c>
      <c r="G1360" s="113">
        <f t="shared" si="191"/>
        <v>956</v>
      </c>
      <c r="H1360" s="137"/>
      <c r="I1360" s="124"/>
      <c r="J1360" s="127"/>
      <c r="K1360" s="116">
        <v>159</v>
      </c>
      <c r="L1360" s="111">
        <v>159</v>
      </c>
      <c r="M1360" s="111">
        <v>159</v>
      </c>
      <c r="N1360" s="111">
        <v>160</v>
      </c>
      <c r="O1360" s="111">
        <v>159</v>
      </c>
      <c r="P1360" s="111">
        <v>160</v>
      </c>
      <c r="Q1360" s="110">
        <v>27.911200000000001</v>
      </c>
      <c r="R1360" s="110">
        <v>-81.8386</v>
      </c>
      <c r="S1360" s="2" t="s">
        <v>828</v>
      </c>
      <c r="T1360" s="2" t="s">
        <v>1360</v>
      </c>
      <c r="U1360" s="2" t="s">
        <v>3</v>
      </c>
      <c r="V1360" s="2" t="s">
        <v>2</v>
      </c>
    </row>
    <row r="1361" spans="1:22" hidden="1" x14ac:dyDescent="0.3">
      <c r="A1361" s="109">
        <v>1606</v>
      </c>
      <c r="B1361" s="126" t="s">
        <v>13</v>
      </c>
      <c r="C1361" s="2" t="str">
        <f t="shared" si="197"/>
        <v>Polk|Elderly|Active</v>
      </c>
      <c r="D1361" s="2">
        <v>1</v>
      </c>
      <c r="E1361" s="110">
        <v>150</v>
      </c>
      <c r="F1361" s="110">
        <f t="shared" si="190"/>
        <v>900</v>
      </c>
      <c r="G1361" s="113">
        <f t="shared" si="191"/>
        <v>849</v>
      </c>
      <c r="H1361" s="137"/>
      <c r="I1361" s="124"/>
      <c r="J1361" s="127"/>
      <c r="K1361" s="116">
        <v>139</v>
      </c>
      <c r="L1361" s="111">
        <v>141</v>
      </c>
      <c r="M1361" s="111">
        <v>141</v>
      </c>
      <c r="N1361" s="111">
        <v>143</v>
      </c>
      <c r="O1361" s="111">
        <v>141</v>
      </c>
      <c r="P1361" s="111">
        <v>144</v>
      </c>
      <c r="Q1361" s="110">
        <v>28.054099999999998</v>
      </c>
      <c r="R1361" s="110">
        <v>-81.966999999999999</v>
      </c>
      <c r="S1361" s="2" t="s">
        <v>938</v>
      </c>
      <c r="T1361" s="2" t="s">
        <v>1362</v>
      </c>
      <c r="U1361" s="2" t="s">
        <v>3</v>
      </c>
      <c r="V1361" s="2" t="s">
        <v>2</v>
      </c>
    </row>
    <row r="1362" spans="1:22" hidden="1" x14ac:dyDescent="0.3">
      <c r="A1362" s="109">
        <v>1839</v>
      </c>
      <c r="B1362" s="126" t="s">
        <v>13</v>
      </c>
      <c r="C1362" s="2" t="str">
        <f t="shared" si="197"/>
        <v>Polk|Elderly|Active</v>
      </c>
      <c r="D1362" s="2">
        <v>1</v>
      </c>
      <c r="E1362" s="110">
        <v>84</v>
      </c>
      <c r="F1362" s="110">
        <f t="shared" si="190"/>
        <v>504</v>
      </c>
      <c r="G1362" s="113">
        <f t="shared" si="191"/>
        <v>479</v>
      </c>
      <c r="H1362" s="137"/>
      <c r="I1362" s="124"/>
      <c r="J1362" s="127"/>
      <c r="K1362" s="116">
        <v>81</v>
      </c>
      <c r="L1362" s="111">
        <v>80</v>
      </c>
      <c r="M1362" s="111">
        <v>80</v>
      </c>
      <c r="N1362" s="111">
        <v>79</v>
      </c>
      <c r="O1362" s="111">
        <v>79</v>
      </c>
      <c r="P1362" s="111">
        <v>80</v>
      </c>
      <c r="Q1362" s="110">
        <v>28.036860999999998</v>
      </c>
      <c r="R1362" s="110">
        <v>-81.725583</v>
      </c>
      <c r="S1362" s="2" t="s">
        <v>1003</v>
      </c>
      <c r="T1362" s="2" t="s">
        <v>1363</v>
      </c>
      <c r="U1362" s="2" t="s">
        <v>3</v>
      </c>
      <c r="V1362" s="2" t="s">
        <v>2</v>
      </c>
    </row>
    <row r="1363" spans="1:22" hidden="1" x14ac:dyDescent="0.3">
      <c r="A1363" s="109">
        <v>1945</v>
      </c>
      <c r="B1363" s="126" t="s">
        <v>13</v>
      </c>
      <c r="C1363" s="2" t="str">
        <f t="shared" si="197"/>
        <v>Polk|Elderly|Active</v>
      </c>
      <c r="D1363" s="2">
        <v>1</v>
      </c>
      <c r="E1363" s="110">
        <v>100</v>
      </c>
      <c r="F1363" s="110">
        <f t="shared" si="190"/>
        <v>600</v>
      </c>
      <c r="G1363" s="113">
        <f t="shared" si="191"/>
        <v>590</v>
      </c>
      <c r="H1363" s="137"/>
      <c r="I1363" s="124"/>
      <c r="J1363" s="127"/>
      <c r="K1363" s="116">
        <v>98</v>
      </c>
      <c r="L1363" s="111">
        <v>95</v>
      </c>
      <c r="M1363" s="111">
        <v>98</v>
      </c>
      <c r="N1363" s="111">
        <v>100</v>
      </c>
      <c r="O1363" s="111">
        <v>99</v>
      </c>
      <c r="P1363" s="111">
        <v>100</v>
      </c>
      <c r="Q1363" s="110">
        <v>27.901934000000001</v>
      </c>
      <c r="R1363" s="110">
        <v>-81.855605999999995</v>
      </c>
      <c r="S1363" s="2" t="s">
        <v>1041</v>
      </c>
      <c r="T1363" s="2" t="s">
        <v>1676</v>
      </c>
      <c r="U1363" s="2" t="s">
        <v>3</v>
      </c>
      <c r="V1363" s="2" t="s">
        <v>2</v>
      </c>
    </row>
    <row r="1364" spans="1:22" x14ac:dyDescent="0.2">
      <c r="A1364" s="109"/>
      <c r="B1364" s="126"/>
      <c r="C1364" s="7" t="s">
        <v>1767</v>
      </c>
      <c r="D1364" s="7">
        <f>SUM(D1360:D1363)</f>
        <v>4</v>
      </c>
      <c r="E1364" s="135">
        <f t="shared" ref="E1364:G1364" si="200">SUM(E1360:E1363)</f>
        <v>494</v>
      </c>
      <c r="F1364" s="2">
        <f t="shared" si="200"/>
        <v>2964</v>
      </c>
      <c r="G1364" s="2">
        <f t="shared" si="200"/>
        <v>2874</v>
      </c>
      <c r="H1364" s="138">
        <f>G1364/F1364</f>
        <v>0.96963562753036436</v>
      </c>
      <c r="I1364" s="150">
        <v>0.96870000000000001</v>
      </c>
      <c r="J1364" s="130">
        <v>0.94940000000000002</v>
      </c>
      <c r="K1364" s="116"/>
      <c r="L1364" s="111"/>
      <c r="M1364" s="111"/>
      <c r="N1364" s="111"/>
      <c r="O1364" s="111"/>
      <c r="P1364" s="111"/>
      <c r="Q1364" s="110"/>
      <c r="R1364" s="110"/>
      <c r="S1364" s="2"/>
      <c r="T1364" s="2"/>
      <c r="U1364" s="2"/>
      <c r="V1364" s="2"/>
    </row>
    <row r="1365" spans="1:22" hidden="1" x14ac:dyDescent="0.3">
      <c r="A1365" s="109">
        <v>226</v>
      </c>
      <c r="B1365" s="126" t="s">
        <v>13</v>
      </c>
      <c r="C1365" s="7" t="str">
        <f t="shared" si="197"/>
        <v>Polk|Family|Active</v>
      </c>
      <c r="D1365" s="7">
        <v>1</v>
      </c>
      <c r="E1365" s="88">
        <v>40</v>
      </c>
      <c r="F1365" s="110">
        <f t="shared" si="190"/>
        <v>240</v>
      </c>
      <c r="G1365" s="113">
        <f t="shared" si="191"/>
        <v>237</v>
      </c>
      <c r="H1365" s="138"/>
      <c r="I1365" s="150"/>
      <c r="J1365" s="130"/>
      <c r="K1365" s="116">
        <v>40</v>
      </c>
      <c r="L1365" s="111">
        <v>40</v>
      </c>
      <c r="M1365" s="111">
        <v>39</v>
      </c>
      <c r="N1365" s="111">
        <v>39</v>
      </c>
      <c r="O1365" s="111">
        <v>39</v>
      </c>
      <c r="P1365" s="111">
        <v>40</v>
      </c>
      <c r="Q1365" s="110">
        <v>28.058299999999999</v>
      </c>
      <c r="R1365" s="110">
        <v>-81.963399999999993</v>
      </c>
      <c r="S1365" s="2" t="s">
        <v>167</v>
      </c>
      <c r="T1365" s="2" t="s">
        <v>1357</v>
      </c>
      <c r="U1365" s="2" t="s">
        <v>4</v>
      </c>
      <c r="V1365" s="2" t="s">
        <v>2</v>
      </c>
    </row>
    <row r="1366" spans="1:22" hidden="1" x14ac:dyDescent="0.3">
      <c r="A1366" s="109">
        <v>323</v>
      </c>
      <c r="B1366" s="126" t="s">
        <v>13</v>
      </c>
      <c r="C1366" s="7" t="str">
        <f t="shared" si="197"/>
        <v>Polk|Family|Active</v>
      </c>
      <c r="D1366" s="7">
        <v>1</v>
      </c>
      <c r="E1366" s="88">
        <v>120</v>
      </c>
      <c r="F1366" s="110">
        <f t="shared" si="190"/>
        <v>720</v>
      </c>
      <c r="G1366" s="113">
        <f t="shared" si="191"/>
        <v>698</v>
      </c>
      <c r="H1366" s="138"/>
      <c r="I1366" s="150"/>
      <c r="J1366" s="130"/>
      <c r="K1366" s="116">
        <v>118</v>
      </c>
      <c r="L1366" s="111">
        <v>116</v>
      </c>
      <c r="M1366" s="111">
        <v>115</v>
      </c>
      <c r="N1366" s="111">
        <v>116</v>
      </c>
      <c r="O1366" s="111">
        <v>116</v>
      </c>
      <c r="P1366" s="111">
        <v>117</v>
      </c>
      <c r="Q1366" s="110">
        <v>27.89</v>
      </c>
      <c r="R1366" s="110">
        <v>-81.822299999999998</v>
      </c>
      <c r="S1366" s="2" t="s">
        <v>230</v>
      </c>
      <c r="T1366" s="2" t="s">
        <v>1353</v>
      </c>
      <c r="U1366" s="2" t="s">
        <v>4</v>
      </c>
      <c r="V1366" s="2" t="s">
        <v>2</v>
      </c>
    </row>
    <row r="1367" spans="1:22" hidden="1" x14ac:dyDescent="0.3">
      <c r="A1367" s="109">
        <v>448</v>
      </c>
      <c r="B1367" s="126" t="s">
        <v>13</v>
      </c>
      <c r="C1367" s="7" t="str">
        <f t="shared" si="197"/>
        <v>Polk|Family|Active</v>
      </c>
      <c r="D1367" s="7">
        <v>1</v>
      </c>
      <c r="E1367" s="88">
        <v>132</v>
      </c>
      <c r="F1367" s="110">
        <f t="shared" si="190"/>
        <v>792</v>
      </c>
      <c r="G1367" s="113">
        <f t="shared" si="191"/>
        <v>775</v>
      </c>
      <c r="H1367" s="138"/>
      <c r="I1367" s="150"/>
      <c r="J1367" s="130"/>
      <c r="K1367" s="116">
        <v>132</v>
      </c>
      <c r="L1367" s="111">
        <v>130</v>
      </c>
      <c r="M1367" s="111">
        <v>129</v>
      </c>
      <c r="N1367" s="111">
        <v>128</v>
      </c>
      <c r="O1367" s="111">
        <v>126</v>
      </c>
      <c r="P1367" s="111">
        <v>130</v>
      </c>
      <c r="Q1367" s="110">
        <v>28.066452000000002</v>
      </c>
      <c r="R1367" s="110">
        <v>-81.976643999999993</v>
      </c>
      <c r="S1367" s="2" t="s">
        <v>304</v>
      </c>
      <c r="T1367" s="2" t="s">
        <v>1485</v>
      </c>
      <c r="U1367" s="2" t="s">
        <v>4</v>
      </c>
      <c r="V1367" s="2" t="s">
        <v>2</v>
      </c>
    </row>
    <row r="1368" spans="1:22" hidden="1" x14ac:dyDescent="0.3">
      <c r="A1368" s="109">
        <v>658</v>
      </c>
      <c r="B1368" s="126" t="s">
        <v>13</v>
      </c>
      <c r="C1368" s="7" t="str">
        <f t="shared" si="197"/>
        <v>Polk|Family|Active</v>
      </c>
      <c r="D1368" s="7">
        <v>1</v>
      </c>
      <c r="E1368" s="88">
        <v>220</v>
      </c>
      <c r="F1368" s="110">
        <f t="shared" si="190"/>
        <v>1320</v>
      </c>
      <c r="G1368" s="113">
        <f t="shared" si="191"/>
        <v>1275</v>
      </c>
      <c r="H1368" s="138"/>
      <c r="I1368" s="150"/>
      <c r="J1368" s="130"/>
      <c r="K1368" s="116">
        <v>217</v>
      </c>
      <c r="L1368" s="111">
        <v>216</v>
      </c>
      <c r="M1368" s="111">
        <v>220</v>
      </c>
      <c r="N1368" s="111">
        <v>209</v>
      </c>
      <c r="O1368" s="111">
        <v>204</v>
      </c>
      <c r="P1368" s="111">
        <v>209</v>
      </c>
      <c r="Q1368" s="110">
        <v>28.0762</v>
      </c>
      <c r="R1368" s="110">
        <v>-81.973200000000006</v>
      </c>
      <c r="S1368" s="2" t="s">
        <v>438</v>
      </c>
      <c r="T1368" s="2" t="s">
        <v>1356</v>
      </c>
      <c r="U1368" s="2" t="s">
        <v>4</v>
      </c>
      <c r="V1368" s="2" t="s">
        <v>2</v>
      </c>
    </row>
    <row r="1369" spans="1:22" hidden="1" x14ac:dyDescent="0.3">
      <c r="A1369" s="109">
        <v>1038</v>
      </c>
      <c r="B1369" s="126" t="s">
        <v>13</v>
      </c>
      <c r="C1369" s="7" t="str">
        <f t="shared" si="197"/>
        <v>Polk|Family|Active</v>
      </c>
      <c r="D1369" s="7">
        <v>1</v>
      </c>
      <c r="E1369" s="88">
        <v>220</v>
      </c>
      <c r="F1369" s="110">
        <f t="shared" si="190"/>
        <v>1320</v>
      </c>
      <c r="G1369" s="113">
        <f t="shared" si="191"/>
        <v>1150</v>
      </c>
      <c r="H1369" s="138"/>
      <c r="I1369" s="150"/>
      <c r="J1369" s="130"/>
      <c r="K1369" s="116">
        <v>198</v>
      </c>
      <c r="L1369" s="111">
        <v>194</v>
      </c>
      <c r="M1369" s="111">
        <v>190</v>
      </c>
      <c r="N1369" s="111">
        <v>187</v>
      </c>
      <c r="O1369" s="111">
        <v>191</v>
      </c>
      <c r="P1369" s="111">
        <v>190</v>
      </c>
      <c r="Q1369" s="110">
        <v>28.062294999999999</v>
      </c>
      <c r="R1369" s="110">
        <v>-81.705461999999997</v>
      </c>
      <c r="S1369" s="2" t="s">
        <v>674</v>
      </c>
      <c r="T1369" s="2" t="s">
        <v>1579</v>
      </c>
      <c r="U1369" s="2" t="s">
        <v>4</v>
      </c>
      <c r="V1369" s="2" t="s">
        <v>2</v>
      </c>
    </row>
    <row r="1370" spans="1:22" hidden="1" x14ac:dyDescent="0.3">
      <c r="A1370" s="109">
        <v>1065</v>
      </c>
      <c r="B1370" s="126" t="s">
        <v>13</v>
      </c>
      <c r="C1370" s="7" t="str">
        <f t="shared" si="197"/>
        <v>Polk|Family|Active</v>
      </c>
      <c r="D1370" s="7">
        <v>1</v>
      </c>
      <c r="E1370" s="88">
        <v>200</v>
      </c>
      <c r="F1370" s="110">
        <f t="shared" si="190"/>
        <v>1200</v>
      </c>
      <c r="G1370" s="113">
        <f t="shared" si="191"/>
        <v>1166</v>
      </c>
      <c r="H1370" s="138"/>
      <c r="I1370" s="150"/>
      <c r="J1370" s="130"/>
      <c r="K1370" s="116">
        <v>195</v>
      </c>
      <c r="L1370" s="111">
        <v>194</v>
      </c>
      <c r="M1370" s="111">
        <v>196</v>
      </c>
      <c r="N1370" s="111">
        <v>194</v>
      </c>
      <c r="O1370" s="111">
        <v>194</v>
      </c>
      <c r="P1370" s="111">
        <v>193</v>
      </c>
      <c r="Q1370" s="110">
        <v>28.074999999999999</v>
      </c>
      <c r="R1370" s="110">
        <v>-81.987799999999993</v>
      </c>
      <c r="S1370" s="2" t="s">
        <v>686</v>
      </c>
      <c r="T1370" s="2" t="s">
        <v>1449</v>
      </c>
      <c r="U1370" s="2" t="s">
        <v>4</v>
      </c>
      <c r="V1370" s="2" t="s">
        <v>2</v>
      </c>
    </row>
    <row r="1371" spans="1:22" ht="24" hidden="1" x14ac:dyDescent="0.3">
      <c r="A1371" s="109">
        <v>1219</v>
      </c>
      <c r="B1371" s="126" t="s">
        <v>13</v>
      </c>
      <c r="C1371" s="7" t="str">
        <f t="shared" si="197"/>
        <v>Polk|Family|Active</v>
      </c>
      <c r="D1371" s="7">
        <v>1</v>
      </c>
      <c r="E1371" s="88">
        <v>200</v>
      </c>
      <c r="F1371" s="110">
        <f t="shared" si="190"/>
        <v>1200</v>
      </c>
      <c r="G1371" s="113">
        <f t="shared" si="191"/>
        <v>1198</v>
      </c>
      <c r="H1371" s="138"/>
      <c r="I1371" s="150"/>
      <c r="J1371" s="130"/>
      <c r="K1371" s="116">
        <v>200</v>
      </c>
      <c r="L1371" s="111">
        <v>200</v>
      </c>
      <c r="M1371" s="111">
        <v>199</v>
      </c>
      <c r="N1371" s="111">
        <v>200</v>
      </c>
      <c r="O1371" s="111">
        <v>200</v>
      </c>
      <c r="P1371" s="111">
        <v>199</v>
      </c>
      <c r="Q1371" s="110">
        <v>27.9663</v>
      </c>
      <c r="R1371" s="110">
        <v>-81.968400000000003</v>
      </c>
      <c r="S1371" s="2" t="s">
        <v>785</v>
      </c>
      <c r="T1371" s="2" t="s">
        <v>1617</v>
      </c>
      <c r="U1371" s="2" t="s">
        <v>4</v>
      </c>
      <c r="V1371" s="2" t="s">
        <v>2</v>
      </c>
    </row>
    <row r="1372" spans="1:22" hidden="1" x14ac:dyDescent="0.3">
      <c r="A1372" s="109">
        <v>1224</v>
      </c>
      <c r="B1372" s="126" t="s">
        <v>13</v>
      </c>
      <c r="C1372" s="7" t="str">
        <f t="shared" si="197"/>
        <v>Polk|Family|Active</v>
      </c>
      <c r="D1372" s="7">
        <v>1</v>
      </c>
      <c r="E1372" s="88">
        <v>192</v>
      </c>
      <c r="F1372" s="110">
        <f t="shared" si="190"/>
        <v>960</v>
      </c>
      <c r="G1372" s="113">
        <f t="shared" si="191"/>
        <v>911</v>
      </c>
      <c r="H1372" s="138"/>
      <c r="I1372" s="150"/>
      <c r="J1372" s="130"/>
      <c r="L1372" s="111">
        <v>179</v>
      </c>
      <c r="M1372" s="111">
        <v>187</v>
      </c>
      <c r="N1372" s="111">
        <v>179</v>
      </c>
      <c r="O1372" s="111">
        <v>182</v>
      </c>
      <c r="P1372" s="111">
        <v>184</v>
      </c>
      <c r="Q1372" s="110">
        <v>27.960599999999999</v>
      </c>
      <c r="R1372" s="110">
        <v>-81.624099999999999</v>
      </c>
      <c r="S1372" s="2" t="s">
        <v>787</v>
      </c>
      <c r="T1372" s="2" t="s">
        <v>1358</v>
      </c>
      <c r="U1372" s="2" t="s">
        <v>4</v>
      </c>
      <c r="V1372" s="2" t="s">
        <v>2</v>
      </c>
    </row>
    <row r="1373" spans="1:22" hidden="1" x14ac:dyDescent="0.3">
      <c r="A1373" s="109">
        <v>1234</v>
      </c>
      <c r="B1373" s="126" t="s">
        <v>13</v>
      </c>
      <c r="C1373" s="7" t="str">
        <f t="shared" si="197"/>
        <v>Polk|Family|Active</v>
      </c>
      <c r="D1373" s="7">
        <v>1</v>
      </c>
      <c r="E1373" s="88">
        <v>196</v>
      </c>
      <c r="F1373" s="110">
        <f t="shared" si="190"/>
        <v>1176</v>
      </c>
      <c r="G1373" s="113">
        <f t="shared" si="191"/>
        <v>1163</v>
      </c>
      <c r="H1373" s="138"/>
      <c r="I1373" s="150"/>
      <c r="J1373" s="130"/>
      <c r="K1373" s="116">
        <v>192</v>
      </c>
      <c r="L1373" s="111">
        <v>194</v>
      </c>
      <c r="M1373" s="111">
        <v>193</v>
      </c>
      <c r="N1373" s="111">
        <v>195</v>
      </c>
      <c r="O1373" s="111">
        <v>195</v>
      </c>
      <c r="P1373" s="111">
        <v>194</v>
      </c>
      <c r="Q1373" s="110">
        <v>28.062000000000001</v>
      </c>
      <c r="R1373" s="110">
        <v>-81.952699999999993</v>
      </c>
      <c r="S1373" s="2" t="s">
        <v>794</v>
      </c>
      <c r="T1373" s="2" t="s">
        <v>1358</v>
      </c>
      <c r="U1373" s="2" t="s">
        <v>4</v>
      </c>
      <c r="V1373" s="2" t="s">
        <v>2</v>
      </c>
    </row>
    <row r="1374" spans="1:22" hidden="1" x14ac:dyDescent="0.3">
      <c r="A1374" s="109">
        <v>1476</v>
      </c>
      <c r="B1374" s="126" t="s">
        <v>13</v>
      </c>
      <c r="C1374" s="7" t="str">
        <f t="shared" si="197"/>
        <v>Polk|Family|Active</v>
      </c>
      <c r="D1374" s="7">
        <v>1</v>
      </c>
      <c r="E1374" s="88">
        <v>156</v>
      </c>
      <c r="F1374" s="110">
        <f t="shared" si="190"/>
        <v>936</v>
      </c>
      <c r="G1374" s="113">
        <f t="shared" si="191"/>
        <v>886</v>
      </c>
      <c r="H1374" s="138"/>
      <c r="I1374" s="150"/>
      <c r="J1374" s="130"/>
      <c r="K1374" s="116">
        <v>145</v>
      </c>
      <c r="L1374" s="111">
        <v>150</v>
      </c>
      <c r="M1374" s="111">
        <v>151</v>
      </c>
      <c r="N1374" s="111">
        <v>147</v>
      </c>
      <c r="O1374" s="111">
        <v>146</v>
      </c>
      <c r="P1374" s="111">
        <v>147</v>
      </c>
      <c r="Q1374" s="110">
        <v>28.104299999999999</v>
      </c>
      <c r="R1374" s="110">
        <v>-81.636399999999995</v>
      </c>
      <c r="S1374" s="2" t="s">
        <v>883</v>
      </c>
      <c r="T1374" s="2" t="s">
        <v>1361</v>
      </c>
      <c r="U1374" s="2" t="s">
        <v>4</v>
      </c>
      <c r="V1374" s="2" t="s">
        <v>2</v>
      </c>
    </row>
    <row r="1375" spans="1:22" hidden="1" x14ac:dyDescent="0.3">
      <c r="A1375" s="109">
        <v>1600</v>
      </c>
      <c r="B1375" s="126" t="s">
        <v>13</v>
      </c>
      <c r="C1375" s="7" t="str">
        <f t="shared" si="197"/>
        <v>Polk|Family|Active</v>
      </c>
      <c r="D1375" s="7">
        <v>1</v>
      </c>
      <c r="E1375" s="88">
        <v>144</v>
      </c>
      <c r="F1375" s="110">
        <f t="shared" ref="F1375:F1463" si="201">COUNTA(K1375:P1375)*E1375</f>
        <v>864</v>
      </c>
      <c r="G1375" s="113">
        <f t="shared" ref="G1375:G1463" si="202">SUM(K1375:P1375)</f>
        <v>818</v>
      </c>
      <c r="H1375" s="138"/>
      <c r="I1375" s="150"/>
      <c r="J1375" s="130"/>
      <c r="K1375" s="116">
        <v>137</v>
      </c>
      <c r="L1375" s="111">
        <v>138</v>
      </c>
      <c r="M1375" s="111">
        <v>135</v>
      </c>
      <c r="N1375" s="111">
        <v>135</v>
      </c>
      <c r="O1375" s="111">
        <v>137</v>
      </c>
      <c r="P1375" s="111">
        <v>136</v>
      </c>
      <c r="Q1375" s="110">
        <v>27.898700000000002</v>
      </c>
      <c r="R1375" s="110">
        <v>-81.833600000000004</v>
      </c>
      <c r="S1375" s="2" t="s">
        <v>935</v>
      </c>
      <c r="T1375" s="2" t="s">
        <v>1362</v>
      </c>
      <c r="U1375" s="2" t="s">
        <v>4</v>
      </c>
      <c r="V1375" s="2" t="s">
        <v>2</v>
      </c>
    </row>
    <row r="1376" spans="1:22" hidden="1" x14ac:dyDescent="0.3">
      <c r="A1376" s="109">
        <v>1665</v>
      </c>
      <c r="B1376" s="126" t="s">
        <v>13</v>
      </c>
      <c r="C1376" s="7" t="str">
        <f t="shared" si="197"/>
        <v>Polk|Family|Active</v>
      </c>
      <c r="D1376" s="7">
        <v>1</v>
      </c>
      <c r="E1376" s="88">
        <v>72</v>
      </c>
      <c r="F1376" s="110">
        <f t="shared" si="201"/>
        <v>360</v>
      </c>
      <c r="G1376" s="113">
        <f t="shared" si="202"/>
        <v>349</v>
      </c>
      <c r="H1376" s="138"/>
      <c r="I1376" s="150"/>
      <c r="J1376" s="130"/>
      <c r="K1376" s="116">
        <v>70</v>
      </c>
      <c r="L1376" s="111">
        <v>66</v>
      </c>
      <c r="M1376" s="111">
        <v>71</v>
      </c>
      <c r="N1376" s="111">
        <v>71</v>
      </c>
      <c r="P1376" s="111">
        <v>71</v>
      </c>
      <c r="Q1376" s="110">
        <v>27.9114</v>
      </c>
      <c r="R1376" s="110">
        <v>-81.586399999999998</v>
      </c>
      <c r="S1376" s="2" t="s">
        <v>958</v>
      </c>
      <c r="T1376" s="2" t="s">
        <v>1644</v>
      </c>
      <c r="U1376" s="2" t="s">
        <v>4</v>
      </c>
      <c r="V1376" s="2" t="s">
        <v>2</v>
      </c>
    </row>
    <row r="1377" spans="1:22" hidden="1" x14ac:dyDescent="0.3">
      <c r="A1377" s="109">
        <v>1991</v>
      </c>
      <c r="B1377" s="126" t="s">
        <v>13</v>
      </c>
      <c r="C1377" s="7" t="str">
        <f t="shared" si="197"/>
        <v>Polk|Family|Active</v>
      </c>
      <c r="D1377" s="7">
        <v>1</v>
      </c>
      <c r="E1377" s="88">
        <v>80</v>
      </c>
      <c r="F1377" s="110">
        <f t="shared" si="201"/>
        <v>480</v>
      </c>
      <c r="G1377" s="113">
        <f t="shared" si="202"/>
        <v>455</v>
      </c>
      <c r="H1377" s="138"/>
      <c r="I1377" s="150"/>
      <c r="J1377" s="130"/>
      <c r="K1377" s="116">
        <v>76</v>
      </c>
      <c r="L1377" s="111">
        <v>76</v>
      </c>
      <c r="M1377" s="111">
        <v>78</v>
      </c>
      <c r="N1377" s="111">
        <v>78</v>
      </c>
      <c r="O1377" s="111">
        <v>74</v>
      </c>
      <c r="P1377" s="111">
        <v>73</v>
      </c>
      <c r="Q1377" s="110">
        <v>28.116099999999999</v>
      </c>
      <c r="R1377" s="110">
        <v>-82.046599999999998</v>
      </c>
      <c r="S1377" s="2" t="s">
        <v>1051</v>
      </c>
      <c r="T1377" s="2" t="s">
        <v>1364</v>
      </c>
      <c r="U1377" s="2" t="s">
        <v>4</v>
      </c>
      <c r="V1377" s="2" t="s">
        <v>2</v>
      </c>
    </row>
    <row r="1378" spans="1:22" hidden="1" x14ac:dyDescent="0.3">
      <c r="A1378" s="109">
        <v>2179</v>
      </c>
      <c r="B1378" s="126" t="s">
        <v>13</v>
      </c>
      <c r="C1378" s="7" t="str">
        <f t="shared" si="197"/>
        <v>Polk|Family|Active</v>
      </c>
      <c r="D1378" s="7">
        <v>1</v>
      </c>
      <c r="E1378" s="88">
        <v>75</v>
      </c>
      <c r="F1378" s="110">
        <f t="shared" si="201"/>
        <v>450</v>
      </c>
      <c r="G1378" s="113">
        <f t="shared" si="202"/>
        <v>441</v>
      </c>
      <c r="H1378" s="138"/>
      <c r="I1378" s="150"/>
      <c r="J1378" s="130"/>
      <c r="K1378" s="116">
        <v>74</v>
      </c>
      <c r="L1378" s="111">
        <v>74</v>
      </c>
      <c r="M1378" s="111">
        <v>74</v>
      </c>
      <c r="N1378" s="111">
        <v>72</v>
      </c>
      <c r="O1378" s="111">
        <v>73</v>
      </c>
      <c r="P1378" s="111">
        <v>74</v>
      </c>
      <c r="Q1378" s="110">
        <v>28.046600000000002</v>
      </c>
      <c r="R1378" s="110">
        <v>-81.980500000000006</v>
      </c>
      <c r="S1378" s="2" t="s">
        <v>1087</v>
      </c>
      <c r="T1378" s="2" t="s">
        <v>1634</v>
      </c>
      <c r="U1378" s="2" t="s">
        <v>4</v>
      </c>
      <c r="V1378" s="2" t="s">
        <v>2</v>
      </c>
    </row>
    <row r="1379" spans="1:22" hidden="1" x14ac:dyDescent="0.3">
      <c r="A1379" s="109">
        <v>2224</v>
      </c>
      <c r="B1379" s="126" t="s">
        <v>13</v>
      </c>
      <c r="C1379" s="7" t="str">
        <f t="shared" si="197"/>
        <v>Polk|Family|Active</v>
      </c>
      <c r="D1379" s="7">
        <v>1</v>
      </c>
      <c r="E1379" s="88">
        <v>72</v>
      </c>
      <c r="F1379" s="110">
        <f t="shared" si="201"/>
        <v>432</v>
      </c>
      <c r="G1379" s="113">
        <f t="shared" si="202"/>
        <v>414</v>
      </c>
      <c r="H1379" s="138"/>
      <c r="I1379" s="150"/>
      <c r="J1379" s="130"/>
      <c r="K1379" s="116">
        <v>70</v>
      </c>
      <c r="L1379" s="111">
        <v>69</v>
      </c>
      <c r="M1379" s="111">
        <v>68</v>
      </c>
      <c r="N1379" s="111">
        <v>68</v>
      </c>
      <c r="O1379" s="111">
        <v>71</v>
      </c>
      <c r="P1379" s="111">
        <v>68</v>
      </c>
      <c r="Q1379" s="110">
        <v>28.0623</v>
      </c>
      <c r="R1379" s="110">
        <v>-81.987300000000005</v>
      </c>
      <c r="S1379" s="2" t="s">
        <v>1096</v>
      </c>
      <c r="T1379" s="2" t="s">
        <v>1420</v>
      </c>
      <c r="U1379" s="2" t="s">
        <v>4</v>
      </c>
      <c r="V1379" s="2" t="s">
        <v>2</v>
      </c>
    </row>
    <row r="1380" spans="1:22" hidden="1" x14ac:dyDescent="0.3">
      <c r="A1380" s="109">
        <v>2370</v>
      </c>
      <c r="B1380" s="126" t="s">
        <v>13</v>
      </c>
      <c r="C1380" s="7" t="str">
        <f t="shared" si="197"/>
        <v>Polk|Family|Active</v>
      </c>
      <c r="D1380" s="7">
        <v>1</v>
      </c>
      <c r="E1380" s="88">
        <v>64</v>
      </c>
      <c r="F1380" s="110">
        <f t="shared" si="201"/>
        <v>384</v>
      </c>
      <c r="G1380" s="113">
        <f t="shared" si="202"/>
        <v>374</v>
      </c>
      <c r="H1380" s="138"/>
      <c r="I1380" s="150"/>
      <c r="J1380" s="130"/>
      <c r="K1380" s="116">
        <v>62</v>
      </c>
      <c r="L1380" s="111">
        <v>64</v>
      </c>
      <c r="M1380" s="111">
        <v>64</v>
      </c>
      <c r="N1380" s="111">
        <v>63</v>
      </c>
      <c r="O1380" s="111">
        <v>61</v>
      </c>
      <c r="P1380" s="111">
        <v>60</v>
      </c>
      <c r="Q1380" s="110">
        <v>27.956700000000001</v>
      </c>
      <c r="R1380" s="110">
        <v>-81.724699999999999</v>
      </c>
      <c r="S1380" s="2" t="s">
        <v>1120</v>
      </c>
      <c r="T1380" s="2" t="s">
        <v>1644</v>
      </c>
      <c r="U1380" s="2" t="s">
        <v>4</v>
      </c>
      <c r="V1380" s="2" t="s">
        <v>2</v>
      </c>
    </row>
    <row r="1381" spans="1:22" x14ac:dyDescent="0.2">
      <c r="A1381" s="109"/>
      <c r="B1381" s="126"/>
      <c r="C1381" s="7" t="s">
        <v>1762</v>
      </c>
      <c r="D1381" s="7">
        <f>SUM(D1365:D1380)</f>
        <v>16</v>
      </c>
      <c r="E1381" s="135">
        <f t="shared" ref="E1381:G1381" si="203">SUM(E1365:E1380)</f>
        <v>2183</v>
      </c>
      <c r="F1381" s="2">
        <f t="shared" si="203"/>
        <v>12834</v>
      </c>
      <c r="G1381" s="2">
        <f t="shared" si="203"/>
        <v>12310</v>
      </c>
      <c r="H1381" s="138">
        <f>G1381/F1381</f>
        <v>0.95917095215832948</v>
      </c>
      <c r="I1381" s="150">
        <v>0.94979999999999998</v>
      </c>
      <c r="J1381" s="130">
        <v>0.92290000000000005</v>
      </c>
      <c r="K1381" s="116"/>
      <c r="L1381" s="111"/>
      <c r="M1381" s="111"/>
      <c r="N1381" s="111"/>
      <c r="O1381" s="111"/>
      <c r="P1381" s="111"/>
      <c r="Q1381" s="110"/>
      <c r="R1381" s="110"/>
      <c r="S1381" s="2"/>
      <c r="T1381" s="2"/>
      <c r="U1381" s="2"/>
      <c r="V1381" s="2"/>
    </row>
    <row r="1382" spans="1:22" hidden="1" x14ac:dyDescent="0.3">
      <c r="A1382" s="109">
        <v>2624</v>
      </c>
      <c r="B1382" s="126" t="s">
        <v>13</v>
      </c>
      <c r="C1382" s="7" t="str">
        <f>CONCATENATE(B1382&amp;"|"&amp;U1382&amp;"|"&amp;V1382)</f>
        <v>Polk|Family|Pipeline</v>
      </c>
      <c r="D1382" s="7">
        <v>1</v>
      </c>
      <c r="E1382" s="88">
        <v>70</v>
      </c>
      <c r="F1382" s="110">
        <f>COUNTA(K1382:P1382)*E1382</f>
        <v>0</v>
      </c>
      <c r="G1382" s="113">
        <f>SUM(K1382:P1382)</f>
        <v>0</v>
      </c>
      <c r="H1382" s="138"/>
      <c r="I1382" s="150"/>
      <c r="J1382" s="130"/>
      <c r="Q1382" s="110">
        <v>28.029527999999999</v>
      </c>
      <c r="R1382" s="110">
        <v>-81.731916999999996</v>
      </c>
      <c r="S1382" s="2" t="s">
        <v>1275</v>
      </c>
      <c r="T1382" s="2" t="s">
        <v>1369</v>
      </c>
      <c r="U1382" s="2" t="s">
        <v>4</v>
      </c>
      <c r="V1382" s="2" t="s">
        <v>1333</v>
      </c>
    </row>
    <row r="1383" spans="1:22" x14ac:dyDescent="0.2">
      <c r="A1383" s="109"/>
      <c r="B1383" s="126"/>
      <c r="C1383" s="7" t="s">
        <v>1768</v>
      </c>
      <c r="D1383" s="7">
        <v>1</v>
      </c>
      <c r="E1383" s="88">
        <v>70</v>
      </c>
      <c r="F1383" s="110">
        <f>COUNTA(K1383:P1383)*E1383</f>
        <v>0</v>
      </c>
      <c r="G1383" s="113"/>
      <c r="H1383" s="138"/>
      <c r="I1383" s="150"/>
      <c r="J1383" s="130"/>
      <c r="Q1383" s="110"/>
      <c r="R1383" s="110"/>
      <c r="S1383" s="2"/>
      <c r="T1383" s="2"/>
      <c r="U1383" s="2"/>
      <c r="V1383" s="2"/>
    </row>
    <row r="1384" spans="1:22" hidden="1" x14ac:dyDescent="0.3">
      <c r="A1384" s="109">
        <v>133</v>
      </c>
      <c r="B1384" s="126" t="s">
        <v>13</v>
      </c>
      <c r="C1384" s="7" t="str">
        <f t="shared" si="197"/>
        <v>Polk|FW/FW|Active</v>
      </c>
      <c r="D1384" s="7">
        <v>1</v>
      </c>
      <c r="E1384" s="88">
        <v>120</v>
      </c>
      <c r="F1384" s="110">
        <f t="shared" si="201"/>
        <v>720</v>
      </c>
      <c r="G1384" s="113">
        <f t="shared" si="202"/>
        <v>606</v>
      </c>
      <c r="H1384" s="138"/>
      <c r="I1384" s="150"/>
      <c r="J1384" s="130"/>
      <c r="K1384" s="116">
        <v>102</v>
      </c>
      <c r="L1384" s="111">
        <v>100</v>
      </c>
      <c r="M1384" s="111">
        <v>99</v>
      </c>
      <c r="N1384" s="111">
        <v>102</v>
      </c>
      <c r="O1384" s="111">
        <v>100</v>
      </c>
      <c r="P1384" s="111">
        <v>103</v>
      </c>
      <c r="Q1384" s="110">
        <v>27.910699999999999</v>
      </c>
      <c r="R1384" s="110">
        <v>-81.489400000000003</v>
      </c>
      <c r="S1384" s="2" t="s">
        <v>105</v>
      </c>
      <c r="T1384" s="2" t="s">
        <v>1356</v>
      </c>
      <c r="U1384" s="2" t="s">
        <v>5</v>
      </c>
      <c r="V1384" s="2" t="s">
        <v>2</v>
      </c>
    </row>
    <row r="1385" spans="1:22" hidden="1" x14ac:dyDescent="0.3">
      <c r="A1385" s="109">
        <v>1152</v>
      </c>
      <c r="B1385" s="126" t="s">
        <v>13</v>
      </c>
      <c r="C1385" s="7" t="str">
        <f t="shared" si="197"/>
        <v>Polk|FW/FW|Active</v>
      </c>
      <c r="D1385" s="7">
        <v>1</v>
      </c>
      <c r="E1385" s="88">
        <v>64</v>
      </c>
      <c r="F1385" s="110">
        <f t="shared" si="201"/>
        <v>320</v>
      </c>
      <c r="G1385" s="113">
        <f t="shared" si="202"/>
        <v>263</v>
      </c>
      <c r="H1385" s="138"/>
      <c r="I1385" s="150"/>
      <c r="J1385" s="130"/>
      <c r="K1385" s="116">
        <v>57</v>
      </c>
      <c r="L1385" s="111">
        <v>55</v>
      </c>
      <c r="M1385" s="111">
        <v>51</v>
      </c>
      <c r="N1385" s="111">
        <v>49</v>
      </c>
      <c r="P1385" s="111">
        <v>51</v>
      </c>
      <c r="Q1385" s="110">
        <v>27.953499999999998</v>
      </c>
      <c r="R1385" s="110">
        <v>-81.765799999999999</v>
      </c>
      <c r="S1385" s="2" t="s">
        <v>738</v>
      </c>
      <c r="T1385" s="2" t="s">
        <v>1592</v>
      </c>
      <c r="U1385" s="2" t="s">
        <v>5</v>
      </c>
      <c r="V1385" s="2" t="s">
        <v>2</v>
      </c>
    </row>
    <row r="1386" spans="1:22" hidden="1" x14ac:dyDescent="0.3">
      <c r="A1386" s="109">
        <v>2236</v>
      </c>
      <c r="B1386" s="126" t="s">
        <v>13</v>
      </c>
      <c r="C1386" s="7" t="str">
        <f t="shared" si="197"/>
        <v>Polk|FW/FW|Active</v>
      </c>
      <c r="D1386" s="7">
        <v>1</v>
      </c>
      <c r="E1386" s="88">
        <v>80</v>
      </c>
      <c r="F1386" s="110">
        <f t="shared" si="201"/>
        <v>480</v>
      </c>
      <c r="G1386" s="113">
        <f t="shared" si="202"/>
        <v>471</v>
      </c>
      <c r="H1386" s="138"/>
      <c r="I1386" s="150"/>
      <c r="J1386" s="130"/>
      <c r="K1386" s="116">
        <v>79</v>
      </c>
      <c r="L1386" s="111">
        <v>78</v>
      </c>
      <c r="M1386" s="111">
        <v>79</v>
      </c>
      <c r="N1386" s="111">
        <v>79</v>
      </c>
      <c r="O1386" s="111">
        <v>77</v>
      </c>
      <c r="P1386" s="111">
        <v>79</v>
      </c>
      <c r="Q1386" s="110">
        <v>28.075099999999999</v>
      </c>
      <c r="R1386" s="110">
        <v>-81.732600000000005</v>
      </c>
      <c r="S1386" s="2" t="s">
        <v>1099</v>
      </c>
      <c r="T1386" s="2" t="s">
        <v>1420</v>
      </c>
      <c r="U1386" s="2" t="s">
        <v>5</v>
      </c>
      <c r="V1386" s="2" t="s">
        <v>2</v>
      </c>
    </row>
    <row r="1387" spans="1:22" x14ac:dyDescent="0.2">
      <c r="A1387" s="109"/>
      <c r="B1387" s="126"/>
      <c r="C1387" s="7" t="s">
        <v>1780</v>
      </c>
      <c r="D1387" s="7">
        <f>SUM(D1384:D1386)</f>
        <v>3</v>
      </c>
      <c r="E1387" s="135">
        <f t="shared" ref="E1387:G1387" si="204">SUM(E1384:E1386)</f>
        <v>264</v>
      </c>
      <c r="F1387" s="2">
        <f t="shared" si="204"/>
        <v>1520</v>
      </c>
      <c r="G1387" s="2">
        <f t="shared" si="204"/>
        <v>1340</v>
      </c>
      <c r="H1387" s="138">
        <f>G1387/F1387</f>
        <v>0.88157894736842102</v>
      </c>
      <c r="I1387" s="150">
        <v>0.82789999999999997</v>
      </c>
      <c r="J1387" s="130">
        <v>0.76359999999999995</v>
      </c>
      <c r="K1387" s="116"/>
      <c r="L1387" s="111"/>
      <c r="M1387" s="111"/>
      <c r="N1387" s="111"/>
      <c r="O1387" s="111"/>
      <c r="P1387" s="111"/>
      <c r="Q1387" s="110"/>
      <c r="R1387" s="110"/>
      <c r="S1387" s="2"/>
      <c r="T1387" s="2"/>
      <c r="U1387" s="2"/>
      <c r="V1387" s="2"/>
    </row>
    <row r="1388" spans="1:22" hidden="1" x14ac:dyDescent="0.3">
      <c r="A1388" s="109">
        <v>2657</v>
      </c>
      <c r="B1388" s="126" t="s">
        <v>13</v>
      </c>
      <c r="C1388" s="7" t="str">
        <f t="shared" si="197"/>
        <v>Polk|Special Needs|Pipeline</v>
      </c>
      <c r="D1388" s="7">
        <v>1</v>
      </c>
      <c r="E1388" s="88">
        <v>52</v>
      </c>
      <c r="F1388" s="110">
        <f t="shared" si="201"/>
        <v>0</v>
      </c>
      <c r="G1388" s="113">
        <f t="shared" si="202"/>
        <v>0</v>
      </c>
      <c r="H1388" s="138"/>
      <c r="I1388" s="150"/>
      <c r="J1388" s="130"/>
      <c r="Q1388" s="110">
        <v>28.103235000000002</v>
      </c>
      <c r="R1388" s="110">
        <v>-81.937922999999998</v>
      </c>
      <c r="S1388" s="2" t="s">
        <v>1292</v>
      </c>
      <c r="T1388" s="2" t="s">
        <v>1725</v>
      </c>
      <c r="U1388" s="2" t="s">
        <v>8</v>
      </c>
      <c r="V1388" s="2" t="s">
        <v>1333</v>
      </c>
    </row>
    <row r="1389" spans="1:22" ht="12.75" thickBot="1" x14ac:dyDescent="0.25">
      <c r="A1389" s="109"/>
      <c r="B1389" s="128"/>
      <c r="C1389" s="44" t="s">
        <v>1787</v>
      </c>
      <c r="D1389" s="44">
        <v>1</v>
      </c>
      <c r="E1389" s="90">
        <v>52</v>
      </c>
      <c r="F1389" s="145">
        <f t="shared" si="201"/>
        <v>0</v>
      </c>
      <c r="G1389" s="146"/>
      <c r="H1389" s="139"/>
      <c r="I1389" s="151"/>
      <c r="J1389" s="131"/>
      <c r="Q1389" s="110"/>
      <c r="R1389" s="110"/>
      <c r="S1389" s="2"/>
      <c r="T1389" s="2"/>
      <c r="U1389" s="2"/>
      <c r="V1389" s="2"/>
    </row>
    <row r="1390" spans="1:22" s="114" customFormat="1" x14ac:dyDescent="0.2">
      <c r="A1390" s="119"/>
      <c r="B1390" s="132" t="s">
        <v>110</v>
      </c>
      <c r="C1390" s="156" t="s">
        <v>1781</v>
      </c>
      <c r="D1390" s="156">
        <f>D1393+D1403</f>
        <v>9</v>
      </c>
      <c r="E1390" s="156">
        <f t="shared" ref="E1390:G1390" si="205">E1393+E1403</f>
        <v>525</v>
      </c>
      <c r="F1390" s="156">
        <f t="shared" si="205"/>
        <v>3150</v>
      </c>
      <c r="G1390" s="156">
        <f t="shared" si="205"/>
        <v>2928</v>
      </c>
      <c r="H1390" s="102">
        <f>G1390/F1390</f>
        <v>0.92952380952380953</v>
      </c>
      <c r="I1390" s="156"/>
      <c r="J1390" s="157"/>
      <c r="K1390" s="142"/>
      <c r="L1390" s="143"/>
      <c r="M1390" s="143"/>
      <c r="N1390" s="143"/>
      <c r="O1390" s="143"/>
      <c r="P1390" s="143"/>
      <c r="Q1390" s="121"/>
      <c r="R1390" s="121"/>
      <c r="S1390" s="120"/>
      <c r="T1390" s="120"/>
      <c r="U1390" s="120"/>
      <c r="V1390" s="120"/>
    </row>
    <row r="1391" spans="1:22" hidden="1" x14ac:dyDescent="0.3">
      <c r="A1391" s="109">
        <v>370</v>
      </c>
      <c r="B1391" s="126" t="s">
        <v>110</v>
      </c>
      <c r="C1391" s="2" t="str">
        <f t="shared" si="197"/>
        <v>Putnam|Elderly|Active</v>
      </c>
      <c r="D1391" s="2">
        <v>1</v>
      </c>
      <c r="E1391" s="110">
        <v>120</v>
      </c>
      <c r="F1391" s="110">
        <f t="shared" si="201"/>
        <v>720</v>
      </c>
      <c r="G1391" s="113">
        <f t="shared" si="202"/>
        <v>645</v>
      </c>
      <c r="H1391" s="137"/>
      <c r="I1391" s="124"/>
      <c r="J1391" s="127"/>
      <c r="K1391" s="116">
        <v>105</v>
      </c>
      <c r="L1391" s="111">
        <v>106</v>
      </c>
      <c r="M1391" s="111">
        <v>106</v>
      </c>
      <c r="N1391" s="111">
        <v>109</v>
      </c>
      <c r="O1391" s="111">
        <v>111</v>
      </c>
      <c r="P1391" s="111">
        <v>108</v>
      </c>
      <c r="Q1391" s="110">
        <v>29.648099999999999</v>
      </c>
      <c r="R1391" s="110">
        <v>-81.6922</v>
      </c>
      <c r="S1391" s="2" t="s">
        <v>259</v>
      </c>
      <c r="T1391" s="2" t="s">
        <v>1357</v>
      </c>
      <c r="U1391" s="2" t="s">
        <v>3</v>
      </c>
      <c r="V1391" s="2" t="s">
        <v>2</v>
      </c>
    </row>
    <row r="1392" spans="1:22" hidden="1" x14ac:dyDescent="0.3">
      <c r="A1392" s="109">
        <v>1228</v>
      </c>
      <c r="B1392" s="126" t="s">
        <v>110</v>
      </c>
      <c r="C1392" s="2" t="str">
        <f t="shared" si="197"/>
        <v>Putnam|Elderly|Active</v>
      </c>
      <c r="D1392" s="2">
        <v>1</v>
      </c>
      <c r="E1392" s="110">
        <v>78</v>
      </c>
      <c r="F1392" s="110">
        <f t="shared" si="201"/>
        <v>468</v>
      </c>
      <c r="G1392" s="113">
        <f t="shared" si="202"/>
        <v>454</v>
      </c>
      <c r="H1392" s="137"/>
      <c r="I1392" s="124"/>
      <c r="J1392" s="127"/>
      <c r="K1392" s="116">
        <v>76</v>
      </c>
      <c r="L1392" s="111">
        <v>77</v>
      </c>
      <c r="M1392" s="111">
        <v>75</v>
      </c>
      <c r="N1392" s="111">
        <v>75</v>
      </c>
      <c r="O1392" s="111">
        <v>75</v>
      </c>
      <c r="P1392" s="111">
        <v>76</v>
      </c>
      <c r="Q1392" s="110">
        <v>29.640699999999999</v>
      </c>
      <c r="R1392" s="110">
        <v>-81.654899999999998</v>
      </c>
      <c r="S1392" s="2" t="s">
        <v>789</v>
      </c>
      <c r="T1392" s="2" t="s">
        <v>1618</v>
      </c>
      <c r="U1392" s="2" t="s">
        <v>3</v>
      </c>
      <c r="V1392" s="2" t="s">
        <v>2</v>
      </c>
    </row>
    <row r="1393" spans="1:22" x14ac:dyDescent="0.2">
      <c r="A1393" s="109"/>
      <c r="B1393" s="126"/>
      <c r="C1393" s="7" t="s">
        <v>1767</v>
      </c>
      <c r="D1393" s="7">
        <f>SUM(D1391:D1392)</f>
        <v>2</v>
      </c>
      <c r="E1393" s="135">
        <f t="shared" ref="E1393:G1393" si="206">SUM(E1391:E1392)</f>
        <v>198</v>
      </c>
      <c r="F1393" s="2">
        <f t="shared" si="206"/>
        <v>1188</v>
      </c>
      <c r="G1393" s="2">
        <f t="shared" si="206"/>
        <v>1099</v>
      </c>
      <c r="H1393" s="138">
        <f>G1393/F1393</f>
        <v>0.92508417508417506</v>
      </c>
      <c r="I1393" s="150">
        <v>0.93149999999999999</v>
      </c>
      <c r="J1393" s="130">
        <v>0.96799999999999997</v>
      </c>
      <c r="K1393" s="116"/>
      <c r="L1393" s="111"/>
      <c r="M1393" s="111"/>
      <c r="N1393" s="111"/>
      <c r="O1393" s="111"/>
      <c r="P1393" s="111"/>
      <c r="Q1393" s="110"/>
      <c r="R1393" s="110"/>
      <c r="S1393" s="2"/>
      <c r="T1393" s="2"/>
      <c r="U1393" s="2"/>
      <c r="V1393" s="2"/>
    </row>
    <row r="1394" spans="1:22" hidden="1" x14ac:dyDescent="0.3">
      <c r="A1394" s="109">
        <v>2679</v>
      </c>
      <c r="B1394" s="126" t="s">
        <v>110</v>
      </c>
      <c r="C1394" s="7" t="str">
        <f>CONCATENATE(B1394&amp;"|"&amp;U1394&amp;"|"&amp;V1394)</f>
        <v>Putnam|Elderly|Pipeline</v>
      </c>
      <c r="D1394" s="7">
        <v>1</v>
      </c>
      <c r="E1394" s="88">
        <v>84</v>
      </c>
      <c r="F1394" s="110">
        <f>COUNTA(K1394:P1394)*E1394</f>
        <v>0</v>
      </c>
      <c r="G1394" s="113">
        <f>SUM(K1394:P1394)</f>
        <v>0</v>
      </c>
      <c r="H1394" s="138"/>
      <c r="I1394" s="150"/>
      <c r="J1394" s="130"/>
      <c r="Q1394" s="110">
        <v>29.646778000000001</v>
      </c>
      <c r="R1394" s="110">
        <v>-81.687888999999998</v>
      </c>
      <c r="S1394" s="2" t="s">
        <v>230</v>
      </c>
      <c r="T1394" s="2" t="s">
        <v>1728</v>
      </c>
      <c r="U1394" s="2" t="s">
        <v>3</v>
      </c>
      <c r="V1394" s="2" t="s">
        <v>1333</v>
      </c>
    </row>
    <row r="1395" spans="1:22" x14ac:dyDescent="0.2">
      <c r="A1395" s="109"/>
      <c r="B1395" s="126"/>
      <c r="C1395" s="7" t="s">
        <v>1765</v>
      </c>
      <c r="D1395" s="7">
        <v>1</v>
      </c>
      <c r="E1395" s="88">
        <v>84</v>
      </c>
      <c r="F1395" s="110"/>
      <c r="G1395" s="113"/>
      <c r="H1395" s="138"/>
      <c r="I1395" s="150"/>
      <c r="J1395" s="130"/>
      <c r="Q1395" s="110"/>
      <c r="R1395" s="110"/>
      <c r="S1395" s="2"/>
      <c r="T1395" s="2"/>
      <c r="U1395" s="2"/>
      <c r="V1395" s="2"/>
    </row>
    <row r="1396" spans="1:22" hidden="1" x14ac:dyDescent="0.3">
      <c r="A1396" s="109">
        <v>160</v>
      </c>
      <c r="B1396" s="126" t="s">
        <v>110</v>
      </c>
      <c r="C1396" s="7" t="str">
        <f t="shared" si="197"/>
        <v>Putnam|Family|Active</v>
      </c>
      <c r="D1396" s="7">
        <v>1</v>
      </c>
      <c r="E1396" s="88">
        <v>36</v>
      </c>
      <c r="F1396" s="110">
        <f t="shared" si="201"/>
        <v>216</v>
      </c>
      <c r="G1396" s="113">
        <f t="shared" si="202"/>
        <v>207</v>
      </c>
      <c r="H1396" s="138"/>
      <c r="I1396" s="150"/>
      <c r="J1396" s="130"/>
      <c r="K1396" s="116">
        <v>34</v>
      </c>
      <c r="L1396" s="111">
        <v>35</v>
      </c>
      <c r="M1396" s="111">
        <v>36</v>
      </c>
      <c r="N1396" s="111">
        <v>34</v>
      </c>
      <c r="O1396" s="111">
        <v>34</v>
      </c>
      <c r="P1396" s="111">
        <v>34</v>
      </c>
      <c r="Q1396" s="110">
        <v>29.6447</v>
      </c>
      <c r="R1396" s="110">
        <v>-81.693600000000004</v>
      </c>
      <c r="S1396" s="2" t="s">
        <v>122</v>
      </c>
      <c r="T1396" s="2" t="s">
        <v>1349</v>
      </c>
      <c r="U1396" s="2" t="s">
        <v>4</v>
      </c>
      <c r="V1396" s="2" t="s">
        <v>2</v>
      </c>
    </row>
    <row r="1397" spans="1:22" hidden="1" x14ac:dyDescent="0.3">
      <c r="A1397" s="109">
        <v>406</v>
      </c>
      <c r="B1397" s="126" t="s">
        <v>110</v>
      </c>
      <c r="C1397" s="7" t="str">
        <f t="shared" si="197"/>
        <v>Putnam|Family|Active</v>
      </c>
      <c r="D1397" s="7">
        <v>1</v>
      </c>
      <c r="E1397" s="88">
        <v>60</v>
      </c>
      <c r="F1397" s="110">
        <f t="shared" si="201"/>
        <v>360</v>
      </c>
      <c r="G1397" s="113">
        <f t="shared" si="202"/>
        <v>347</v>
      </c>
      <c r="H1397" s="138"/>
      <c r="I1397" s="150"/>
      <c r="J1397" s="130"/>
      <c r="K1397" s="116">
        <v>59</v>
      </c>
      <c r="L1397" s="111">
        <v>58</v>
      </c>
      <c r="M1397" s="111">
        <v>58</v>
      </c>
      <c r="N1397" s="111">
        <v>58</v>
      </c>
      <c r="O1397" s="111">
        <v>58</v>
      </c>
      <c r="P1397" s="111">
        <v>56</v>
      </c>
      <c r="Q1397" s="110">
        <v>29.6524</v>
      </c>
      <c r="R1397" s="110">
        <v>-81.691800000000001</v>
      </c>
      <c r="S1397" s="2" t="s">
        <v>283</v>
      </c>
      <c r="T1397" s="2" t="s">
        <v>1481</v>
      </c>
      <c r="U1397" s="2" t="s">
        <v>4</v>
      </c>
      <c r="V1397" s="2" t="s">
        <v>2</v>
      </c>
    </row>
    <row r="1398" spans="1:22" hidden="1" x14ac:dyDescent="0.3">
      <c r="A1398" s="109">
        <v>444</v>
      </c>
      <c r="B1398" s="126" t="s">
        <v>110</v>
      </c>
      <c r="C1398" s="7" t="str">
        <f t="shared" si="197"/>
        <v>Putnam|Family|Active</v>
      </c>
      <c r="D1398" s="7">
        <v>1</v>
      </c>
      <c r="E1398" s="88">
        <v>36</v>
      </c>
      <c r="F1398" s="110">
        <f t="shared" si="201"/>
        <v>216</v>
      </c>
      <c r="G1398" s="113">
        <f t="shared" si="202"/>
        <v>203</v>
      </c>
      <c r="H1398" s="138"/>
      <c r="I1398" s="150"/>
      <c r="J1398" s="130"/>
      <c r="K1398" s="116">
        <v>34</v>
      </c>
      <c r="L1398" s="111">
        <v>32</v>
      </c>
      <c r="M1398" s="111">
        <v>34</v>
      </c>
      <c r="N1398" s="111">
        <v>35</v>
      </c>
      <c r="O1398" s="111">
        <v>34</v>
      </c>
      <c r="P1398" s="111">
        <v>34</v>
      </c>
      <c r="Q1398" s="110">
        <v>29.438500000000001</v>
      </c>
      <c r="R1398" s="110">
        <v>-81.515199999999993</v>
      </c>
      <c r="S1398" s="2" t="s">
        <v>302</v>
      </c>
      <c r="T1398" s="2" t="s">
        <v>1351</v>
      </c>
      <c r="U1398" s="2" t="s">
        <v>4</v>
      </c>
      <c r="V1398" s="2" t="s">
        <v>2</v>
      </c>
    </row>
    <row r="1399" spans="1:22" hidden="1" x14ac:dyDescent="0.3">
      <c r="A1399" s="109">
        <v>745</v>
      </c>
      <c r="B1399" s="126" t="s">
        <v>110</v>
      </c>
      <c r="C1399" s="7" t="str">
        <f t="shared" si="197"/>
        <v>Putnam|Family|Active</v>
      </c>
      <c r="D1399" s="7">
        <v>1</v>
      </c>
      <c r="E1399" s="88">
        <v>16</v>
      </c>
      <c r="F1399" s="110">
        <f t="shared" si="201"/>
        <v>96</v>
      </c>
      <c r="G1399" s="113">
        <f t="shared" si="202"/>
        <v>96</v>
      </c>
      <c r="H1399" s="138"/>
      <c r="I1399" s="150"/>
      <c r="J1399" s="130"/>
      <c r="K1399" s="116">
        <v>16</v>
      </c>
      <c r="L1399" s="111">
        <v>16</v>
      </c>
      <c r="M1399" s="111">
        <v>16</v>
      </c>
      <c r="N1399" s="111">
        <v>16</v>
      </c>
      <c r="O1399" s="111">
        <v>16</v>
      </c>
      <c r="P1399" s="111">
        <v>16</v>
      </c>
      <c r="Q1399" s="110">
        <v>29.707599999999999</v>
      </c>
      <c r="R1399" s="110">
        <v>-82.042199999999994</v>
      </c>
      <c r="S1399" s="2" t="s">
        <v>497</v>
      </c>
      <c r="T1399" s="2" t="s">
        <v>1351</v>
      </c>
      <c r="U1399" s="2" t="s">
        <v>4</v>
      </c>
      <c r="V1399" s="2" t="s">
        <v>2</v>
      </c>
    </row>
    <row r="1400" spans="1:22" hidden="1" x14ac:dyDescent="0.3">
      <c r="A1400" s="109">
        <v>816</v>
      </c>
      <c r="B1400" s="126" t="s">
        <v>110</v>
      </c>
      <c r="C1400" s="7" t="str">
        <f t="shared" si="197"/>
        <v>Putnam|Family|Active</v>
      </c>
      <c r="D1400" s="7">
        <v>1</v>
      </c>
      <c r="E1400" s="88">
        <v>30</v>
      </c>
      <c r="F1400" s="110">
        <f t="shared" si="201"/>
        <v>180</v>
      </c>
      <c r="G1400" s="113">
        <f t="shared" si="202"/>
        <v>161</v>
      </c>
      <c r="H1400" s="138"/>
      <c r="I1400" s="150"/>
      <c r="J1400" s="130"/>
      <c r="K1400" s="116">
        <v>26</v>
      </c>
      <c r="L1400" s="111">
        <v>26</v>
      </c>
      <c r="M1400" s="111">
        <v>27</v>
      </c>
      <c r="N1400" s="111">
        <v>27</v>
      </c>
      <c r="O1400" s="111">
        <v>27</v>
      </c>
      <c r="P1400" s="111">
        <v>28</v>
      </c>
      <c r="Q1400" s="110">
        <v>29.4816</v>
      </c>
      <c r="R1400" s="110">
        <v>-81.671800000000005</v>
      </c>
      <c r="S1400" s="2" t="s">
        <v>535</v>
      </c>
      <c r="T1400" s="2" t="s">
        <v>1350</v>
      </c>
      <c r="U1400" s="2" t="s">
        <v>4</v>
      </c>
      <c r="V1400" s="2" t="s">
        <v>2</v>
      </c>
    </row>
    <row r="1401" spans="1:22" hidden="1" x14ac:dyDescent="0.3">
      <c r="A1401" s="109">
        <v>954</v>
      </c>
      <c r="B1401" s="126" t="s">
        <v>110</v>
      </c>
      <c r="C1401" s="7" t="str">
        <f t="shared" si="197"/>
        <v>Putnam|Family|Active</v>
      </c>
      <c r="D1401" s="7">
        <v>1</v>
      </c>
      <c r="E1401" s="88">
        <v>29</v>
      </c>
      <c r="F1401" s="110">
        <f t="shared" si="201"/>
        <v>174</v>
      </c>
      <c r="G1401" s="113">
        <f t="shared" si="202"/>
        <v>172</v>
      </c>
      <c r="H1401" s="138"/>
      <c r="I1401" s="150"/>
      <c r="J1401" s="130"/>
      <c r="K1401" s="116">
        <v>29</v>
      </c>
      <c r="L1401" s="111">
        <v>28</v>
      </c>
      <c r="M1401" s="111">
        <v>29</v>
      </c>
      <c r="N1401" s="111">
        <v>29</v>
      </c>
      <c r="O1401" s="111">
        <v>28</v>
      </c>
      <c r="P1401" s="111">
        <v>29</v>
      </c>
      <c r="Q1401" s="110">
        <v>29.6386</v>
      </c>
      <c r="R1401" s="110">
        <v>-81.891000000000005</v>
      </c>
      <c r="S1401" s="2" t="s">
        <v>613</v>
      </c>
      <c r="T1401" s="2" t="s">
        <v>1350</v>
      </c>
      <c r="U1401" s="2" t="s">
        <v>4</v>
      </c>
      <c r="V1401" s="2" t="s">
        <v>2</v>
      </c>
    </row>
    <row r="1402" spans="1:22" hidden="1" x14ac:dyDescent="0.3">
      <c r="A1402" s="109">
        <v>1200</v>
      </c>
      <c r="B1402" s="126" t="s">
        <v>110</v>
      </c>
      <c r="C1402" s="7" t="str">
        <f t="shared" si="197"/>
        <v>Putnam|Family|Active</v>
      </c>
      <c r="D1402" s="7">
        <v>1</v>
      </c>
      <c r="E1402" s="88">
        <v>120</v>
      </c>
      <c r="F1402" s="110">
        <f t="shared" si="201"/>
        <v>720</v>
      </c>
      <c r="G1402" s="113">
        <f t="shared" si="202"/>
        <v>643</v>
      </c>
      <c r="H1402" s="138"/>
      <c r="I1402" s="150"/>
      <c r="J1402" s="130"/>
      <c r="K1402" s="116">
        <v>109</v>
      </c>
      <c r="L1402" s="111">
        <v>106</v>
      </c>
      <c r="M1402" s="111">
        <v>105</v>
      </c>
      <c r="N1402" s="111">
        <v>106</v>
      </c>
      <c r="O1402" s="111">
        <v>108</v>
      </c>
      <c r="P1402" s="111">
        <v>109</v>
      </c>
      <c r="Q1402" s="110">
        <v>29.649159999999998</v>
      </c>
      <c r="R1402" s="110">
        <v>-81.693392000000003</v>
      </c>
      <c r="S1402" s="2" t="s">
        <v>776</v>
      </c>
      <c r="T1402" s="2" t="s">
        <v>1359</v>
      </c>
      <c r="U1402" s="2" t="s">
        <v>4</v>
      </c>
      <c r="V1402" s="2" t="s">
        <v>2</v>
      </c>
    </row>
    <row r="1403" spans="1:22" ht="12.75" thickBot="1" x14ac:dyDescent="0.25">
      <c r="A1403" s="109"/>
      <c r="B1403" s="128"/>
      <c r="C1403" s="44" t="s">
        <v>1762</v>
      </c>
      <c r="D1403" s="44">
        <f>SUM(D1396:D1402)</f>
        <v>7</v>
      </c>
      <c r="E1403" s="136">
        <f t="shared" ref="E1403:G1403" si="207">SUM(E1396:E1402)</f>
        <v>327</v>
      </c>
      <c r="F1403" s="144">
        <f t="shared" si="207"/>
        <v>1962</v>
      </c>
      <c r="G1403" s="144">
        <f t="shared" si="207"/>
        <v>1829</v>
      </c>
      <c r="H1403" s="139">
        <f>G1403/F1403</f>
        <v>0.93221202854230378</v>
      </c>
      <c r="I1403" s="151">
        <v>0.94040000000000001</v>
      </c>
      <c r="J1403" s="131">
        <v>0.94110000000000005</v>
      </c>
      <c r="Q1403" s="110"/>
      <c r="R1403" s="110"/>
      <c r="S1403" s="2"/>
      <c r="T1403" s="2"/>
      <c r="U1403" s="2"/>
      <c r="V1403" s="2"/>
    </row>
    <row r="1404" spans="1:22" s="114" customFormat="1" x14ac:dyDescent="0.2">
      <c r="A1404" s="119"/>
      <c r="B1404" s="132" t="s">
        <v>147</v>
      </c>
      <c r="C1404" s="156" t="s">
        <v>1781</v>
      </c>
      <c r="D1404" s="156">
        <f>D1408</f>
        <v>3</v>
      </c>
      <c r="E1404" s="156">
        <f t="shared" ref="E1404:G1404" si="208">E1408</f>
        <v>226</v>
      </c>
      <c r="F1404" s="156">
        <f t="shared" si="208"/>
        <v>1356</v>
      </c>
      <c r="G1404" s="156">
        <f t="shared" si="208"/>
        <v>1195</v>
      </c>
      <c r="H1404" s="102">
        <f>G1404/F1404</f>
        <v>0.88126843657817111</v>
      </c>
      <c r="I1404" s="156"/>
      <c r="J1404" s="157"/>
      <c r="K1404" s="142"/>
      <c r="L1404" s="143"/>
      <c r="M1404" s="143"/>
      <c r="N1404" s="143"/>
      <c r="O1404" s="143"/>
      <c r="P1404" s="143"/>
      <c r="Q1404" s="121"/>
      <c r="R1404" s="121"/>
      <c r="S1404" s="120"/>
      <c r="T1404" s="120"/>
      <c r="U1404" s="120"/>
      <c r="V1404" s="120"/>
    </row>
    <row r="1405" spans="1:22" hidden="1" x14ac:dyDescent="0.3">
      <c r="A1405" s="109">
        <v>1609</v>
      </c>
      <c r="B1405" s="126" t="s">
        <v>147</v>
      </c>
      <c r="C1405" s="2" t="str">
        <f t="shared" si="197"/>
        <v>Santa Rosa|Family|Active</v>
      </c>
      <c r="D1405" s="2">
        <v>1</v>
      </c>
      <c r="E1405" s="110">
        <v>122</v>
      </c>
      <c r="F1405" s="110">
        <f t="shared" si="201"/>
        <v>732</v>
      </c>
      <c r="G1405" s="113">
        <f t="shared" si="202"/>
        <v>625</v>
      </c>
      <c r="H1405" s="137"/>
      <c r="I1405" s="124"/>
      <c r="J1405" s="127"/>
      <c r="K1405" s="116">
        <v>108</v>
      </c>
      <c r="L1405" s="111">
        <v>98</v>
      </c>
      <c r="M1405" s="111">
        <v>100</v>
      </c>
      <c r="N1405" s="111">
        <v>102</v>
      </c>
      <c r="O1405" s="111">
        <v>108</v>
      </c>
      <c r="P1405" s="111">
        <v>109</v>
      </c>
      <c r="Q1405" s="110">
        <v>30.5991</v>
      </c>
      <c r="R1405" s="110">
        <v>-87.115399999999994</v>
      </c>
      <c r="S1405" s="2" t="s">
        <v>940</v>
      </c>
      <c r="T1405" s="2" t="s">
        <v>1362</v>
      </c>
      <c r="U1405" s="2" t="s">
        <v>4</v>
      </c>
      <c r="V1405" s="2" t="s">
        <v>2</v>
      </c>
    </row>
    <row r="1406" spans="1:22" hidden="1" x14ac:dyDescent="0.3">
      <c r="A1406" s="109">
        <v>1633</v>
      </c>
      <c r="B1406" s="126" t="s">
        <v>147</v>
      </c>
      <c r="C1406" s="2" t="str">
        <f t="shared" si="197"/>
        <v>Santa Rosa|Family|Active</v>
      </c>
      <c r="D1406" s="2">
        <v>1</v>
      </c>
      <c r="E1406" s="110">
        <v>56</v>
      </c>
      <c r="F1406" s="110">
        <f t="shared" si="201"/>
        <v>336</v>
      </c>
      <c r="G1406" s="113">
        <f t="shared" si="202"/>
        <v>319</v>
      </c>
      <c r="H1406" s="137"/>
      <c r="I1406" s="124"/>
      <c r="J1406" s="127"/>
      <c r="K1406" s="116">
        <v>55</v>
      </c>
      <c r="L1406" s="111">
        <v>50</v>
      </c>
      <c r="M1406" s="111">
        <v>53</v>
      </c>
      <c r="N1406" s="111">
        <v>52</v>
      </c>
      <c r="O1406" s="111">
        <v>53</v>
      </c>
      <c r="P1406" s="111">
        <v>56</v>
      </c>
      <c r="Q1406" s="110">
        <v>30.5898</v>
      </c>
      <c r="R1406" s="110">
        <v>-87.1571</v>
      </c>
      <c r="S1406" s="2" t="s">
        <v>952</v>
      </c>
      <c r="T1406" s="2" t="s">
        <v>1655</v>
      </c>
      <c r="U1406" s="2" t="s">
        <v>4</v>
      </c>
      <c r="V1406" s="2" t="s">
        <v>2</v>
      </c>
    </row>
    <row r="1407" spans="1:22" hidden="1" x14ac:dyDescent="0.3">
      <c r="A1407" s="109">
        <v>1634</v>
      </c>
      <c r="B1407" s="126" t="s">
        <v>147</v>
      </c>
      <c r="C1407" s="2" t="str">
        <f t="shared" si="197"/>
        <v>Santa Rosa|Family|Active</v>
      </c>
      <c r="D1407" s="2">
        <v>1</v>
      </c>
      <c r="E1407" s="110">
        <v>48</v>
      </c>
      <c r="F1407" s="110">
        <f t="shared" si="201"/>
        <v>288</v>
      </c>
      <c r="G1407" s="113">
        <f t="shared" si="202"/>
        <v>251</v>
      </c>
      <c r="H1407" s="137"/>
      <c r="I1407" s="124"/>
      <c r="J1407" s="127"/>
      <c r="K1407" s="116">
        <v>46</v>
      </c>
      <c r="L1407" s="111">
        <v>44</v>
      </c>
      <c r="M1407" s="111">
        <v>41</v>
      </c>
      <c r="N1407" s="111">
        <v>39</v>
      </c>
      <c r="O1407" s="111">
        <v>39</v>
      </c>
      <c r="P1407" s="111">
        <v>42</v>
      </c>
      <c r="Q1407" s="110">
        <v>30.598299999999998</v>
      </c>
      <c r="R1407" s="110">
        <v>-87.114000000000004</v>
      </c>
      <c r="S1407" s="2" t="s">
        <v>953</v>
      </c>
      <c r="T1407" s="2" t="s">
        <v>1655</v>
      </c>
      <c r="U1407" s="2" t="s">
        <v>4</v>
      </c>
      <c r="V1407" s="2" t="s">
        <v>2</v>
      </c>
    </row>
    <row r="1408" spans="1:22" ht="12.75" thickBot="1" x14ac:dyDescent="0.25">
      <c r="A1408" s="109"/>
      <c r="B1408" s="128"/>
      <c r="C1408" s="144" t="s">
        <v>1762</v>
      </c>
      <c r="D1408" s="144">
        <f>SUM(D1405:D1407)</f>
        <v>3</v>
      </c>
      <c r="E1408" s="144">
        <f t="shared" ref="E1408:G1408" si="209">SUM(E1405:E1407)</f>
        <v>226</v>
      </c>
      <c r="F1408" s="144">
        <f t="shared" si="209"/>
        <v>1356</v>
      </c>
      <c r="G1408" s="144">
        <f t="shared" si="209"/>
        <v>1195</v>
      </c>
      <c r="H1408" s="139">
        <f>G1408/F1408</f>
        <v>0.88126843657817111</v>
      </c>
      <c r="I1408" s="151">
        <v>0.93920000000000003</v>
      </c>
      <c r="J1408" s="131">
        <v>0.87219999999999998</v>
      </c>
      <c r="K1408" s="116"/>
      <c r="L1408" s="111"/>
      <c r="M1408" s="111"/>
      <c r="N1408" s="111"/>
      <c r="O1408" s="111"/>
      <c r="P1408" s="111"/>
      <c r="Q1408" s="110"/>
      <c r="R1408" s="110"/>
      <c r="S1408" s="2"/>
      <c r="T1408" s="2"/>
      <c r="U1408" s="2"/>
      <c r="V1408" s="2"/>
    </row>
    <row r="1409" spans="1:22" s="114" customFormat="1" x14ac:dyDescent="0.2">
      <c r="A1409" s="119"/>
      <c r="B1409" s="132" t="s">
        <v>31</v>
      </c>
      <c r="C1409" s="156" t="s">
        <v>1782</v>
      </c>
      <c r="D1409" s="156">
        <f>D1413+D1417+D1422+D1424+D1429</f>
        <v>10</v>
      </c>
      <c r="E1409" s="156">
        <f t="shared" ref="E1409:G1409" si="210">E1413+E1417+E1422+E1424+E1429</f>
        <v>1016</v>
      </c>
      <c r="F1409" s="156">
        <f t="shared" si="210"/>
        <v>5624</v>
      </c>
      <c r="G1409" s="156">
        <f t="shared" si="210"/>
        <v>5480</v>
      </c>
      <c r="H1409" s="102">
        <f>G1409/F1409</f>
        <v>0.97439544807965861</v>
      </c>
      <c r="I1409" s="156"/>
      <c r="J1409" s="157"/>
      <c r="K1409" s="142"/>
      <c r="L1409" s="143"/>
      <c r="M1409" s="143"/>
      <c r="N1409" s="143"/>
      <c r="O1409" s="143"/>
      <c r="P1409" s="143"/>
      <c r="Q1409" s="121"/>
      <c r="R1409" s="121"/>
      <c r="S1409" s="120"/>
      <c r="T1409" s="120"/>
      <c r="U1409" s="120"/>
      <c r="V1409" s="120"/>
    </row>
    <row r="1410" spans="1:22" hidden="1" x14ac:dyDescent="0.3">
      <c r="A1410" s="109">
        <v>65</v>
      </c>
      <c r="B1410" s="126" t="s">
        <v>31</v>
      </c>
      <c r="C1410" s="2" t="str">
        <f t="shared" si="197"/>
        <v>Sarasota|Elderly|Active</v>
      </c>
      <c r="D1410" s="2">
        <v>1</v>
      </c>
      <c r="E1410" s="110">
        <v>80</v>
      </c>
      <c r="F1410" s="110">
        <f t="shared" si="201"/>
        <v>480</v>
      </c>
      <c r="G1410" s="113">
        <f t="shared" si="202"/>
        <v>453</v>
      </c>
      <c r="H1410" s="137"/>
      <c r="I1410" s="124"/>
      <c r="J1410" s="127"/>
      <c r="K1410" s="116">
        <v>74</v>
      </c>
      <c r="L1410" s="111">
        <v>75</v>
      </c>
      <c r="M1410" s="111">
        <v>76</v>
      </c>
      <c r="N1410" s="111">
        <v>76</v>
      </c>
      <c r="O1410" s="111">
        <v>75</v>
      </c>
      <c r="P1410" s="111">
        <v>77</v>
      </c>
      <c r="Q1410" s="110">
        <v>27.377600000000001</v>
      </c>
      <c r="R1410" s="110">
        <v>-82.547799999999995</v>
      </c>
      <c r="S1410" s="2" t="s">
        <v>62</v>
      </c>
      <c r="T1410" s="2" t="s">
        <v>1356</v>
      </c>
      <c r="U1410" s="2" t="s">
        <v>3</v>
      </c>
      <c r="V1410" s="2" t="s">
        <v>2</v>
      </c>
    </row>
    <row r="1411" spans="1:22" hidden="1" x14ac:dyDescent="0.3">
      <c r="A1411" s="109">
        <v>969</v>
      </c>
      <c r="B1411" s="126" t="s">
        <v>31</v>
      </c>
      <c r="C1411" s="2" t="str">
        <f t="shared" si="197"/>
        <v>Sarasota|Elderly|Active</v>
      </c>
      <c r="D1411" s="2">
        <v>1</v>
      </c>
      <c r="E1411" s="110">
        <v>120</v>
      </c>
      <c r="F1411" s="110">
        <f t="shared" si="201"/>
        <v>720</v>
      </c>
      <c r="G1411" s="113">
        <f t="shared" si="202"/>
        <v>707</v>
      </c>
      <c r="H1411" s="137"/>
      <c r="I1411" s="124"/>
      <c r="J1411" s="127"/>
      <c r="K1411" s="116">
        <v>116</v>
      </c>
      <c r="L1411" s="111">
        <v>117</v>
      </c>
      <c r="M1411" s="111">
        <v>119</v>
      </c>
      <c r="N1411" s="111">
        <v>118</v>
      </c>
      <c r="O1411" s="111">
        <v>118</v>
      </c>
      <c r="P1411" s="111">
        <v>119</v>
      </c>
      <c r="Q1411" s="110">
        <v>27.0474</v>
      </c>
      <c r="R1411" s="110">
        <v>-82.241699999999994</v>
      </c>
      <c r="S1411" s="2" t="s">
        <v>625</v>
      </c>
      <c r="T1411" s="2" t="s">
        <v>1505</v>
      </c>
      <c r="U1411" s="2" t="s">
        <v>3</v>
      </c>
      <c r="V1411" s="2" t="s">
        <v>2</v>
      </c>
    </row>
    <row r="1412" spans="1:22" hidden="1" x14ac:dyDescent="0.3">
      <c r="A1412" s="109">
        <v>1153</v>
      </c>
      <c r="B1412" s="126" t="s">
        <v>31</v>
      </c>
      <c r="C1412" s="2" t="str">
        <f t="shared" si="197"/>
        <v>Sarasota|Elderly|Active</v>
      </c>
      <c r="D1412" s="2">
        <v>1</v>
      </c>
      <c r="E1412" s="110">
        <v>104</v>
      </c>
      <c r="F1412" s="110">
        <f t="shared" si="201"/>
        <v>624</v>
      </c>
      <c r="G1412" s="113">
        <f t="shared" si="202"/>
        <v>611</v>
      </c>
      <c r="H1412" s="137"/>
      <c r="I1412" s="124"/>
      <c r="J1412" s="127"/>
      <c r="K1412" s="116">
        <v>103</v>
      </c>
      <c r="L1412" s="111">
        <v>101</v>
      </c>
      <c r="M1412" s="111">
        <v>101</v>
      </c>
      <c r="N1412" s="111">
        <v>103</v>
      </c>
      <c r="O1412" s="111">
        <v>101</v>
      </c>
      <c r="P1412" s="111">
        <v>102</v>
      </c>
      <c r="Q1412" s="110">
        <v>27.047499999999999</v>
      </c>
      <c r="R1412" s="110">
        <v>-82.242699999999999</v>
      </c>
      <c r="S1412" s="2" t="s">
        <v>739</v>
      </c>
      <c r="T1412" s="2" t="s">
        <v>1589</v>
      </c>
      <c r="U1412" s="2" t="s">
        <v>3</v>
      </c>
      <c r="V1412" s="2" t="s">
        <v>2</v>
      </c>
    </row>
    <row r="1413" spans="1:22" x14ac:dyDescent="0.2">
      <c r="A1413" s="109"/>
      <c r="B1413" s="126"/>
      <c r="C1413" s="7" t="s">
        <v>1767</v>
      </c>
      <c r="D1413" s="7">
        <f>SUM(D1410:D1412)</f>
        <v>3</v>
      </c>
      <c r="E1413" s="135">
        <f t="shared" ref="E1413:G1413" si="211">SUM(E1410:E1412)</f>
        <v>304</v>
      </c>
      <c r="F1413" s="2">
        <f t="shared" si="211"/>
        <v>1824</v>
      </c>
      <c r="G1413" s="2">
        <f t="shared" si="211"/>
        <v>1771</v>
      </c>
      <c r="H1413" s="138">
        <f>G1413/F1413</f>
        <v>0.9709429824561403</v>
      </c>
      <c r="I1413" s="150">
        <v>0.96650000000000003</v>
      </c>
      <c r="J1413" s="130">
        <v>0.88039999999999996</v>
      </c>
      <c r="K1413" s="116"/>
      <c r="L1413" s="111"/>
      <c r="M1413" s="111"/>
      <c r="N1413" s="111"/>
      <c r="O1413" s="111"/>
      <c r="P1413" s="111"/>
      <c r="Q1413" s="110"/>
      <c r="R1413" s="110"/>
      <c r="S1413" s="2"/>
      <c r="T1413" s="2"/>
      <c r="U1413" s="2"/>
      <c r="V1413" s="2"/>
    </row>
    <row r="1414" spans="1:22" hidden="1" x14ac:dyDescent="0.3">
      <c r="A1414" s="109">
        <v>2578</v>
      </c>
      <c r="B1414" s="126" t="s">
        <v>31</v>
      </c>
      <c r="C1414" s="7" t="str">
        <f>CONCATENATE(B1414&amp;"|"&amp;U1414&amp;"|"&amp;V1414)</f>
        <v>Sarasota|Elderly|Pipeline</v>
      </c>
      <c r="D1414" s="7">
        <v>1</v>
      </c>
      <c r="E1414" s="88">
        <v>61</v>
      </c>
      <c r="F1414" s="110">
        <f>COUNTA(K1414:P1414)*E1414</f>
        <v>0</v>
      </c>
      <c r="G1414" s="113">
        <f>SUM(K1414:P1414)</f>
        <v>0</v>
      </c>
      <c r="H1414" s="138"/>
      <c r="I1414" s="150"/>
      <c r="J1414" s="130"/>
      <c r="Q1414" s="110">
        <v>27.100805555555599</v>
      </c>
      <c r="R1414" s="110">
        <v>-82.435277777777799</v>
      </c>
      <c r="S1414" s="2" t="s">
        <v>1237</v>
      </c>
      <c r="T1414" s="2" t="s">
        <v>1368</v>
      </c>
      <c r="U1414" s="2" t="s">
        <v>3</v>
      </c>
      <c r="V1414" s="2" t="s">
        <v>1333</v>
      </c>
    </row>
    <row r="1415" spans="1:22" x14ac:dyDescent="0.2">
      <c r="A1415" s="109"/>
      <c r="B1415" s="126"/>
      <c r="C1415" s="7" t="s">
        <v>1765</v>
      </c>
      <c r="D1415" s="7">
        <v>1</v>
      </c>
      <c r="E1415" s="88">
        <v>61</v>
      </c>
      <c r="F1415" s="110">
        <f>COUNTA(K1415:P1415)*E1415</f>
        <v>0</v>
      </c>
      <c r="G1415" s="113"/>
      <c r="H1415" s="138"/>
      <c r="I1415" s="150"/>
      <c r="J1415" s="130"/>
      <c r="Q1415" s="110"/>
      <c r="R1415" s="110"/>
      <c r="S1415" s="2"/>
      <c r="T1415" s="2"/>
      <c r="U1415" s="2"/>
      <c r="V1415" s="2"/>
    </row>
    <row r="1416" spans="1:22" hidden="1" x14ac:dyDescent="0.3">
      <c r="A1416" s="109">
        <v>2109</v>
      </c>
      <c r="B1416" s="126" t="s">
        <v>31</v>
      </c>
      <c r="C1416" s="7" t="str">
        <f t="shared" si="197"/>
        <v>Sarasota|Elderly|MR|Active</v>
      </c>
      <c r="D1416" s="7">
        <v>1</v>
      </c>
      <c r="E1416" s="88">
        <v>78</v>
      </c>
      <c r="F1416" s="110">
        <f t="shared" si="201"/>
        <v>468</v>
      </c>
      <c r="G1416" s="113">
        <f t="shared" si="202"/>
        <v>467</v>
      </c>
      <c r="H1416" s="138"/>
      <c r="I1416" s="150"/>
      <c r="J1416" s="130"/>
      <c r="K1416" s="116">
        <v>78</v>
      </c>
      <c r="L1416" s="111">
        <v>77</v>
      </c>
      <c r="M1416" s="111">
        <v>78</v>
      </c>
      <c r="N1416" s="111">
        <v>78</v>
      </c>
      <c r="O1416" s="111">
        <v>78</v>
      </c>
      <c r="P1416" s="111">
        <v>78</v>
      </c>
      <c r="Q1416" s="110">
        <v>27.342914</v>
      </c>
      <c r="R1416" s="110">
        <v>-82.539479</v>
      </c>
      <c r="S1416" s="2" t="s">
        <v>1072</v>
      </c>
      <c r="T1416" s="2" t="s">
        <v>1694</v>
      </c>
      <c r="U1416" s="2" t="s">
        <v>1739</v>
      </c>
      <c r="V1416" s="2" t="s">
        <v>2</v>
      </c>
    </row>
    <row r="1417" spans="1:22" x14ac:dyDescent="0.2">
      <c r="A1417" s="109"/>
      <c r="B1417" s="126"/>
      <c r="C1417" s="7" t="s">
        <v>1772</v>
      </c>
      <c r="D1417" s="7">
        <v>1</v>
      </c>
      <c r="E1417" s="88">
        <v>78</v>
      </c>
      <c r="F1417" s="110">
        <v>468</v>
      </c>
      <c r="G1417" s="113">
        <v>467</v>
      </c>
      <c r="H1417" s="138">
        <f>G1417/F1417</f>
        <v>0.99786324786324787</v>
      </c>
      <c r="I1417" s="150" t="s">
        <v>1763</v>
      </c>
      <c r="J1417" s="130" t="s">
        <v>1763</v>
      </c>
      <c r="K1417" s="116"/>
      <c r="L1417" s="111"/>
      <c r="M1417" s="111"/>
      <c r="N1417" s="111"/>
      <c r="O1417" s="111"/>
      <c r="P1417" s="111"/>
      <c r="Q1417" s="110"/>
      <c r="R1417" s="110"/>
      <c r="S1417" s="2"/>
      <c r="T1417" s="2"/>
      <c r="U1417" s="2"/>
      <c r="V1417" s="2"/>
    </row>
    <row r="1418" spans="1:22" hidden="1" x14ac:dyDescent="0.3">
      <c r="A1418" s="109">
        <v>888</v>
      </c>
      <c r="B1418" s="126" t="s">
        <v>31</v>
      </c>
      <c r="C1418" s="7" t="str">
        <f t="shared" si="197"/>
        <v>Sarasota|Family|Active</v>
      </c>
      <c r="D1418" s="7">
        <v>1</v>
      </c>
      <c r="E1418" s="88">
        <v>42</v>
      </c>
      <c r="F1418" s="110">
        <f t="shared" si="201"/>
        <v>252</v>
      </c>
      <c r="G1418" s="113">
        <f t="shared" si="202"/>
        <v>235</v>
      </c>
      <c r="H1418" s="138"/>
      <c r="I1418" s="150"/>
      <c r="J1418" s="130"/>
      <c r="K1418" s="116">
        <v>39</v>
      </c>
      <c r="L1418" s="111">
        <v>38</v>
      </c>
      <c r="M1418" s="111">
        <v>38</v>
      </c>
      <c r="N1418" s="111">
        <v>40</v>
      </c>
      <c r="O1418" s="111">
        <v>40</v>
      </c>
      <c r="P1418" s="111">
        <v>40</v>
      </c>
      <c r="Q1418" s="110">
        <v>27.050999999999998</v>
      </c>
      <c r="R1418" s="110">
        <v>-82.216499999999996</v>
      </c>
      <c r="S1418" s="2" t="s">
        <v>569</v>
      </c>
      <c r="T1418" s="2" t="s">
        <v>1351</v>
      </c>
      <c r="U1418" s="2" t="s">
        <v>4</v>
      </c>
      <c r="V1418" s="2" t="s">
        <v>2</v>
      </c>
    </row>
    <row r="1419" spans="1:22" hidden="1" x14ac:dyDescent="0.3">
      <c r="A1419" s="109">
        <v>1151</v>
      </c>
      <c r="B1419" s="126" t="s">
        <v>31</v>
      </c>
      <c r="C1419" s="7" t="str">
        <f t="shared" si="197"/>
        <v>Sarasota|Family|Active</v>
      </c>
      <c r="D1419" s="7">
        <v>1</v>
      </c>
      <c r="E1419" s="88">
        <v>192</v>
      </c>
      <c r="F1419" s="110">
        <f t="shared" si="201"/>
        <v>1152</v>
      </c>
      <c r="G1419" s="113">
        <f t="shared" si="202"/>
        <v>1135</v>
      </c>
      <c r="H1419" s="138"/>
      <c r="I1419" s="150"/>
      <c r="J1419" s="130"/>
      <c r="K1419" s="116">
        <v>191</v>
      </c>
      <c r="L1419" s="111">
        <v>187</v>
      </c>
      <c r="M1419" s="111">
        <v>189</v>
      </c>
      <c r="N1419" s="111">
        <v>189</v>
      </c>
      <c r="O1419" s="111">
        <v>189</v>
      </c>
      <c r="P1419" s="111">
        <v>190</v>
      </c>
      <c r="Q1419" s="110">
        <v>27.380299999999998</v>
      </c>
      <c r="R1419" s="110">
        <v>-82.5047</v>
      </c>
      <c r="S1419" s="2" t="s">
        <v>737</v>
      </c>
      <c r="T1419" s="2" t="s">
        <v>1597</v>
      </c>
      <c r="U1419" s="2" t="s">
        <v>4</v>
      </c>
      <c r="V1419" s="2" t="s">
        <v>2</v>
      </c>
    </row>
    <row r="1420" spans="1:22" hidden="1" x14ac:dyDescent="0.3">
      <c r="A1420" s="109">
        <v>1171</v>
      </c>
      <c r="B1420" s="126" t="s">
        <v>31</v>
      </c>
      <c r="C1420" s="7" t="str">
        <f t="shared" si="197"/>
        <v>Sarasota|Family|Active</v>
      </c>
      <c r="D1420" s="7">
        <v>1</v>
      </c>
      <c r="E1420" s="88">
        <v>128</v>
      </c>
      <c r="F1420" s="110">
        <f t="shared" si="201"/>
        <v>768</v>
      </c>
      <c r="G1420" s="113">
        <f t="shared" si="202"/>
        <v>749</v>
      </c>
      <c r="H1420" s="138"/>
      <c r="I1420" s="150"/>
      <c r="J1420" s="130"/>
      <c r="K1420" s="116">
        <v>126</v>
      </c>
      <c r="L1420" s="111">
        <v>125</v>
      </c>
      <c r="M1420" s="111">
        <v>122</v>
      </c>
      <c r="N1420" s="111">
        <v>125</v>
      </c>
      <c r="O1420" s="111">
        <v>125</v>
      </c>
      <c r="P1420" s="111">
        <v>126</v>
      </c>
      <c r="Q1420" s="110">
        <v>27.052800000000001</v>
      </c>
      <c r="R1420" s="110">
        <v>-82.226500000000001</v>
      </c>
      <c r="S1420" s="2" t="s">
        <v>754</v>
      </c>
      <c r="T1420" s="2" t="s">
        <v>1607</v>
      </c>
      <c r="U1420" s="2" t="s">
        <v>4</v>
      </c>
      <c r="V1420" s="2" t="s">
        <v>2</v>
      </c>
    </row>
    <row r="1421" spans="1:22" hidden="1" x14ac:dyDescent="0.3">
      <c r="A1421" s="109">
        <v>2530</v>
      </c>
      <c r="B1421" s="126" t="s">
        <v>31</v>
      </c>
      <c r="C1421" s="7" t="str">
        <f t="shared" si="197"/>
        <v>Sarasota|Family|Active</v>
      </c>
      <c r="D1421" s="7">
        <v>1</v>
      </c>
      <c r="E1421" s="88">
        <v>68</v>
      </c>
      <c r="F1421" s="110">
        <f t="shared" si="201"/>
        <v>408</v>
      </c>
      <c r="G1421" s="113">
        <f t="shared" si="202"/>
        <v>400</v>
      </c>
      <c r="H1421" s="138"/>
      <c r="I1421" s="150"/>
      <c r="J1421" s="130"/>
      <c r="K1421" s="116">
        <v>67</v>
      </c>
      <c r="L1421" s="111">
        <v>66</v>
      </c>
      <c r="M1421" s="111">
        <v>67</v>
      </c>
      <c r="N1421" s="111">
        <v>66</v>
      </c>
      <c r="O1421" s="111">
        <v>67</v>
      </c>
      <c r="P1421" s="111">
        <v>67</v>
      </c>
      <c r="Q1421" s="110">
        <v>27.359570999999999</v>
      </c>
      <c r="R1421" s="110">
        <v>-82.542837000000006</v>
      </c>
      <c r="S1421" s="2" t="s">
        <v>1197</v>
      </c>
      <c r="T1421" s="2" t="s">
        <v>1716</v>
      </c>
      <c r="U1421" s="2" t="s">
        <v>4</v>
      </c>
      <c r="V1421" s="2" t="s">
        <v>2</v>
      </c>
    </row>
    <row r="1422" spans="1:22" x14ac:dyDescent="0.2">
      <c r="A1422" s="109"/>
      <c r="B1422" s="126"/>
      <c r="C1422" s="7" t="s">
        <v>1762</v>
      </c>
      <c r="D1422" s="7">
        <f>SUM(D1418:D1421)</f>
        <v>4</v>
      </c>
      <c r="E1422" s="135">
        <f t="shared" ref="E1422:G1422" si="212">SUM(E1418:E1421)</f>
        <v>430</v>
      </c>
      <c r="F1422" s="2">
        <f t="shared" si="212"/>
        <v>2580</v>
      </c>
      <c r="G1422" s="2">
        <f t="shared" si="212"/>
        <v>2519</v>
      </c>
      <c r="H1422" s="138">
        <f>G1422/F1422</f>
        <v>0.97635658914728685</v>
      </c>
      <c r="I1422" s="150">
        <v>0.96499999999999997</v>
      </c>
      <c r="J1422" s="130">
        <v>0.9466</v>
      </c>
      <c r="K1422" s="116"/>
      <c r="L1422" s="111"/>
      <c r="M1422" s="111"/>
      <c r="N1422" s="111"/>
      <c r="O1422" s="111"/>
      <c r="P1422" s="111"/>
      <c r="Q1422" s="110"/>
      <c r="R1422" s="110"/>
      <c r="S1422" s="2"/>
      <c r="T1422" s="2"/>
      <c r="U1422" s="2"/>
      <c r="V1422" s="2"/>
    </row>
    <row r="1423" spans="1:22" hidden="1" x14ac:dyDescent="0.3">
      <c r="A1423" s="109">
        <v>1443</v>
      </c>
      <c r="B1423" s="126" t="s">
        <v>31</v>
      </c>
      <c r="C1423" s="7" t="str">
        <f>CONCATENATE(B1423&amp;"|"&amp;U1423&amp;"|"&amp;V1423)</f>
        <v>Sarasota|Family|Lease-Up</v>
      </c>
      <c r="D1423" s="7">
        <v>1</v>
      </c>
      <c r="E1423" s="88">
        <v>118</v>
      </c>
      <c r="F1423" s="110">
        <f>COUNTA(K1423:P1423)*E1423</f>
        <v>236</v>
      </c>
      <c r="G1423" s="113">
        <f>SUM(K1423:P1423)</f>
        <v>234</v>
      </c>
      <c r="H1423" s="138"/>
      <c r="I1423" s="150"/>
      <c r="J1423" s="130"/>
      <c r="K1423" s="116">
        <v>117</v>
      </c>
      <c r="L1423" s="111">
        <v>117</v>
      </c>
      <c r="Q1423" s="110">
        <v>0</v>
      </c>
      <c r="R1423" s="110">
        <v>0</v>
      </c>
      <c r="S1423" s="2" t="s">
        <v>862</v>
      </c>
      <c r="T1423" s="2" t="s">
        <v>1533</v>
      </c>
      <c r="U1423" s="2" t="s">
        <v>4</v>
      </c>
      <c r="V1423" s="2" t="s">
        <v>1332</v>
      </c>
    </row>
    <row r="1424" spans="1:22" x14ac:dyDescent="0.2">
      <c r="A1424" s="109"/>
      <c r="B1424" s="126"/>
      <c r="C1424" s="7" t="s">
        <v>1775</v>
      </c>
      <c r="D1424" s="7">
        <v>1</v>
      </c>
      <c r="E1424" s="88">
        <v>118</v>
      </c>
      <c r="F1424" s="110">
        <v>236</v>
      </c>
      <c r="G1424" s="113">
        <v>234</v>
      </c>
      <c r="H1424" s="138">
        <f>G1424/F1424</f>
        <v>0.99152542372881358</v>
      </c>
      <c r="I1424" s="150" t="s">
        <v>1763</v>
      </c>
      <c r="J1424" s="130" t="s">
        <v>1763</v>
      </c>
      <c r="K1424" s="116"/>
      <c r="L1424" s="111"/>
      <c r="Q1424" s="110"/>
      <c r="R1424" s="110"/>
      <c r="S1424" s="2"/>
      <c r="T1424" s="2"/>
      <c r="U1424" s="2"/>
      <c r="V1424" s="2"/>
    </row>
    <row r="1425" spans="1:22" hidden="1" x14ac:dyDescent="0.3">
      <c r="A1425" s="109">
        <v>123</v>
      </c>
      <c r="B1425" s="126" t="s">
        <v>31</v>
      </c>
      <c r="C1425" s="7" t="str">
        <f>CONCATENATE(B1425&amp;"|"&amp;U1425&amp;"|"&amp;V1425)</f>
        <v>Sarasota|Family|Inactive</v>
      </c>
      <c r="D1425" s="7">
        <v>1</v>
      </c>
      <c r="E1425" s="89">
        <v>95</v>
      </c>
      <c r="F1425" s="110">
        <f>COUNTA(K1425:P1425)*E1425</f>
        <v>0</v>
      </c>
      <c r="G1425" s="113">
        <f>SUM(K1425:P1425)</f>
        <v>0</v>
      </c>
      <c r="H1425" s="138"/>
      <c r="I1425" s="150"/>
      <c r="J1425" s="130"/>
      <c r="Q1425" s="110">
        <v>27.045300000000001</v>
      </c>
      <c r="R1425" s="110">
        <v>-82.196799999999996</v>
      </c>
      <c r="S1425" s="2" t="s">
        <v>98</v>
      </c>
      <c r="T1425" s="2" t="s">
        <v>14</v>
      </c>
      <c r="U1425" s="2" t="s">
        <v>4</v>
      </c>
      <c r="V1425" s="2" t="s">
        <v>1331</v>
      </c>
    </row>
    <row r="1426" spans="1:22" hidden="1" x14ac:dyDescent="0.3">
      <c r="A1426" s="109">
        <v>379</v>
      </c>
      <c r="B1426" s="126" t="s">
        <v>31</v>
      </c>
      <c r="C1426" s="7" t="str">
        <f>CONCATENATE(B1426&amp;"|"&amp;U1426&amp;"|"&amp;V1426)</f>
        <v>Sarasota|Family|Inactive</v>
      </c>
      <c r="D1426" s="7">
        <v>1</v>
      </c>
      <c r="E1426" s="89">
        <v>252</v>
      </c>
      <c r="F1426" s="110">
        <f>COUNTA(K1426:P1426)*E1426</f>
        <v>0</v>
      </c>
      <c r="G1426" s="113">
        <f>SUM(K1426:P1426)</f>
        <v>0</v>
      </c>
      <c r="H1426" s="138"/>
      <c r="I1426" s="150"/>
      <c r="J1426" s="130"/>
      <c r="Q1426" s="110">
        <v>27.348500000000001</v>
      </c>
      <c r="R1426" s="110">
        <v>-82.501499999999993</v>
      </c>
      <c r="S1426" s="2" t="s">
        <v>266</v>
      </c>
      <c r="T1426" s="2" t="s">
        <v>14</v>
      </c>
      <c r="U1426" s="2" t="s">
        <v>4</v>
      </c>
      <c r="V1426" s="2" t="s">
        <v>1331</v>
      </c>
    </row>
    <row r="1427" spans="1:22" x14ac:dyDescent="0.2">
      <c r="A1427" s="109"/>
      <c r="B1427" s="126"/>
      <c r="C1427" s="7" t="s">
        <v>1764</v>
      </c>
      <c r="D1427" s="7">
        <f>SUM(D1425:D1426)</f>
        <v>2</v>
      </c>
      <c r="E1427" s="135">
        <f>SUM(E1425:E1426)</f>
        <v>347</v>
      </c>
      <c r="F1427" s="110"/>
      <c r="G1427" s="113"/>
      <c r="H1427" s="138"/>
      <c r="I1427" s="150"/>
      <c r="J1427" s="130"/>
      <c r="Q1427" s="110"/>
      <c r="R1427" s="110"/>
      <c r="S1427" s="2"/>
      <c r="T1427" s="2"/>
      <c r="U1427" s="2"/>
      <c r="V1427" s="2"/>
    </row>
    <row r="1428" spans="1:22" hidden="1" x14ac:dyDescent="0.3">
      <c r="A1428" s="109">
        <v>1989</v>
      </c>
      <c r="B1428" s="126" t="s">
        <v>31</v>
      </c>
      <c r="C1428" s="7" t="str">
        <f t="shared" ref="C1428:C1511" si="213">CONCATENATE(B1428&amp;"|"&amp;U1428&amp;"|"&amp;V1428)</f>
        <v>Sarasota|Family|MR|Active</v>
      </c>
      <c r="D1428" s="7">
        <v>1</v>
      </c>
      <c r="E1428" s="88">
        <v>86</v>
      </c>
      <c r="F1428" s="110">
        <f t="shared" si="201"/>
        <v>516</v>
      </c>
      <c r="G1428" s="113">
        <f t="shared" si="202"/>
        <v>489</v>
      </c>
      <c r="H1428" s="138"/>
      <c r="I1428" s="150"/>
      <c r="J1428" s="130"/>
      <c r="K1428" s="116">
        <v>81</v>
      </c>
      <c r="L1428" s="111">
        <v>76</v>
      </c>
      <c r="M1428" s="111">
        <v>82</v>
      </c>
      <c r="N1428" s="111">
        <v>82</v>
      </c>
      <c r="O1428" s="111">
        <v>83</v>
      </c>
      <c r="P1428" s="111">
        <v>85</v>
      </c>
      <c r="Q1428" s="110">
        <v>27.357122</v>
      </c>
      <c r="R1428" s="110">
        <v>-82.542826000000005</v>
      </c>
      <c r="S1428" s="2" t="s">
        <v>1050</v>
      </c>
      <c r="T1428" s="2" t="s">
        <v>1676</v>
      </c>
      <c r="U1428" s="2" t="s">
        <v>1738</v>
      </c>
      <c r="V1428" s="2" t="s">
        <v>2</v>
      </c>
    </row>
    <row r="1429" spans="1:22" x14ac:dyDescent="0.2">
      <c r="A1429" s="109"/>
      <c r="B1429" s="126"/>
      <c r="C1429" s="7" t="s">
        <v>1761</v>
      </c>
      <c r="D1429" s="7">
        <v>1</v>
      </c>
      <c r="E1429" s="88">
        <v>86</v>
      </c>
      <c r="F1429" s="110">
        <v>516</v>
      </c>
      <c r="G1429" s="113">
        <v>489</v>
      </c>
      <c r="H1429" s="138">
        <f>G1429/F1429</f>
        <v>0.94767441860465118</v>
      </c>
      <c r="I1429" s="150" t="s">
        <v>1763</v>
      </c>
      <c r="J1429" s="130">
        <v>0.93310000000000004</v>
      </c>
      <c r="K1429" s="116"/>
      <c r="L1429" s="111"/>
      <c r="M1429" s="111"/>
      <c r="N1429" s="111"/>
      <c r="O1429" s="111"/>
      <c r="P1429" s="111"/>
      <c r="Q1429" s="110"/>
      <c r="R1429" s="110"/>
      <c r="S1429" s="2"/>
      <c r="T1429" s="2"/>
      <c r="U1429" s="2"/>
      <c r="V1429" s="2"/>
    </row>
    <row r="1430" spans="1:22" hidden="1" x14ac:dyDescent="0.3">
      <c r="A1430" s="109">
        <v>2617</v>
      </c>
      <c r="B1430" s="126" t="s">
        <v>31</v>
      </c>
      <c r="C1430" s="7" t="str">
        <f t="shared" si="213"/>
        <v>Sarasota|Family|MR|Pipeline</v>
      </c>
      <c r="D1430" s="7">
        <v>1</v>
      </c>
      <c r="E1430" s="88">
        <v>72</v>
      </c>
      <c r="F1430" s="110">
        <f t="shared" si="201"/>
        <v>0</v>
      </c>
      <c r="G1430" s="113">
        <f t="shared" si="202"/>
        <v>0</v>
      </c>
      <c r="H1430" s="138"/>
      <c r="I1430" s="150"/>
      <c r="J1430" s="130"/>
      <c r="S1430" s="2" t="s">
        <v>1269</v>
      </c>
      <c r="T1430" s="2" t="s">
        <v>1369</v>
      </c>
      <c r="U1430" s="2" t="s">
        <v>1738</v>
      </c>
      <c r="V1430" s="2" t="s">
        <v>1333</v>
      </c>
    </row>
    <row r="1431" spans="1:22" x14ac:dyDescent="0.2">
      <c r="A1431" s="109"/>
      <c r="B1431" s="126"/>
      <c r="C1431" s="7" t="s">
        <v>1774</v>
      </c>
      <c r="D1431" s="7">
        <v>1</v>
      </c>
      <c r="E1431" s="88">
        <v>72</v>
      </c>
      <c r="F1431" s="110"/>
      <c r="G1431" s="113"/>
      <c r="H1431" s="138"/>
      <c r="I1431" s="150"/>
      <c r="J1431" s="130"/>
      <c r="S1431" s="2"/>
      <c r="T1431" s="2"/>
      <c r="U1431" s="2"/>
      <c r="V1431" s="2"/>
    </row>
    <row r="1432" spans="1:22" hidden="1" x14ac:dyDescent="0.3">
      <c r="A1432" s="109">
        <v>2134</v>
      </c>
      <c r="B1432" s="126" t="s">
        <v>31</v>
      </c>
      <c r="C1432" s="7" t="str">
        <f t="shared" si="213"/>
        <v>Sarasota|Special Needs|Pipeline</v>
      </c>
      <c r="D1432" s="7">
        <v>1</v>
      </c>
      <c r="E1432" s="88">
        <v>42</v>
      </c>
      <c r="F1432" s="110">
        <f t="shared" si="201"/>
        <v>0</v>
      </c>
      <c r="G1432" s="113">
        <f t="shared" si="202"/>
        <v>0</v>
      </c>
      <c r="H1432" s="138"/>
      <c r="I1432" s="150"/>
      <c r="J1432" s="130"/>
      <c r="Q1432" s="110">
        <v>27.097200000000001</v>
      </c>
      <c r="R1432" s="110">
        <v>-82.368200000000002</v>
      </c>
      <c r="S1432" s="2" t="s">
        <v>1081</v>
      </c>
      <c r="T1432" s="2" t="s">
        <v>1699</v>
      </c>
      <c r="U1432" s="2" t="s">
        <v>8</v>
      </c>
      <c r="V1432" s="2" t="s">
        <v>1333</v>
      </c>
    </row>
    <row r="1433" spans="1:22" ht="12.75" thickBot="1" x14ac:dyDescent="0.25">
      <c r="A1433" s="109"/>
      <c r="B1433" s="128"/>
      <c r="C1433" s="44" t="s">
        <v>1787</v>
      </c>
      <c r="D1433" s="44">
        <v>1</v>
      </c>
      <c r="E1433" s="90">
        <v>42</v>
      </c>
      <c r="F1433" s="145"/>
      <c r="G1433" s="146"/>
      <c r="H1433" s="139"/>
      <c r="I1433" s="151"/>
      <c r="J1433" s="131"/>
      <c r="Q1433" s="110"/>
      <c r="R1433" s="110"/>
      <c r="S1433" s="2"/>
      <c r="T1433" s="2"/>
      <c r="U1433" s="2"/>
      <c r="V1433" s="2"/>
    </row>
    <row r="1434" spans="1:22" s="114" customFormat="1" x14ac:dyDescent="0.2">
      <c r="A1434" s="119"/>
      <c r="B1434" s="132" t="s">
        <v>59</v>
      </c>
      <c r="C1434" s="156" t="s">
        <v>1782</v>
      </c>
      <c r="D1434" s="156">
        <f>D1436+D1440+D1458+D1466</f>
        <v>24</v>
      </c>
      <c r="E1434" s="156">
        <f t="shared" ref="E1434:G1434" si="214">E1436+E1440+E1458+E1466</f>
        <v>4466</v>
      </c>
      <c r="F1434" s="156">
        <f t="shared" si="214"/>
        <v>26476</v>
      </c>
      <c r="G1434" s="156">
        <f t="shared" si="214"/>
        <v>25326</v>
      </c>
      <c r="H1434" s="102">
        <f>G1434/F1434</f>
        <v>0.95656443571536487</v>
      </c>
      <c r="I1434" s="156"/>
      <c r="J1434" s="157"/>
      <c r="K1434" s="142"/>
      <c r="L1434" s="143"/>
      <c r="M1434" s="143"/>
      <c r="N1434" s="143"/>
      <c r="O1434" s="143"/>
      <c r="P1434" s="143"/>
      <c r="Q1434" s="121"/>
      <c r="R1434" s="121"/>
      <c r="S1434" s="120"/>
      <c r="T1434" s="120"/>
      <c r="U1434" s="120"/>
      <c r="V1434" s="120"/>
    </row>
    <row r="1435" spans="1:22" hidden="1" x14ac:dyDescent="0.3">
      <c r="A1435" s="109">
        <v>1869</v>
      </c>
      <c r="B1435" s="126" t="s">
        <v>59</v>
      </c>
      <c r="C1435" s="2" t="str">
        <f t="shared" si="213"/>
        <v>Seminole|Elderly|Active</v>
      </c>
      <c r="D1435" s="2">
        <v>1</v>
      </c>
      <c r="E1435" s="110">
        <v>24</v>
      </c>
      <c r="F1435" s="110">
        <f t="shared" si="201"/>
        <v>144</v>
      </c>
      <c r="G1435" s="113">
        <f t="shared" si="202"/>
        <v>144</v>
      </c>
      <c r="H1435" s="137"/>
      <c r="I1435" s="124"/>
      <c r="J1435" s="127"/>
      <c r="K1435" s="116">
        <v>24</v>
      </c>
      <c r="L1435" s="111">
        <v>24</v>
      </c>
      <c r="M1435" s="111">
        <v>24</v>
      </c>
      <c r="N1435" s="111">
        <v>24</v>
      </c>
      <c r="O1435" s="111">
        <v>24</v>
      </c>
      <c r="P1435" s="111">
        <v>24</v>
      </c>
      <c r="Q1435" s="110">
        <v>28.648900000000001</v>
      </c>
      <c r="R1435" s="110">
        <v>-81.200699999999998</v>
      </c>
      <c r="S1435" s="2" t="s">
        <v>1016</v>
      </c>
      <c r="T1435" s="2" t="s">
        <v>1672</v>
      </c>
      <c r="U1435" s="2" t="s">
        <v>3</v>
      </c>
      <c r="V1435" s="2" t="s">
        <v>2</v>
      </c>
    </row>
    <row r="1436" spans="1:22" x14ac:dyDescent="0.2">
      <c r="A1436" s="109"/>
      <c r="B1436" s="126"/>
      <c r="C1436" s="7" t="s">
        <v>1767</v>
      </c>
      <c r="D1436" s="7">
        <v>1</v>
      </c>
      <c r="E1436" s="88">
        <v>24</v>
      </c>
      <c r="F1436" s="110">
        <v>144</v>
      </c>
      <c r="G1436" s="113">
        <v>144</v>
      </c>
      <c r="H1436" s="138">
        <v>1</v>
      </c>
      <c r="I1436" s="150">
        <v>0.96650000000000003</v>
      </c>
      <c r="J1436" s="130">
        <v>0.88039999999999996</v>
      </c>
      <c r="K1436" s="116"/>
      <c r="L1436" s="111"/>
      <c r="M1436" s="111"/>
      <c r="N1436" s="111"/>
      <c r="O1436" s="111"/>
      <c r="P1436" s="111"/>
      <c r="Q1436" s="110"/>
      <c r="R1436" s="110"/>
      <c r="S1436" s="2"/>
      <c r="T1436" s="2"/>
      <c r="U1436" s="2"/>
      <c r="V1436" s="2"/>
    </row>
    <row r="1437" spans="1:22" hidden="1" x14ac:dyDescent="0.3">
      <c r="A1437" s="109">
        <v>2622</v>
      </c>
      <c r="B1437" s="126" t="s">
        <v>59</v>
      </c>
      <c r="C1437" s="7" t="str">
        <f>CONCATENATE(B1437&amp;"|"&amp;U1437&amp;"|"&amp;V1437)</f>
        <v>Seminole|Elderly|Pipeline</v>
      </c>
      <c r="D1437" s="7">
        <v>1</v>
      </c>
      <c r="E1437" s="88">
        <v>120</v>
      </c>
      <c r="F1437" s="110">
        <f>COUNTA(K1437:P1437)*E1437</f>
        <v>0</v>
      </c>
      <c r="G1437" s="113">
        <f>SUM(K1437:P1437)</f>
        <v>0</v>
      </c>
      <c r="H1437" s="138"/>
      <c r="I1437" s="150"/>
      <c r="J1437" s="130"/>
      <c r="Q1437" s="110">
        <v>28.703861</v>
      </c>
      <c r="R1437" s="110">
        <v>-81.343082999999993</v>
      </c>
      <c r="S1437" s="2" t="s">
        <v>1273</v>
      </c>
      <c r="T1437" s="2" t="s">
        <v>1369</v>
      </c>
      <c r="U1437" s="2" t="s">
        <v>3</v>
      </c>
      <c r="V1437" s="2" t="s">
        <v>1333</v>
      </c>
    </row>
    <row r="1438" spans="1:22" x14ac:dyDescent="0.2">
      <c r="A1438" s="109"/>
      <c r="B1438" s="126"/>
      <c r="C1438" s="7" t="s">
        <v>1765</v>
      </c>
      <c r="D1438" s="7">
        <v>1</v>
      </c>
      <c r="E1438" s="88">
        <v>120</v>
      </c>
      <c r="F1438" s="110"/>
      <c r="G1438" s="113"/>
      <c r="H1438" s="138"/>
      <c r="I1438" s="150"/>
      <c r="J1438" s="130"/>
      <c r="K1438" s="116"/>
      <c r="L1438" s="111"/>
      <c r="M1438" s="111"/>
      <c r="N1438" s="111"/>
      <c r="O1438" s="111"/>
      <c r="P1438" s="111"/>
      <c r="Q1438" s="110"/>
      <c r="R1438" s="110"/>
      <c r="S1438" s="2"/>
      <c r="T1438" s="2"/>
      <c r="U1438" s="2"/>
      <c r="V1438" s="2"/>
    </row>
    <row r="1439" spans="1:22" hidden="1" x14ac:dyDescent="0.3">
      <c r="A1439" s="109">
        <v>2580</v>
      </c>
      <c r="B1439" s="126" t="s">
        <v>59</v>
      </c>
      <c r="C1439" s="7" t="str">
        <f>CONCATENATE(B1439&amp;"|"&amp;U1439&amp;"|"&amp;V1439)</f>
        <v>Seminole|Elderly|MR|Lease-Up</v>
      </c>
      <c r="D1439" s="7">
        <v>1</v>
      </c>
      <c r="E1439" s="88">
        <v>108</v>
      </c>
      <c r="F1439" s="110">
        <f>COUNTA(K1439:P1439)*E1439</f>
        <v>648</v>
      </c>
      <c r="G1439" s="113">
        <f>SUM(K1439:P1439)</f>
        <v>612</v>
      </c>
      <c r="H1439" s="138"/>
      <c r="I1439" s="150"/>
      <c r="J1439" s="130"/>
      <c r="K1439" s="116">
        <v>107</v>
      </c>
      <c r="L1439" s="111">
        <v>106</v>
      </c>
      <c r="M1439" s="111">
        <v>105</v>
      </c>
      <c r="N1439" s="111">
        <v>107</v>
      </c>
      <c r="O1439" s="111">
        <v>105</v>
      </c>
      <c r="P1439" s="111">
        <v>82</v>
      </c>
      <c r="Q1439" s="110">
        <v>28.650166666666699</v>
      </c>
      <c r="R1439" s="110">
        <v>-81.351749999999996</v>
      </c>
      <c r="S1439" s="2" t="s">
        <v>1239</v>
      </c>
      <c r="T1439" s="2" t="s">
        <v>1368</v>
      </c>
      <c r="U1439" s="2" t="s">
        <v>1739</v>
      </c>
      <c r="V1439" s="2" t="s">
        <v>1332</v>
      </c>
    </row>
    <row r="1440" spans="1:22" x14ac:dyDescent="0.2">
      <c r="A1440" s="109"/>
      <c r="B1440" s="126"/>
      <c r="C1440" s="7" t="s">
        <v>1788</v>
      </c>
      <c r="D1440" s="7">
        <v>1</v>
      </c>
      <c r="E1440" s="88">
        <v>108</v>
      </c>
      <c r="F1440" s="110">
        <v>648</v>
      </c>
      <c r="G1440" s="113">
        <v>612</v>
      </c>
      <c r="H1440" s="138">
        <f>G1440/F1440</f>
        <v>0.94444444444444442</v>
      </c>
      <c r="I1440" s="150" t="s">
        <v>1763</v>
      </c>
      <c r="J1440" s="130" t="s">
        <v>1763</v>
      </c>
      <c r="K1440" s="116"/>
      <c r="L1440" s="111"/>
      <c r="M1440" s="111"/>
      <c r="N1440" s="111"/>
      <c r="O1440" s="111"/>
      <c r="P1440" s="111"/>
      <c r="Q1440" s="110"/>
      <c r="R1440" s="110"/>
      <c r="S1440" s="2"/>
      <c r="T1440" s="2"/>
      <c r="U1440" s="2"/>
      <c r="V1440" s="2"/>
    </row>
    <row r="1441" spans="1:22" hidden="1" x14ac:dyDescent="0.3">
      <c r="A1441" s="109">
        <v>140</v>
      </c>
      <c r="B1441" s="126" t="s">
        <v>59</v>
      </c>
      <c r="C1441" s="7" t="str">
        <f t="shared" si="213"/>
        <v>Seminole|Family|Active</v>
      </c>
      <c r="D1441" s="7">
        <v>1</v>
      </c>
      <c r="E1441" s="88">
        <v>304</v>
      </c>
      <c r="F1441" s="110">
        <f t="shared" si="201"/>
        <v>1824</v>
      </c>
      <c r="G1441" s="113">
        <f t="shared" si="202"/>
        <v>1760</v>
      </c>
      <c r="H1441" s="138"/>
      <c r="I1441" s="150"/>
      <c r="J1441" s="130"/>
      <c r="K1441" s="116">
        <v>293</v>
      </c>
      <c r="L1441" s="111">
        <v>299</v>
      </c>
      <c r="M1441" s="111">
        <v>297</v>
      </c>
      <c r="N1441" s="111">
        <v>288</v>
      </c>
      <c r="O1441" s="111">
        <v>289</v>
      </c>
      <c r="P1441" s="111">
        <v>294</v>
      </c>
      <c r="Q1441" s="110">
        <v>28.676400000000001</v>
      </c>
      <c r="R1441" s="110">
        <v>-81.311400000000006</v>
      </c>
      <c r="S1441" s="2" t="s">
        <v>112</v>
      </c>
      <c r="T1441" s="2" t="s">
        <v>1441</v>
      </c>
      <c r="U1441" s="2" t="s">
        <v>4</v>
      </c>
      <c r="V1441" s="2" t="s">
        <v>2</v>
      </c>
    </row>
    <row r="1442" spans="1:22" hidden="1" x14ac:dyDescent="0.3">
      <c r="A1442" s="109">
        <v>380</v>
      </c>
      <c r="B1442" s="126" t="s">
        <v>59</v>
      </c>
      <c r="C1442" s="7" t="str">
        <f t="shared" si="213"/>
        <v>Seminole|Family|Active</v>
      </c>
      <c r="D1442" s="7">
        <v>1</v>
      </c>
      <c r="E1442" s="88">
        <v>168</v>
      </c>
      <c r="F1442" s="110">
        <f t="shared" si="201"/>
        <v>1008</v>
      </c>
      <c r="G1442" s="113">
        <f t="shared" si="202"/>
        <v>984</v>
      </c>
      <c r="H1442" s="138"/>
      <c r="I1442" s="150"/>
      <c r="J1442" s="130"/>
      <c r="K1442" s="116">
        <v>165</v>
      </c>
      <c r="L1442" s="111">
        <v>165</v>
      </c>
      <c r="M1442" s="111">
        <v>161</v>
      </c>
      <c r="N1442" s="111">
        <v>164</v>
      </c>
      <c r="O1442" s="111">
        <v>164</v>
      </c>
      <c r="P1442" s="111">
        <v>165</v>
      </c>
      <c r="Q1442" s="110">
        <v>28.757400000000001</v>
      </c>
      <c r="R1442" s="110">
        <v>-81.311499999999995</v>
      </c>
      <c r="S1442" s="2" t="s">
        <v>267</v>
      </c>
      <c r="T1442" s="2" t="s">
        <v>1480</v>
      </c>
      <c r="U1442" s="2" t="s">
        <v>4</v>
      </c>
      <c r="V1442" s="2" t="s">
        <v>2</v>
      </c>
    </row>
    <row r="1443" spans="1:22" hidden="1" x14ac:dyDescent="0.3">
      <c r="A1443" s="109">
        <v>431</v>
      </c>
      <c r="B1443" s="126" t="s">
        <v>59</v>
      </c>
      <c r="C1443" s="7" t="str">
        <f t="shared" si="213"/>
        <v>Seminole|Family|Active</v>
      </c>
      <c r="D1443" s="7">
        <v>1</v>
      </c>
      <c r="E1443" s="88">
        <v>40</v>
      </c>
      <c r="F1443" s="110">
        <f t="shared" si="201"/>
        <v>240</v>
      </c>
      <c r="G1443" s="113">
        <f t="shared" si="202"/>
        <v>223</v>
      </c>
      <c r="H1443" s="138"/>
      <c r="I1443" s="150"/>
      <c r="J1443" s="130"/>
      <c r="K1443" s="116">
        <v>40</v>
      </c>
      <c r="L1443" s="111">
        <v>40</v>
      </c>
      <c r="M1443" s="111">
        <v>38</v>
      </c>
      <c r="N1443" s="111">
        <v>34</v>
      </c>
      <c r="O1443" s="111">
        <v>34</v>
      </c>
      <c r="P1443" s="111">
        <v>37</v>
      </c>
      <c r="Q1443" s="110">
        <v>28.779900000000001</v>
      </c>
      <c r="R1443" s="110">
        <v>-81.2804</v>
      </c>
      <c r="S1443" s="2" t="s">
        <v>297</v>
      </c>
      <c r="T1443" s="2" t="s">
        <v>1415</v>
      </c>
      <c r="U1443" s="2" t="s">
        <v>4</v>
      </c>
      <c r="V1443" s="2" t="s">
        <v>2</v>
      </c>
    </row>
    <row r="1444" spans="1:22" hidden="1" x14ac:dyDescent="0.3">
      <c r="A1444" s="109">
        <v>482</v>
      </c>
      <c r="B1444" s="126" t="s">
        <v>59</v>
      </c>
      <c r="C1444" s="7" t="str">
        <f t="shared" si="213"/>
        <v>Seminole|Family|Active</v>
      </c>
      <c r="D1444" s="7">
        <v>1</v>
      </c>
      <c r="E1444" s="88">
        <v>360</v>
      </c>
      <c r="F1444" s="110">
        <f t="shared" si="201"/>
        <v>2160</v>
      </c>
      <c r="G1444" s="113">
        <f t="shared" si="202"/>
        <v>2103</v>
      </c>
      <c r="H1444" s="138"/>
      <c r="I1444" s="150"/>
      <c r="J1444" s="130"/>
      <c r="K1444" s="116">
        <v>350</v>
      </c>
      <c r="L1444" s="111">
        <v>352</v>
      </c>
      <c r="M1444" s="111">
        <v>357</v>
      </c>
      <c r="N1444" s="111">
        <v>348</v>
      </c>
      <c r="O1444" s="111">
        <v>348</v>
      </c>
      <c r="P1444" s="111">
        <v>348</v>
      </c>
      <c r="Q1444" s="110">
        <v>28.762091000000002</v>
      </c>
      <c r="R1444" s="110">
        <v>-81.277370000000005</v>
      </c>
      <c r="S1444" s="2" t="s">
        <v>326</v>
      </c>
      <c r="T1444" s="2" t="s">
        <v>1476</v>
      </c>
      <c r="U1444" s="2" t="s">
        <v>4</v>
      </c>
      <c r="V1444" s="2" t="s">
        <v>2</v>
      </c>
    </row>
    <row r="1445" spans="1:22" hidden="1" x14ac:dyDescent="0.3">
      <c r="A1445" s="109">
        <v>545</v>
      </c>
      <c r="B1445" s="126" t="s">
        <v>59</v>
      </c>
      <c r="C1445" s="7" t="str">
        <f t="shared" si="213"/>
        <v>Seminole|Family|Active</v>
      </c>
      <c r="D1445" s="7">
        <v>1</v>
      </c>
      <c r="E1445" s="88">
        <v>12</v>
      </c>
      <c r="F1445" s="110">
        <f t="shared" si="201"/>
        <v>72</v>
      </c>
      <c r="G1445" s="113">
        <f t="shared" si="202"/>
        <v>70</v>
      </c>
      <c r="H1445" s="138"/>
      <c r="I1445" s="150"/>
      <c r="J1445" s="130"/>
      <c r="K1445" s="116">
        <v>12</v>
      </c>
      <c r="L1445" s="111">
        <v>11</v>
      </c>
      <c r="M1445" s="111">
        <v>11</v>
      </c>
      <c r="N1445" s="111">
        <v>12</v>
      </c>
      <c r="O1445" s="111">
        <v>12</v>
      </c>
      <c r="P1445" s="111">
        <v>12</v>
      </c>
      <c r="Q1445" s="110">
        <v>28.668500000000002</v>
      </c>
      <c r="R1445" s="110">
        <v>-81.350200000000001</v>
      </c>
      <c r="S1445" s="2" t="s">
        <v>372</v>
      </c>
      <c r="T1445" s="2" t="s">
        <v>1350</v>
      </c>
      <c r="U1445" s="2" t="s">
        <v>4</v>
      </c>
      <c r="V1445" s="2" t="s">
        <v>2</v>
      </c>
    </row>
    <row r="1446" spans="1:22" hidden="1" x14ac:dyDescent="0.3">
      <c r="A1446" s="109">
        <v>558</v>
      </c>
      <c r="B1446" s="126" t="s">
        <v>59</v>
      </c>
      <c r="C1446" s="7" t="str">
        <f t="shared" si="213"/>
        <v>Seminole|Family|Active</v>
      </c>
      <c r="D1446" s="7">
        <v>1</v>
      </c>
      <c r="E1446" s="88">
        <v>12</v>
      </c>
      <c r="F1446" s="110">
        <f t="shared" si="201"/>
        <v>72</v>
      </c>
      <c r="G1446" s="113">
        <f t="shared" si="202"/>
        <v>66</v>
      </c>
      <c r="H1446" s="138"/>
      <c r="I1446" s="150"/>
      <c r="J1446" s="130"/>
      <c r="K1446" s="116">
        <v>12</v>
      </c>
      <c r="L1446" s="111">
        <v>11</v>
      </c>
      <c r="M1446" s="111">
        <v>12</v>
      </c>
      <c r="N1446" s="111">
        <v>11</v>
      </c>
      <c r="O1446" s="111">
        <v>10</v>
      </c>
      <c r="P1446" s="111">
        <v>10</v>
      </c>
      <c r="Q1446" s="110">
        <v>28.6706</v>
      </c>
      <c r="R1446" s="110">
        <v>-81.399600000000007</v>
      </c>
      <c r="S1446" s="2" t="s">
        <v>378</v>
      </c>
      <c r="T1446" s="2" t="s">
        <v>1350</v>
      </c>
      <c r="U1446" s="2" t="s">
        <v>4</v>
      </c>
      <c r="V1446" s="2" t="s">
        <v>2</v>
      </c>
    </row>
    <row r="1447" spans="1:22" hidden="1" x14ac:dyDescent="0.3">
      <c r="A1447" s="109">
        <v>665</v>
      </c>
      <c r="B1447" s="126" t="s">
        <v>59</v>
      </c>
      <c r="C1447" s="7" t="str">
        <f t="shared" si="213"/>
        <v>Seminole|Family|Active</v>
      </c>
      <c r="D1447" s="7">
        <v>1</v>
      </c>
      <c r="E1447" s="88">
        <v>248</v>
      </c>
      <c r="F1447" s="110">
        <f t="shared" si="201"/>
        <v>1240</v>
      </c>
      <c r="G1447" s="113">
        <f t="shared" si="202"/>
        <v>1186</v>
      </c>
      <c r="H1447" s="138"/>
      <c r="I1447" s="150"/>
      <c r="J1447" s="130"/>
      <c r="L1447" s="111">
        <v>245</v>
      </c>
      <c r="M1447" s="111">
        <v>240</v>
      </c>
      <c r="N1447" s="111">
        <v>234</v>
      </c>
      <c r="O1447" s="111">
        <v>233</v>
      </c>
      <c r="P1447" s="111">
        <v>234</v>
      </c>
      <c r="Q1447" s="110">
        <v>28.6617</v>
      </c>
      <c r="R1447" s="110">
        <v>-81.415899999999993</v>
      </c>
      <c r="S1447" s="2" t="s">
        <v>444</v>
      </c>
      <c r="T1447" s="2" t="s">
        <v>1350</v>
      </c>
      <c r="U1447" s="2" t="s">
        <v>4</v>
      </c>
      <c r="V1447" s="2" t="s">
        <v>2</v>
      </c>
    </row>
    <row r="1448" spans="1:22" hidden="1" x14ac:dyDescent="0.3">
      <c r="A1448" s="109">
        <v>765</v>
      </c>
      <c r="B1448" s="126" t="s">
        <v>59</v>
      </c>
      <c r="C1448" s="7" t="str">
        <f t="shared" si="213"/>
        <v>Seminole|Family|Active</v>
      </c>
      <c r="D1448" s="7">
        <v>1</v>
      </c>
      <c r="E1448" s="88">
        <v>336</v>
      </c>
      <c r="F1448" s="110">
        <f t="shared" si="201"/>
        <v>2016</v>
      </c>
      <c r="G1448" s="113">
        <f t="shared" si="202"/>
        <v>1934</v>
      </c>
      <c r="H1448" s="138"/>
      <c r="I1448" s="150"/>
      <c r="J1448" s="130"/>
      <c r="K1448" s="116">
        <v>326</v>
      </c>
      <c r="L1448" s="111">
        <v>330</v>
      </c>
      <c r="M1448" s="111">
        <v>321</v>
      </c>
      <c r="N1448" s="111">
        <v>320</v>
      </c>
      <c r="O1448" s="111">
        <v>318</v>
      </c>
      <c r="P1448" s="111">
        <v>319</v>
      </c>
      <c r="Q1448" s="110">
        <v>28.814599999999999</v>
      </c>
      <c r="R1448" s="110">
        <v>-81.322800000000001</v>
      </c>
      <c r="S1448" s="2" t="s">
        <v>507</v>
      </c>
      <c r="T1448" s="2" t="s">
        <v>1444</v>
      </c>
      <c r="U1448" s="2" t="s">
        <v>4</v>
      </c>
      <c r="V1448" s="2" t="s">
        <v>2</v>
      </c>
    </row>
    <row r="1449" spans="1:22" hidden="1" x14ac:dyDescent="0.3">
      <c r="A1449" s="109">
        <v>813</v>
      </c>
      <c r="B1449" s="126" t="s">
        <v>59</v>
      </c>
      <c r="C1449" s="7" t="str">
        <f t="shared" si="213"/>
        <v>Seminole|Family|Active</v>
      </c>
      <c r="D1449" s="7">
        <v>1</v>
      </c>
      <c r="E1449" s="88">
        <v>384</v>
      </c>
      <c r="F1449" s="110">
        <f t="shared" si="201"/>
        <v>2304</v>
      </c>
      <c r="G1449" s="113">
        <f t="shared" si="202"/>
        <v>2130</v>
      </c>
      <c r="H1449" s="138"/>
      <c r="I1449" s="150"/>
      <c r="J1449" s="130"/>
      <c r="K1449" s="116">
        <v>364</v>
      </c>
      <c r="L1449" s="111">
        <v>357</v>
      </c>
      <c r="M1449" s="111">
        <v>348</v>
      </c>
      <c r="N1449" s="111">
        <v>340</v>
      </c>
      <c r="O1449" s="111">
        <v>357</v>
      </c>
      <c r="P1449" s="111">
        <v>364</v>
      </c>
      <c r="Q1449" s="110">
        <v>28.8155277778</v>
      </c>
      <c r="R1449" s="110">
        <v>-81.3185277778</v>
      </c>
      <c r="S1449" s="2" t="s">
        <v>532</v>
      </c>
      <c r="T1449" s="2" t="s">
        <v>1544</v>
      </c>
      <c r="U1449" s="2" t="s">
        <v>4</v>
      </c>
      <c r="V1449" s="2" t="s">
        <v>2</v>
      </c>
    </row>
    <row r="1450" spans="1:22" hidden="1" x14ac:dyDescent="0.3">
      <c r="A1450" s="109">
        <v>857</v>
      </c>
      <c r="B1450" s="126" t="s">
        <v>59</v>
      </c>
      <c r="C1450" s="7" t="str">
        <f t="shared" si="213"/>
        <v>Seminole|Family|Active</v>
      </c>
      <c r="D1450" s="7">
        <v>1</v>
      </c>
      <c r="E1450" s="88">
        <v>184</v>
      </c>
      <c r="F1450" s="110">
        <f t="shared" si="201"/>
        <v>1104</v>
      </c>
      <c r="G1450" s="113">
        <f t="shared" si="202"/>
        <v>1044</v>
      </c>
      <c r="H1450" s="138"/>
      <c r="I1450" s="150"/>
      <c r="J1450" s="130"/>
      <c r="K1450" s="116">
        <v>179</v>
      </c>
      <c r="L1450" s="111">
        <v>174</v>
      </c>
      <c r="M1450" s="111">
        <v>173</v>
      </c>
      <c r="N1450" s="111">
        <v>175</v>
      </c>
      <c r="O1450" s="111">
        <v>175</v>
      </c>
      <c r="P1450" s="111">
        <v>168</v>
      </c>
      <c r="Q1450" s="110">
        <v>28.811699999999998</v>
      </c>
      <c r="R1450" s="110">
        <v>-81.287999999999997</v>
      </c>
      <c r="S1450" s="2" t="s">
        <v>559</v>
      </c>
      <c r="T1450" s="2" t="s">
        <v>1349</v>
      </c>
      <c r="U1450" s="2" t="s">
        <v>4</v>
      </c>
      <c r="V1450" s="2" t="s">
        <v>2</v>
      </c>
    </row>
    <row r="1451" spans="1:22" ht="24" hidden="1" x14ac:dyDescent="0.3">
      <c r="A1451" s="109">
        <v>977</v>
      </c>
      <c r="B1451" s="126" t="s">
        <v>59</v>
      </c>
      <c r="C1451" s="7" t="str">
        <f t="shared" si="213"/>
        <v>Seminole|Family|Active</v>
      </c>
      <c r="D1451" s="7">
        <v>1</v>
      </c>
      <c r="E1451" s="88">
        <v>352</v>
      </c>
      <c r="F1451" s="110">
        <f t="shared" si="201"/>
        <v>2112</v>
      </c>
      <c r="G1451" s="113">
        <f t="shared" si="202"/>
        <v>1938</v>
      </c>
      <c r="H1451" s="138"/>
      <c r="I1451" s="150"/>
      <c r="J1451" s="130"/>
      <c r="K1451" s="116">
        <v>322</v>
      </c>
      <c r="L1451" s="111">
        <v>320</v>
      </c>
      <c r="M1451" s="111">
        <v>318</v>
      </c>
      <c r="N1451" s="111">
        <v>318</v>
      </c>
      <c r="O1451" s="111">
        <v>326</v>
      </c>
      <c r="P1451" s="111">
        <v>334</v>
      </c>
      <c r="Q1451" s="110">
        <v>28.784435999999999</v>
      </c>
      <c r="R1451" s="110">
        <v>-81.294579999999996</v>
      </c>
      <c r="S1451" s="2" t="s">
        <v>629</v>
      </c>
      <c r="T1451" s="2" t="s">
        <v>1562</v>
      </c>
      <c r="U1451" s="2" t="s">
        <v>4</v>
      </c>
      <c r="V1451" s="2" t="s">
        <v>2</v>
      </c>
    </row>
    <row r="1452" spans="1:22" hidden="1" x14ac:dyDescent="0.3">
      <c r="A1452" s="109">
        <v>1008</v>
      </c>
      <c r="B1452" s="126" t="s">
        <v>59</v>
      </c>
      <c r="C1452" s="7" t="str">
        <f t="shared" si="213"/>
        <v>Seminole|Family|Active</v>
      </c>
      <c r="D1452" s="7">
        <v>1</v>
      </c>
      <c r="E1452" s="88">
        <v>260</v>
      </c>
      <c r="F1452" s="110">
        <f t="shared" si="201"/>
        <v>1560</v>
      </c>
      <c r="G1452" s="113">
        <f t="shared" si="202"/>
        <v>1449</v>
      </c>
      <c r="H1452" s="138"/>
      <c r="I1452" s="150"/>
      <c r="J1452" s="130"/>
      <c r="K1452" s="116">
        <v>234</v>
      </c>
      <c r="L1452" s="111">
        <v>239</v>
      </c>
      <c r="M1452" s="111">
        <v>251</v>
      </c>
      <c r="N1452" s="111">
        <v>240</v>
      </c>
      <c r="O1452" s="111">
        <v>242</v>
      </c>
      <c r="P1452" s="111">
        <v>243</v>
      </c>
      <c r="Q1452" s="110">
        <v>28.753138888900001</v>
      </c>
      <c r="R1452" s="110">
        <v>-81.288472222199999</v>
      </c>
      <c r="S1452" s="2" t="s">
        <v>651</v>
      </c>
      <c r="T1452" s="2" t="s">
        <v>1569</v>
      </c>
      <c r="U1452" s="2" t="s">
        <v>4</v>
      </c>
      <c r="V1452" s="2" t="s">
        <v>2</v>
      </c>
    </row>
    <row r="1453" spans="1:22" hidden="1" x14ac:dyDescent="0.3">
      <c r="A1453" s="109">
        <v>1096</v>
      </c>
      <c r="B1453" s="126" t="s">
        <v>59</v>
      </c>
      <c r="C1453" s="7" t="str">
        <f t="shared" si="213"/>
        <v>Seminole|Family|Active</v>
      </c>
      <c r="D1453" s="7">
        <v>1</v>
      </c>
      <c r="E1453" s="88">
        <v>380</v>
      </c>
      <c r="F1453" s="110">
        <f t="shared" si="201"/>
        <v>2280</v>
      </c>
      <c r="G1453" s="113">
        <f t="shared" si="202"/>
        <v>2236</v>
      </c>
      <c r="H1453" s="138"/>
      <c r="I1453" s="150"/>
      <c r="J1453" s="130"/>
      <c r="K1453" s="116">
        <v>377</v>
      </c>
      <c r="L1453" s="111">
        <v>375</v>
      </c>
      <c r="M1453" s="111">
        <v>376</v>
      </c>
      <c r="N1453" s="111">
        <v>372</v>
      </c>
      <c r="O1453" s="111">
        <v>368</v>
      </c>
      <c r="P1453" s="111">
        <v>368</v>
      </c>
      <c r="Q1453" s="110">
        <v>28.623200000000001</v>
      </c>
      <c r="R1453" s="110">
        <v>-81.247200000000007</v>
      </c>
      <c r="S1453" s="2" t="s">
        <v>700</v>
      </c>
      <c r="T1453" s="2" t="s">
        <v>1342</v>
      </c>
      <c r="U1453" s="2" t="s">
        <v>4</v>
      </c>
      <c r="V1453" s="2" t="s">
        <v>2</v>
      </c>
    </row>
    <row r="1454" spans="1:22" hidden="1" x14ac:dyDescent="0.3">
      <c r="A1454" s="109">
        <v>1244</v>
      </c>
      <c r="B1454" s="126" t="s">
        <v>59</v>
      </c>
      <c r="C1454" s="7" t="str">
        <f t="shared" si="213"/>
        <v>Seminole|Family|Active</v>
      </c>
      <c r="D1454" s="7">
        <v>1</v>
      </c>
      <c r="E1454" s="88">
        <v>184</v>
      </c>
      <c r="F1454" s="110">
        <f t="shared" si="201"/>
        <v>1104</v>
      </c>
      <c r="G1454" s="113">
        <f t="shared" si="202"/>
        <v>1101</v>
      </c>
      <c r="H1454" s="138"/>
      <c r="I1454" s="150"/>
      <c r="J1454" s="130"/>
      <c r="K1454" s="116">
        <v>184</v>
      </c>
      <c r="L1454" s="111">
        <v>184</v>
      </c>
      <c r="M1454" s="111">
        <v>184</v>
      </c>
      <c r="N1454" s="111">
        <v>184</v>
      </c>
      <c r="O1454" s="111">
        <v>182</v>
      </c>
      <c r="P1454" s="111">
        <v>183</v>
      </c>
      <c r="Q1454" s="110">
        <v>28.620200000000001</v>
      </c>
      <c r="R1454" s="110">
        <v>-81.255700000000004</v>
      </c>
      <c r="S1454" s="2" t="s">
        <v>800</v>
      </c>
      <c r="T1454" s="2" t="s">
        <v>1621</v>
      </c>
      <c r="U1454" s="2" t="s">
        <v>4</v>
      </c>
      <c r="V1454" s="2" t="s">
        <v>2</v>
      </c>
    </row>
    <row r="1455" spans="1:22" hidden="1" x14ac:dyDescent="0.3">
      <c r="A1455" s="109">
        <v>1581</v>
      </c>
      <c r="B1455" s="126" t="s">
        <v>59</v>
      </c>
      <c r="C1455" s="7" t="str">
        <f t="shared" si="213"/>
        <v>Seminole|Family|Active</v>
      </c>
      <c r="D1455" s="7">
        <v>1</v>
      </c>
      <c r="E1455" s="88">
        <v>106</v>
      </c>
      <c r="F1455" s="110">
        <f t="shared" si="201"/>
        <v>636</v>
      </c>
      <c r="G1455" s="113">
        <f t="shared" si="202"/>
        <v>633</v>
      </c>
      <c r="H1455" s="138"/>
      <c r="I1455" s="150"/>
      <c r="J1455" s="130"/>
      <c r="K1455" s="116">
        <v>106</v>
      </c>
      <c r="L1455" s="111">
        <v>106</v>
      </c>
      <c r="M1455" s="111">
        <v>105</v>
      </c>
      <c r="N1455" s="111">
        <v>106</v>
      </c>
      <c r="O1455" s="111">
        <v>105</v>
      </c>
      <c r="P1455" s="111">
        <v>105</v>
      </c>
      <c r="Q1455" s="110">
        <v>28.665617999999998</v>
      </c>
      <c r="R1455" s="110">
        <v>-81.202530999999993</v>
      </c>
      <c r="S1455" s="2" t="s">
        <v>920</v>
      </c>
      <c r="T1455" s="2" t="s">
        <v>1649</v>
      </c>
      <c r="U1455" s="2" t="s">
        <v>4</v>
      </c>
      <c r="V1455" s="2" t="s">
        <v>2</v>
      </c>
    </row>
    <row r="1456" spans="1:22" hidden="1" x14ac:dyDescent="0.3">
      <c r="A1456" s="109">
        <v>2050</v>
      </c>
      <c r="B1456" s="126" t="s">
        <v>59</v>
      </c>
      <c r="C1456" s="7" t="str">
        <f t="shared" si="213"/>
        <v>Seminole|Family|Active</v>
      </c>
      <c r="D1456" s="7">
        <v>1</v>
      </c>
      <c r="E1456" s="88">
        <v>72</v>
      </c>
      <c r="F1456" s="110">
        <f t="shared" si="201"/>
        <v>360</v>
      </c>
      <c r="G1456" s="113">
        <f t="shared" si="202"/>
        <v>356</v>
      </c>
      <c r="H1456" s="138"/>
      <c r="I1456" s="150"/>
      <c r="J1456" s="130"/>
      <c r="K1456" s="116">
        <v>72</v>
      </c>
      <c r="L1456" s="111">
        <v>71</v>
      </c>
      <c r="M1456" s="111">
        <v>71</v>
      </c>
      <c r="N1456" s="111">
        <v>70</v>
      </c>
      <c r="P1456" s="111">
        <v>72</v>
      </c>
      <c r="Q1456" s="110">
        <v>28.648900000000001</v>
      </c>
      <c r="R1456" s="110">
        <v>-81.200699999999998</v>
      </c>
      <c r="S1456" s="2" t="s">
        <v>1063</v>
      </c>
      <c r="T1456" s="2" t="s">
        <v>1689</v>
      </c>
      <c r="U1456" s="2" t="s">
        <v>4</v>
      </c>
      <c r="V1456" s="2" t="s">
        <v>2</v>
      </c>
    </row>
    <row r="1457" spans="1:22" hidden="1" x14ac:dyDescent="0.3">
      <c r="A1457" s="109">
        <v>2127</v>
      </c>
      <c r="B1457" s="126" t="s">
        <v>59</v>
      </c>
      <c r="C1457" s="7" t="str">
        <f t="shared" si="213"/>
        <v>Seminole|Family|Active</v>
      </c>
      <c r="D1457" s="7">
        <v>1</v>
      </c>
      <c r="E1457" s="88">
        <v>34</v>
      </c>
      <c r="F1457" s="110">
        <f t="shared" si="201"/>
        <v>204</v>
      </c>
      <c r="G1457" s="113">
        <f t="shared" si="202"/>
        <v>204</v>
      </c>
      <c r="H1457" s="138"/>
      <c r="I1457" s="150"/>
      <c r="J1457" s="130"/>
      <c r="K1457" s="116">
        <v>34</v>
      </c>
      <c r="L1457" s="111">
        <v>34</v>
      </c>
      <c r="M1457" s="111">
        <v>34</v>
      </c>
      <c r="N1457" s="111">
        <v>34</v>
      </c>
      <c r="O1457" s="111">
        <v>34</v>
      </c>
      <c r="P1457" s="111">
        <v>34</v>
      </c>
      <c r="Q1457" s="110">
        <v>28.648900000000001</v>
      </c>
      <c r="R1457" s="110">
        <v>-81.200699999999998</v>
      </c>
      <c r="S1457" s="2" t="s">
        <v>1015</v>
      </c>
      <c r="T1457" s="2" t="s">
        <v>1697</v>
      </c>
      <c r="U1457" s="2" t="s">
        <v>4</v>
      </c>
      <c r="V1457" s="2" t="s">
        <v>2</v>
      </c>
    </row>
    <row r="1458" spans="1:22" x14ac:dyDescent="0.2">
      <c r="A1458" s="109"/>
      <c r="B1458" s="126"/>
      <c r="C1458" s="7" t="s">
        <v>1762</v>
      </c>
      <c r="D1458" s="7">
        <f>SUM(D1441:D1457)</f>
        <v>17</v>
      </c>
      <c r="E1458" s="135">
        <f t="shared" ref="E1458:G1458" si="215">SUM(E1441:E1457)</f>
        <v>3436</v>
      </c>
      <c r="F1458" s="2">
        <f t="shared" si="215"/>
        <v>20296</v>
      </c>
      <c r="G1458" s="2">
        <f t="shared" si="215"/>
        <v>19417</v>
      </c>
      <c r="H1458" s="138">
        <f>G1458/F1458</f>
        <v>0.95669097359085531</v>
      </c>
      <c r="I1458" s="150">
        <v>0.9536</v>
      </c>
      <c r="J1458" s="130">
        <v>0.93030000000000002</v>
      </c>
      <c r="K1458" s="116"/>
      <c r="L1458" s="111"/>
      <c r="M1458" s="111"/>
      <c r="N1458" s="111"/>
      <c r="O1458" s="111"/>
      <c r="P1458" s="111"/>
      <c r="Q1458" s="110"/>
      <c r="R1458" s="110"/>
      <c r="S1458" s="2"/>
      <c r="T1458" s="2"/>
      <c r="U1458" s="2"/>
      <c r="V1458" s="2"/>
    </row>
    <row r="1459" spans="1:22" hidden="1" x14ac:dyDescent="0.3">
      <c r="A1459" s="109">
        <v>674</v>
      </c>
      <c r="B1459" s="126" t="s">
        <v>59</v>
      </c>
      <c r="C1459" s="7" t="str">
        <f>CONCATENATE(B1459&amp;"|"&amp;U1459&amp;"|"&amp;V1459)</f>
        <v>Seminole|Family|Inactive</v>
      </c>
      <c r="D1459" s="7">
        <v>1</v>
      </c>
      <c r="E1459" s="89">
        <v>284</v>
      </c>
      <c r="F1459" s="110">
        <f>COUNTA(K1459:P1459)*E1459</f>
        <v>0</v>
      </c>
      <c r="G1459" s="113">
        <f>SUM(K1459:P1459)</f>
        <v>0</v>
      </c>
      <c r="H1459" s="138"/>
      <c r="I1459" s="150"/>
      <c r="J1459" s="130"/>
      <c r="Q1459" s="110">
        <v>28.7531</v>
      </c>
      <c r="R1459" s="110">
        <v>-81.352199999999996</v>
      </c>
      <c r="S1459" s="2" t="s">
        <v>451</v>
      </c>
      <c r="T1459" s="2" t="s">
        <v>14</v>
      </c>
      <c r="U1459" s="2" t="s">
        <v>4</v>
      </c>
      <c r="V1459" s="2" t="s">
        <v>1331</v>
      </c>
    </row>
    <row r="1460" spans="1:22" x14ac:dyDescent="0.2">
      <c r="A1460" s="109"/>
      <c r="B1460" s="126"/>
      <c r="C1460" s="7" t="s">
        <v>1764</v>
      </c>
      <c r="D1460" s="7">
        <v>1</v>
      </c>
      <c r="E1460" s="88">
        <v>284</v>
      </c>
      <c r="F1460" s="110">
        <f>COUNTA(K1460:P1460)*E1460</f>
        <v>0</v>
      </c>
      <c r="G1460" s="113"/>
      <c r="H1460" s="138"/>
      <c r="I1460" s="150"/>
      <c r="J1460" s="130"/>
      <c r="K1460" s="116"/>
      <c r="L1460" s="111"/>
      <c r="M1460" s="111"/>
      <c r="N1460" s="111"/>
      <c r="O1460" s="111"/>
      <c r="P1460" s="111"/>
      <c r="Q1460" s="110"/>
      <c r="R1460" s="110"/>
      <c r="S1460" s="2"/>
      <c r="T1460" s="2"/>
      <c r="U1460" s="2"/>
      <c r="V1460" s="2"/>
    </row>
    <row r="1461" spans="1:22" hidden="1" x14ac:dyDescent="0.3">
      <c r="A1461" s="109">
        <v>62</v>
      </c>
      <c r="B1461" s="126" t="s">
        <v>59</v>
      </c>
      <c r="C1461" s="7" t="str">
        <f t="shared" si="213"/>
        <v>Seminole|Family|MR|Active</v>
      </c>
      <c r="D1461" s="7">
        <v>1</v>
      </c>
      <c r="E1461" s="88">
        <v>233</v>
      </c>
      <c r="F1461" s="110">
        <f t="shared" si="201"/>
        <v>1398</v>
      </c>
      <c r="G1461" s="113">
        <f t="shared" si="202"/>
        <v>1288</v>
      </c>
      <c r="H1461" s="138"/>
      <c r="I1461" s="150"/>
      <c r="J1461" s="130"/>
      <c r="K1461" s="116">
        <v>209</v>
      </c>
      <c r="L1461" s="111">
        <v>217</v>
      </c>
      <c r="M1461" s="111">
        <v>215</v>
      </c>
      <c r="N1461" s="111">
        <v>215</v>
      </c>
      <c r="O1461" s="111">
        <v>216</v>
      </c>
      <c r="P1461" s="111">
        <v>216</v>
      </c>
      <c r="Q1461" s="110">
        <v>28.619800000000001</v>
      </c>
      <c r="R1461" s="110">
        <v>-81.249600000000001</v>
      </c>
      <c r="S1461" s="2" t="s">
        <v>60</v>
      </c>
      <c r="T1461" s="2" t="s">
        <v>1346</v>
      </c>
      <c r="U1461" s="2" t="s">
        <v>1738</v>
      </c>
      <c r="V1461" s="2" t="s">
        <v>2</v>
      </c>
    </row>
    <row r="1462" spans="1:22" hidden="1" x14ac:dyDescent="0.3">
      <c r="A1462" s="109">
        <v>984</v>
      </c>
      <c r="B1462" s="126" t="s">
        <v>59</v>
      </c>
      <c r="C1462" s="7" t="str">
        <f t="shared" si="213"/>
        <v>Seminole|Family|MR|Active</v>
      </c>
      <c r="D1462" s="7">
        <v>1</v>
      </c>
      <c r="E1462" s="88">
        <v>184</v>
      </c>
      <c r="F1462" s="110">
        <f t="shared" si="201"/>
        <v>1104</v>
      </c>
      <c r="G1462" s="113">
        <f t="shared" si="202"/>
        <v>1066</v>
      </c>
      <c r="H1462" s="138"/>
      <c r="I1462" s="150"/>
      <c r="J1462" s="130"/>
      <c r="K1462" s="116">
        <v>173</v>
      </c>
      <c r="L1462" s="111">
        <v>176</v>
      </c>
      <c r="M1462" s="111">
        <v>180</v>
      </c>
      <c r="N1462" s="111">
        <v>178</v>
      </c>
      <c r="O1462" s="111">
        <v>181</v>
      </c>
      <c r="P1462" s="111">
        <v>178</v>
      </c>
      <c r="Q1462" s="110">
        <v>28.808499999999999</v>
      </c>
      <c r="R1462" s="110">
        <v>-81.3125</v>
      </c>
      <c r="S1462" s="2" t="s">
        <v>635</v>
      </c>
      <c r="T1462" s="2" t="s">
        <v>1444</v>
      </c>
      <c r="U1462" s="2" t="s">
        <v>1738</v>
      </c>
      <c r="V1462" s="2" t="s">
        <v>2</v>
      </c>
    </row>
    <row r="1463" spans="1:22" hidden="1" x14ac:dyDescent="0.3">
      <c r="A1463" s="109">
        <v>1112</v>
      </c>
      <c r="B1463" s="126" t="s">
        <v>59</v>
      </c>
      <c r="C1463" s="7" t="str">
        <f t="shared" si="213"/>
        <v>Seminole|Family|MR|Active</v>
      </c>
      <c r="D1463" s="7">
        <v>1</v>
      </c>
      <c r="E1463" s="88">
        <v>288</v>
      </c>
      <c r="F1463" s="110">
        <f t="shared" si="201"/>
        <v>1728</v>
      </c>
      <c r="G1463" s="113">
        <f t="shared" si="202"/>
        <v>1672</v>
      </c>
      <c r="H1463" s="138"/>
      <c r="I1463" s="150"/>
      <c r="J1463" s="130"/>
      <c r="K1463" s="116">
        <v>281</v>
      </c>
      <c r="L1463" s="111">
        <v>282</v>
      </c>
      <c r="M1463" s="111">
        <v>282</v>
      </c>
      <c r="N1463" s="111">
        <v>278</v>
      </c>
      <c r="O1463" s="111">
        <v>274</v>
      </c>
      <c r="P1463" s="111">
        <v>275</v>
      </c>
      <c r="Q1463" s="110">
        <v>28.761696000000001</v>
      </c>
      <c r="R1463" s="110">
        <v>-81.274795999999995</v>
      </c>
      <c r="S1463" s="2" t="s">
        <v>711</v>
      </c>
      <c r="T1463" s="2" t="s">
        <v>1589</v>
      </c>
      <c r="U1463" s="2" t="s">
        <v>1738</v>
      </c>
      <c r="V1463" s="2" t="s">
        <v>2</v>
      </c>
    </row>
    <row r="1464" spans="1:22" hidden="1" x14ac:dyDescent="0.3">
      <c r="A1464" s="109">
        <v>2167</v>
      </c>
      <c r="B1464" s="126" t="s">
        <v>59</v>
      </c>
      <c r="C1464" s="7" t="str">
        <f t="shared" si="213"/>
        <v>Seminole|Family|MR|Active</v>
      </c>
      <c r="D1464" s="7">
        <v>1</v>
      </c>
      <c r="E1464" s="88">
        <v>94</v>
      </c>
      <c r="F1464" s="110">
        <f t="shared" ref="F1464:F1542" si="216">COUNTA(K1464:P1464)*E1464</f>
        <v>564</v>
      </c>
      <c r="G1464" s="113">
        <f t="shared" ref="G1464:G1542" si="217">SUM(K1464:P1464)</f>
        <v>548</v>
      </c>
      <c r="H1464" s="138"/>
      <c r="I1464" s="150"/>
      <c r="J1464" s="130"/>
      <c r="K1464" s="116">
        <v>91</v>
      </c>
      <c r="L1464" s="111">
        <v>89</v>
      </c>
      <c r="M1464" s="111">
        <v>88</v>
      </c>
      <c r="N1464" s="111">
        <v>92</v>
      </c>
      <c r="O1464" s="111">
        <v>94</v>
      </c>
      <c r="P1464" s="111">
        <v>94</v>
      </c>
      <c r="Q1464" s="110">
        <v>28.641971999999999</v>
      </c>
      <c r="R1464" s="110">
        <v>-81.210750000000004</v>
      </c>
      <c r="S1464" s="2" t="s">
        <v>1032</v>
      </c>
      <c r="T1464" s="2" t="s">
        <v>1634</v>
      </c>
      <c r="U1464" s="2" t="s">
        <v>1738</v>
      </c>
      <c r="V1464" s="2" t="s">
        <v>2</v>
      </c>
    </row>
    <row r="1465" spans="1:22" hidden="1" x14ac:dyDescent="0.3">
      <c r="A1465" s="109">
        <v>2473</v>
      </c>
      <c r="B1465" s="126" t="s">
        <v>59</v>
      </c>
      <c r="C1465" s="7" t="str">
        <f t="shared" si="213"/>
        <v>Seminole|Family|MR|Active</v>
      </c>
      <c r="D1465" s="7">
        <v>1</v>
      </c>
      <c r="E1465" s="88">
        <v>99</v>
      </c>
      <c r="F1465" s="110">
        <f t="shared" si="216"/>
        <v>594</v>
      </c>
      <c r="G1465" s="113">
        <f t="shared" si="217"/>
        <v>579</v>
      </c>
      <c r="H1465" s="138"/>
      <c r="I1465" s="150"/>
      <c r="J1465" s="130"/>
      <c r="K1465" s="116">
        <v>97</v>
      </c>
      <c r="L1465" s="111">
        <v>98</v>
      </c>
      <c r="M1465" s="111">
        <v>97</v>
      </c>
      <c r="N1465" s="111">
        <v>96</v>
      </c>
      <c r="O1465" s="111">
        <v>97</v>
      </c>
      <c r="P1465" s="111">
        <v>94</v>
      </c>
      <c r="Q1465" s="110">
        <v>28.693221999999999</v>
      </c>
      <c r="R1465" s="110">
        <v>-81.260110999999995</v>
      </c>
      <c r="S1465" s="2" t="s">
        <v>1160</v>
      </c>
      <c r="T1465" s="2" t="s">
        <v>1367</v>
      </c>
      <c r="U1465" s="2" t="s">
        <v>1738</v>
      </c>
      <c r="V1465" s="2" t="s">
        <v>2</v>
      </c>
    </row>
    <row r="1466" spans="1:22" x14ac:dyDescent="0.2">
      <c r="A1466" s="109"/>
      <c r="B1466" s="126"/>
      <c r="C1466" s="7" t="s">
        <v>1761</v>
      </c>
      <c r="D1466" s="7">
        <f>SUM(D1461:D1465)</f>
        <v>5</v>
      </c>
      <c r="E1466" s="135">
        <f t="shared" ref="E1466:G1466" si="218">SUM(E1461:E1465)</f>
        <v>898</v>
      </c>
      <c r="F1466" s="2">
        <f t="shared" si="218"/>
        <v>5388</v>
      </c>
      <c r="G1466" s="2">
        <f t="shared" si="218"/>
        <v>5153</v>
      </c>
      <c r="H1466" s="138">
        <f>G1466/F1466</f>
        <v>0.95638455827765401</v>
      </c>
      <c r="I1466" s="150">
        <v>0.94850000000000001</v>
      </c>
      <c r="J1466" s="130">
        <v>0.96789999999999998</v>
      </c>
      <c r="K1466" s="116"/>
      <c r="L1466" s="111"/>
      <c r="M1466" s="111"/>
      <c r="N1466" s="111"/>
      <c r="O1466" s="111"/>
      <c r="P1466" s="111"/>
      <c r="Q1466" s="110"/>
      <c r="R1466" s="110"/>
      <c r="S1466" s="2"/>
      <c r="T1466" s="2"/>
      <c r="U1466" s="2"/>
      <c r="V1466" s="2"/>
    </row>
    <row r="1467" spans="1:22" hidden="1" x14ac:dyDescent="0.3">
      <c r="A1467" s="109">
        <v>2681</v>
      </c>
      <c r="B1467" s="126" t="s">
        <v>59</v>
      </c>
      <c r="C1467" s="7" t="str">
        <f t="shared" si="213"/>
        <v>Seminole|Special Needs|Pipeline</v>
      </c>
      <c r="D1467" s="7">
        <v>1</v>
      </c>
      <c r="E1467" s="88">
        <v>90</v>
      </c>
      <c r="F1467" s="110">
        <f t="shared" si="216"/>
        <v>0</v>
      </c>
      <c r="G1467" s="113">
        <f t="shared" si="217"/>
        <v>0</v>
      </c>
      <c r="H1467" s="138"/>
      <c r="I1467" s="150"/>
      <c r="J1467" s="130"/>
      <c r="Q1467" s="110">
        <v>28.781417000000001</v>
      </c>
      <c r="R1467" s="110">
        <v>-81.281750000000002</v>
      </c>
      <c r="S1467" s="2" t="s">
        <v>1314</v>
      </c>
      <c r="T1467" s="2" t="s">
        <v>1728</v>
      </c>
      <c r="U1467" s="2" t="s">
        <v>8</v>
      </c>
      <c r="V1467" s="2" t="s">
        <v>1333</v>
      </c>
    </row>
    <row r="1468" spans="1:22" ht="12.75" thickBot="1" x14ac:dyDescent="0.25">
      <c r="A1468" s="109"/>
      <c r="B1468" s="128"/>
      <c r="C1468" s="44" t="s">
        <v>1787</v>
      </c>
      <c r="D1468" s="44">
        <v>1</v>
      </c>
      <c r="E1468" s="90">
        <v>93</v>
      </c>
      <c r="F1468" s="145"/>
      <c r="G1468" s="146"/>
      <c r="H1468" s="139"/>
      <c r="I1468" s="151"/>
      <c r="J1468" s="131"/>
      <c r="Q1468" s="110"/>
      <c r="R1468" s="110"/>
      <c r="S1468" s="2"/>
      <c r="T1468" s="2"/>
      <c r="U1468" s="2"/>
      <c r="V1468" s="2"/>
    </row>
    <row r="1469" spans="1:22" s="114" customFormat="1" x14ac:dyDescent="0.2">
      <c r="A1469" s="119"/>
      <c r="B1469" s="132" t="s">
        <v>89</v>
      </c>
      <c r="C1469" s="156" t="s">
        <v>1784</v>
      </c>
      <c r="D1469" s="156">
        <f>D1471+D1481+D1483</f>
        <v>9</v>
      </c>
      <c r="E1469" s="156">
        <f t="shared" ref="E1469:G1469" si="219">E1471+E1481+E1483</f>
        <v>1064</v>
      </c>
      <c r="F1469" s="156">
        <f t="shared" si="219"/>
        <v>6176</v>
      </c>
      <c r="G1469" s="156">
        <f t="shared" si="219"/>
        <v>5699</v>
      </c>
      <c r="H1469" s="102">
        <f>G1469/F1469</f>
        <v>0.92276554404145072</v>
      </c>
      <c r="I1469" s="156"/>
      <c r="J1469" s="157"/>
      <c r="K1469" s="142"/>
      <c r="L1469" s="143"/>
      <c r="M1469" s="143"/>
      <c r="N1469" s="143"/>
      <c r="O1469" s="143"/>
      <c r="P1469" s="143"/>
      <c r="Q1469" s="121"/>
      <c r="R1469" s="121"/>
      <c r="S1469" s="120"/>
      <c r="T1469" s="120"/>
      <c r="U1469" s="120"/>
      <c r="V1469" s="120"/>
    </row>
    <row r="1470" spans="1:22" hidden="1" x14ac:dyDescent="0.3">
      <c r="A1470" s="109">
        <v>1493</v>
      </c>
      <c r="B1470" s="126" t="s">
        <v>89</v>
      </c>
      <c r="C1470" s="2" t="str">
        <f t="shared" si="213"/>
        <v>St. Johns|Elderly|Active</v>
      </c>
      <c r="D1470" s="2">
        <v>1</v>
      </c>
      <c r="E1470" s="110">
        <v>132</v>
      </c>
      <c r="F1470" s="110">
        <f t="shared" si="216"/>
        <v>660</v>
      </c>
      <c r="G1470" s="113">
        <f t="shared" si="217"/>
        <v>525</v>
      </c>
      <c r="H1470" s="137"/>
      <c r="I1470" s="124"/>
      <c r="J1470" s="127"/>
      <c r="L1470" s="111">
        <v>125</v>
      </c>
      <c r="M1470" s="111">
        <v>74</v>
      </c>
      <c r="N1470" s="111">
        <v>79</v>
      </c>
      <c r="O1470" s="111">
        <v>123</v>
      </c>
      <c r="P1470" s="111">
        <v>124</v>
      </c>
      <c r="Q1470" s="110">
        <v>29.786300000000001</v>
      </c>
      <c r="R1470" s="110">
        <v>-81.306899999999999</v>
      </c>
      <c r="S1470" s="2" t="s">
        <v>892</v>
      </c>
      <c r="T1470" s="2" t="s">
        <v>1642</v>
      </c>
      <c r="U1470" s="2" t="s">
        <v>3</v>
      </c>
      <c r="V1470" s="2" t="s">
        <v>2</v>
      </c>
    </row>
    <row r="1471" spans="1:22" x14ac:dyDescent="0.2">
      <c r="A1471" s="109"/>
      <c r="B1471" s="126"/>
      <c r="C1471" s="7" t="s">
        <v>1767</v>
      </c>
      <c r="D1471" s="7">
        <v>1</v>
      </c>
      <c r="E1471" s="88">
        <v>132</v>
      </c>
      <c r="F1471" s="110">
        <v>660</v>
      </c>
      <c r="G1471" s="113">
        <v>525</v>
      </c>
      <c r="H1471" s="138">
        <f>G1471/F1471</f>
        <v>0.79545454545454541</v>
      </c>
      <c r="I1471" s="150">
        <v>0.60860000000000003</v>
      </c>
      <c r="J1471" s="130">
        <v>0.97599999999999998</v>
      </c>
      <c r="L1471" s="111"/>
      <c r="M1471" s="111"/>
      <c r="N1471" s="111"/>
      <c r="O1471" s="111"/>
      <c r="P1471" s="111"/>
      <c r="Q1471" s="110"/>
      <c r="R1471" s="110"/>
      <c r="S1471" s="2"/>
      <c r="T1471" s="2"/>
      <c r="U1471" s="2"/>
      <c r="V1471" s="2"/>
    </row>
    <row r="1472" spans="1:22" hidden="1" x14ac:dyDescent="0.3">
      <c r="A1472" s="109">
        <v>2692</v>
      </c>
      <c r="B1472" s="126" t="s">
        <v>89</v>
      </c>
      <c r="C1472" s="7" t="str">
        <f>CONCATENATE(B1472&amp;"|"&amp;U1472&amp;"|"&amp;V1472)</f>
        <v>St. Johns|Elderly|Pipeline</v>
      </c>
      <c r="D1472" s="7">
        <v>1</v>
      </c>
      <c r="E1472" s="88">
        <v>60</v>
      </c>
      <c r="F1472" s="110">
        <f>COUNTA(K1472:P1472)*E1472</f>
        <v>0</v>
      </c>
      <c r="G1472" s="113">
        <f>SUM(K1472:P1472)</f>
        <v>0</v>
      </c>
      <c r="H1472" s="138"/>
      <c r="I1472" s="150"/>
      <c r="J1472" s="130"/>
      <c r="Q1472" s="110">
        <v>29.872582999999999</v>
      </c>
      <c r="R1472" s="110">
        <v>-81.331721999999999</v>
      </c>
      <c r="S1472" s="2" t="s">
        <v>1324</v>
      </c>
      <c r="T1472" s="2" t="s">
        <v>1370</v>
      </c>
      <c r="U1472" s="2" t="s">
        <v>3</v>
      </c>
      <c r="V1472" s="2" t="s">
        <v>1333</v>
      </c>
    </row>
    <row r="1473" spans="1:22" x14ac:dyDescent="0.2">
      <c r="A1473" s="109"/>
      <c r="B1473" s="126"/>
      <c r="C1473" s="7" t="s">
        <v>1765</v>
      </c>
      <c r="D1473" s="7">
        <v>1</v>
      </c>
      <c r="E1473" s="88">
        <v>60</v>
      </c>
      <c r="F1473" s="110"/>
      <c r="G1473" s="113"/>
      <c r="H1473" s="138"/>
      <c r="I1473" s="150"/>
      <c r="J1473" s="130"/>
      <c r="Q1473" s="110"/>
      <c r="R1473" s="110"/>
      <c r="S1473" s="2"/>
      <c r="T1473" s="2"/>
      <c r="U1473" s="2"/>
      <c r="V1473" s="2"/>
    </row>
    <row r="1474" spans="1:22" hidden="1" x14ac:dyDescent="0.3">
      <c r="A1474" s="109">
        <v>377</v>
      </c>
      <c r="B1474" s="126" t="s">
        <v>89</v>
      </c>
      <c r="C1474" s="7" t="str">
        <f t="shared" si="213"/>
        <v>St. Johns|Family|Active</v>
      </c>
      <c r="D1474" s="7">
        <v>1</v>
      </c>
      <c r="E1474" s="88">
        <v>34</v>
      </c>
      <c r="F1474" s="110">
        <f t="shared" si="216"/>
        <v>204</v>
      </c>
      <c r="G1474" s="113">
        <f t="shared" si="217"/>
        <v>180</v>
      </c>
      <c r="H1474" s="138"/>
      <c r="I1474" s="150"/>
      <c r="J1474" s="130"/>
      <c r="K1474" s="116">
        <v>30</v>
      </c>
      <c r="L1474" s="111">
        <v>30</v>
      </c>
      <c r="M1474" s="111">
        <v>30</v>
      </c>
      <c r="N1474" s="111">
        <v>29</v>
      </c>
      <c r="O1474" s="111">
        <v>31</v>
      </c>
      <c r="P1474" s="111">
        <v>30</v>
      </c>
      <c r="Q1474" s="110">
        <v>29.859500000000001</v>
      </c>
      <c r="R1474" s="110">
        <v>-81.355500000000006</v>
      </c>
      <c r="S1474" s="2" t="s">
        <v>265</v>
      </c>
      <c r="T1474" s="2" t="s">
        <v>1350</v>
      </c>
      <c r="U1474" s="2" t="s">
        <v>4</v>
      </c>
      <c r="V1474" s="2" t="s">
        <v>2</v>
      </c>
    </row>
    <row r="1475" spans="1:22" hidden="1" x14ac:dyDescent="0.3">
      <c r="A1475" s="109">
        <v>997</v>
      </c>
      <c r="B1475" s="126" t="s">
        <v>89</v>
      </c>
      <c r="C1475" s="7" t="str">
        <f t="shared" si="213"/>
        <v>St. Johns|Family|Active</v>
      </c>
      <c r="D1475" s="7">
        <v>1</v>
      </c>
      <c r="E1475" s="88">
        <v>90</v>
      </c>
      <c r="F1475" s="110">
        <f t="shared" si="216"/>
        <v>540</v>
      </c>
      <c r="G1475" s="113">
        <f t="shared" si="217"/>
        <v>518</v>
      </c>
      <c r="H1475" s="138"/>
      <c r="I1475" s="150"/>
      <c r="J1475" s="130"/>
      <c r="K1475" s="116">
        <v>89</v>
      </c>
      <c r="L1475" s="111">
        <v>90</v>
      </c>
      <c r="M1475" s="111">
        <v>88</v>
      </c>
      <c r="N1475" s="111">
        <v>83</v>
      </c>
      <c r="O1475" s="111">
        <v>84</v>
      </c>
      <c r="P1475" s="111">
        <v>84</v>
      </c>
      <c r="Q1475" s="110">
        <v>29.923500000000001</v>
      </c>
      <c r="R1475" s="110">
        <v>-81.339600000000004</v>
      </c>
      <c r="S1475" s="2" t="s">
        <v>642</v>
      </c>
      <c r="T1475" s="2" t="s">
        <v>1446</v>
      </c>
      <c r="U1475" s="2" t="s">
        <v>4</v>
      </c>
      <c r="V1475" s="2" t="s">
        <v>2</v>
      </c>
    </row>
    <row r="1476" spans="1:22" hidden="1" x14ac:dyDescent="0.3">
      <c r="A1476" s="109">
        <v>1089</v>
      </c>
      <c r="B1476" s="126" t="s">
        <v>89</v>
      </c>
      <c r="C1476" s="7" t="str">
        <f t="shared" si="213"/>
        <v>St. Johns|Family|Active</v>
      </c>
      <c r="D1476" s="7">
        <v>1</v>
      </c>
      <c r="E1476" s="88">
        <v>144</v>
      </c>
      <c r="F1476" s="110">
        <f t="shared" si="216"/>
        <v>864</v>
      </c>
      <c r="G1476" s="113">
        <f t="shared" si="217"/>
        <v>838</v>
      </c>
      <c r="H1476" s="138"/>
      <c r="I1476" s="150"/>
      <c r="J1476" s="130"/>
      <c r="K1476" s="116">
        <v>139</v>
      </c>
      <c r="L1476" s="111">
        <v>139</v>
      </c>
      <c r="M1476" s="111">
        <v>140</v>
      </c>
      <c r="N1476" s="111">
        <v>142</v>
      </c>
      <c r="O1476" s="111">
        <v>140</v>
      </c>
      <c r="P1476" s="111">
        <v>138</v>
      </c>
      <c r="Q1476" s="110">
        <v>29.8584</v>
      </c>
      <c r="R1476" s="110">
        <v>-81.33</v>
      </c>
      <c r="S1476" s="2" t="s">
        <v>698</v>
      </c>
      <c r="T1476" s="2" t="s">
        <v>1584</v>
      </c>
      <c r="U1476" s="2" t="s">
        <v>4</v>
      </c>
      <c r="V1476" s="2" t="s">
        <v>2</v>
      </c>
    </row>
    <row r="1477" spans="1:22" hidden="1" x14ac:dyDescent="0.3">
      <c r="A1477" s="109">
        <v>1104</v>
      </c>
      <c r="B1477" s="126" t="s">
        <v>89</v>
      </c>
      <c r="C1477" s="7" t="str">
        <f t="shared" si="213"/>
        <v>St. Johns|Family|Active</v>
      </c>
      <c r="D1477" s="7">
        <v>1</v>
      </c>
      <c r="E1477" s="88">
        <v>76</v>
      </c>
      <c r="F1477" s="110">
        <f t="shared" si="216"/>
        <v>380</v>
      </c>
      <c r="G1477" s="113">
        <f t="shared" si="217"/>
        <v>354</v>
      </c>
      <c r="H1477" s="138"/>
      <c r="I1477" s="150"/>
      <c r="J1477" s="130"/>
      <c r="L1477" s="111">
        <v>71</v>
      </c>
      <c r="M1477" s="111">
        <v>75</v>
      </c>
      <c r="N1477" s="111">
        <v>75</v>
      </c>
      <c r="O1477" s="111">
        <v>66</v>
      </c>
      <c r="P1477" s="111">
        <v>67</v>
      </c>
      <c r="Q1477" s="110">
        <v>29.889500000000002</v>
      </c>
      <c r="R1477" s="110">
        <v>-81.336600000000004</v>
      </c>
      <c r="S1477" s="2" t="s">
        <v>705</v>
      </c>
      <c r="T1477" s="2" t="s">
        <v>1407</v>
      </c>
      <c r="U1477" s="2" t="s">
        <v>4</v>
      </c>
      <c r="V1477" s="2" t="s">
        <v>2</v>
      </c>
    </row>
    <row r="1478" spans="1:22" hidden="1" x14ac:dyDescent="0.3">
      <c r="A1478" s="109">
        <v>1178</v>
      </c>
      <c r="B1478" s="126" t="s">
        <v>89</v>
      </c>
      <c r="C1478" s="7" t="str">
        <f t="shared" si="213"/>
        <v>St. Johns|Family|Active</v>
      </c>
      <c r="D1478" s="7">
        <v>1</v>
      </c>
      <c r="E1478" s="88">
        <v>160</v>
      </c>
      <c r="F1478" s="110">
        <f t="shared" si="216"/>
        <v>960</v>
      </c>
      <c r="G1478" s="113">
        <f t="shared" si="217"/>
        <v>935</v>
      </c>
      <c r="H1478" s="138"/>
      <c r="I1478" s="150"/>
      <c r="J1478" s="130"/>
      <c r="K1478" s="116">
        <v>155</v>
      </c>
      <c r="L1478" s="111">
        <v>158</v>
      </c>
      <c r="M1478" s="111">
        <v>155</v>
      </c>
      <c r="N1478" s="111">
        <v>154</v>
      </c>
      <c r="O1478" s="111">
        <v>155</v>
      </c>
      <c r="P1478" s="111">
        <v>158</v>
      </c>
      <c r="Q1478" s="110">
        <v>30.082035999999999</v>
      </c>
      <c r="R1478" s="110">
        <v>-81.451734999999999</v>
      </c>
      <c r="S1478" s="2" t="s">
        <v>760</v>
      </c>
      <c r="T1478" s="2" t="s">
        <v>1359</v>
      </c>
      <c r="U1478" s="2" t="s">
        <v>4</v>
      </c>
      <c r="V1478" s="2" t="s">
        <v>2</v>
      </c>
    </row>
    <row r="1479" spans="1:22" hidden="1" x14ac:dyDescent="0.3">
      <c r="A1479" s="109">
        <v>1242</v>
      </c>
      <c r="B1479" s="126" t="s">
        <v>89</v>
      </c>
      <c r="C1479" s="7" t="str">
        <f t="shared" si="213"/>
        <v>St. Johns|Family|Active</v>
      </c>
      <c r="D1479" s="7">
        <v>1</v>
      </c>
      <c r="E1479" s="88">
        <v>200</v>
      </c>
      <c r="F1479" s="110">
        <f t="shared" si="216"/>
        <v>1200</v>
      </c>
      <c r="G1479" s="113">
        <f t="shared" si="217"/>
        <v>1065</v>
      </c>
      <c r="H1479" s="138"/>
      <c r="I1479" s="150"/>
      <c r="J1479" s="130"/>
      <c r="K1479" s="116">
        <v>183</v>
      </c>
      <c r="L1479" s="111">
        <v>178</v>
      </c>
      <c r="M1479" s="111">
        <v>172</v>
      </c>
      <c r="N1479" s="111">
        <v>170</v>
      </c>
      <c r="O1479" s="111">
        <v>178</v>
      </c>
      <c r="P1479" s="111">
        <v>184</v>
      </c>
      <c r="Q1479" s="110">
        <v>29.870699999999999</v>
      </c>
      <c r="R1479" s="110">
        <v>-81.342667000000006</v>
      </c>
      <c r="S1479" s="2" t="s">
        <v>798</v>
      </c>
      <c r="T1479" s="2" t="s">
        <v>1619</v>
      </c>
      <c r="U1479" s="2" t="s">
        <v>4</v>
      </c>
      <c r="V1479" s="2" t="s">
        <v>2</v>
      </c>
    </row>
    <row r="1480" spans="1:22" hidden="1" x14ac:dyDescent="0.3">
      <c r="A1480" s="109">
        <v>1341</v>
      </c>
      <c r="B1480" s="126" t="s">
        <v>89</v>
      </c>
      <c r="C1480" s="7" t="str">
        <f t="shared" si="213"/>
        <v>St. Johns|Family|Active</v>
      </c>
      <c r="D1480" s="7">
        <v>1</v>
      </c>
      <c r="E1480" s="88">
        <v>36</v>
      </c>
      <c r="F1480" s="110">
        <f t="shared" si="216"/>
        <v>216</v>
      </c>
      <c r="G1480" s="113">
        <f t="shared" si="217"/>
        <v>192</v>
      </c>
      <c r="H1480" s="138"/>
      <c r="I1480" s="150"/>
      <c r="J1480" s="130"/>
      <c r="K1480" s="116">
        <v>32</v>
      </c>
      <c r="L1480" s="111">
        <v>33</v>
      </c>
      <c r="M1480" s="111">
        <v>34</v>
      </c>
      <c r="N1480" s="111">
        <v>32</v>
      </c>
      <c r="O1480" s="111">
        <v>31</v>
      </c>
      <c r="P1480" s="111">
        <v>30</v>
      </c>
      <c r="Q1480" s="110">
        <v>29.892578</v>
      </c>
      <c r="R1480" s="110">
        <v>-81.332875999999999</v>
      </c>
      <c r="S1480" s="2" t="s">
        <v>832</v>
      </c>
      <c r="T1480" s="2" t="s">
        <v>1392</v>
      </c>
      <c r="U1480" s="2" t="s">
        <v>4</v>
      </c>
      <c r="V1480" s="2" t="s">
        <v>2</v>
      </c>
    </row>
    <row r="1481" spans="1:22" x14ac:dyDescent="0.2">
      <c r="A1481" s="109"/>
      <c r="B1481" s="126"/>
      <c r="C1481" s="7" t="s">
        <v>1762</v>
      </c>
      <c r="D1481" s="7">
        <f>SUM(D1474:D1480)</f>
        <v>7</v>
      </c>
      <c r="E1481" s="135">
        <f t="shared" ref="E1481:G1481" si="220">SUM(E1474:E1480)</f>
        <v>740</v>
      </c>
      <c r="F1481" s="2">
        <f t="shared" si="220"/>
        <v>4364</v>
      </c>
      <c r="G1481" s="2">
        <f t="shared" si="220"/>
        <v>4082</v>
      </c>
      <c r="H1481" s="138">
        <f>G1481/F1481</f>
        <v>0.93538038496791931</v>
      </c>
      <c r="I1481" s="150">
        <v>0.91779999999999995</v>
      </c>
      <c r="J1481" s="130">
        <v>0.8931</v>
      </c>
      <c r="K1481" s="116"/>
      <c r="L1481" s="111"/>
      <c r="M1481" s="111"/>
      <c r="N1481" s="111"/>
      <c r="O1481" s="111"/>
      <c r="P1481" s="111"/>
      <c r="Q1481" s="110"/>
      <c r="R1481" s="110"/>
      <c r="S1481" s="2"/>
      <c r="T1481" s="2"/>
      <c r="U1481" s="2"/>
      <c r="V1481" s="2"/>
    </row>
    <row r="1482" spans="1:22" hidden="1" x14ac:dyDescent="0.3">
      <c r="A1482" s="109">
        <v>956</v>
      </c>
      <c r="B1482" s="126" t="s">
        <v>89</v>
      </c>
      <c r="C1482" s="7" t="str">
        <f t="shared" si="213"/>
        <v>St. Johns|Family|MR|Active</v>
      </c>
      <c r="D1482" s="7">
        <v>1</v>
      </c>
      <c r="E1482" s="88">
        <v>192</v>
      </c>
      <c r="F1482" s="110">
        <f t="shared" si="216"/>
        <v>1152</v>
      </c>
      <c r="G1482" s="113">
        <f t="shared" si="217"/>
        <v>1092</v>
      </c>
      <c r="H1482" s="138"/>
      <c r="I1482" s="150"/>
      <c r="J1482" s="130"/>
      <c r="K1482" s="116">
        <v>181</v>
      </c>
      <c r="L1482" s="111">
        <v>179</v>
      </c>
      <c r="M1482" s="111">
        <v>183</v>
      </c>
      <c r="N1482" s="111">
        <v>184</v>
      </c>
      <c r="O1482" s="111">
        <v>184</v>
      </c>
      <c r="P1482" s="111">
        <v>181</v>
      </c>
      <c r="Q1482" s="110">
        <v>29.869700000000002</v>
      </c>
      <c r="R1482" s="110">
        <v>-81.338800000000006</v>
      </c>
      <c r="S1482" s="2" t="s">
        <v>615</v>
      </c>
      <c r="T1482" s="2" t="s">
        <v>1355</v>
      </c>
      <c r="U1482" s="2" t="s">
        <v>1738</v>
      </c>
      <c r="V1482" s="2" t="s">
        <v>2</v>
      </c>
    </row>
    <row r="1483" spans="1:22" ht="12.75" thickBot="1" x14ac:dyDescent="0.25">
      <c r="A1483" s="109"/>
      <c r="B1483" s="128"/>
      <c r="C1483" s="44" t="s">
        <v>1761</v>
      </c>
      <c r="D1483" s="44">
        <v>1</v>
      </c>
      <c r="E1483" s="90">
        <v>192</v>
      </c>
      <c r="F1483" s="145">
        <v>1152</v>
      </c>
      <c r="G1483" s="146">
        <v>1092</v>
      </c>
      <c r="H1483" s="139">
        <f>G1483/F1483</f>
        <v>0.94791666666666663</v>
      </c>
      <c r="I1483" s="151">
        <v>0.94879999999999998</v>
      </c>
      <c r="J1483" s="131">
        <v>0.92400000000000004</v>
      </c>
      <c r="Q1483" s="110"/>
      <c r="R1483" s="110"/>
      <c r="S1483" s="2"/>
      <c r="T1483" s="2"/>
      <c r="U1483" s="2"/>
      <c r="V1483" s="2"/>
    </row>
    <row r="1484" spans="1:22" s="114" customFormat="1" x14ac:dyDescent="0.2">
      <c r="A1484" s="119"/>
      <c r="B1484" s="132" t="s">
        <v>72</v>
      </c>
      <c r="C1484" s="156" t="s">
        <v>1782</v>
      </c>
      <c r="D1484" s="156">
        <f>D1488+D1497+D1499+D1502</f>
        <v>14</v>
      </c>
      <c r="E1484" s="156">
        <f t="shared" ref="E1484:G1484" si="221">E1488+E1497+E1499+E1502</f>
        <v>2350</v>
      </c>
      <c r="F1484" s="156">
        <f t="shared" si="221"/>
        <v>14100</v>
      </c>
      <c r="G1484" s="156">
        <f t="shared" si="221"/>
        <v>13343</v>
      </c>
      <c r="H1484" s="102">
        <f>G1484/F1484</f>
        <v>0.94631205673758867</v>
      </c>
      <c r="I1484" s="156"/>
      <c r="J1484" s="157"/>
      <c r="K1484" s="142"/>
      <c r="L1484" s="143"/>
      <c r="M1484" s="143"/>
      <c r="N1484" s="143"/>
      <c r="O1484" s="143"/>
      <c r="P1484" s="143"/>
      <c r="Q1484" s="121"/>
      <c r="R1484" s="121"/>
      <c r="S1484" s="120"/>
      <c r="T1484" s="120"/>
      <c r="U1484" s="120"/>
      <c r="V1484" s="120"/>
    </row>
    <row r="1485" spans="1:22" hidden="1" x14ac:dyDescent="0.3">
      <c r="A1485" s="109">
        <v>203</v>
      </c>
      <c r="B1485" s="126" t="s">
        <v>72</v>
      </c>
      <c r="C1485" s="2" t="str">
        <f t="shared" si="213"/>
        <v>St. Lucie|Elderly|Active</v>
      </c>
      <c r="D1485" s="2">
        <v>1</v>
      </c>
      <c r="E1485" s="110">
        <v>144</v>
      </c>
      <c r="F1485" s="110">
        <f t="shared" si="216"/>
        <v>864</v>
      </c>
      <c r="G1485" s="113">
        <f t="shared" si="217"/>
        <v>849</v>
      </c>
      <c r="H1485" s="137"/>
      <c r="I1485" s="124"/>
      <c r="J1485" s="127"/>
      <c r="K1485" s="116">
        <v>142</v>
      </c>
      <c r="L1485" s="111">
        <v>142</v>
      </c>
      <c r="M1485" s="111">
        <v>141</v>
      </c>
      <c r="N1485" s="111">
        <v>140</v>
      </c>
      <c r="O1485" s="111">
        <v>141</v>
      </c>
      <c r="P1485" s="111">
        <v>143</v>
      </c>
      <c r="Q1485" s="110">
        <v>27.346399999999999</v>
      </c>
      <c r="R1485" s="110">
        <v>-80.369</v>
      </c>
      <c r="S1485" s="2" t="s">
        <v>151</v>
      </c>
      <c r="T1485" s="2" t="s">
        <v>1450</v>
      </c>
      <c r="U1485" s="2" t="s">
        <v>3</v>
      </c>
      <c r="V1485" s="2" t="s">
        <v>2</v>
      </c>
    </row>
    <row r="1486" spans="1:22" hidden="1" x14ac:dyDescent="0.3">
      <c r="A1486" s="109">
        <v>1327</v>
      </c>
      <c r="B1486" s="126" t="s">
        <v>72</v>
      </c>
      <c r="C1486" s="2" t="str">
        <f t="shared" si="213"/>
        <v>St. Lucie|Elderly|Active</v>
      </c>
      <c r="D1486" s="2">
        <v>1</v>
      </c>
      <c r="E1486" s="110">
        <v>50</v>
      </c>
      <c r="F1486" s="110">
        <f t="shared" si="216"/>
        <v>300</v>
      </c>
      <c r="G1486" s="113">
        <f t="shared" si="217"/>
        <v>298</v>
      </c>
      <c r="H1486" s="137"/>
      <c r="I1486" s="124"/>
      <c r="J1486" s="127"/>
      <c r="K1486" s="116">
        <v>49</v>
      </c>
      <c r="L1486" s="111">
        <v>50</v>
      </c>
      <c r="M1486" s="111">
        <v>50</v>
      </c>
      <c r="N1486" s="111">
        <v>49</v>
      </c>
      <c r="O1486" s="111">
        <v>50</v>
      </c>
      <c r="P1486" s="111">
        <v>50</v>
      </c>
      <c r="Q1486" s="110">
        <v>27.2483</v>
      </c>
      <c r="R1486" s="110">
        <v>-80.371899999999997</v>
      </c>
      <c r="S1486" s="2" t="s">
        <v>823</v>
      </c>
      <c r="T1486" s="2" t="s">
        <v>1392</v>
      </c>
      <c r="U1486" s="2" t="s">
        <v>3</v>
      </c>
      <c r="V1486" s="2" t="s">
        <v>2</v>
      </c>
    </row>
    <row r="1487" spans="1:22" hidden="1" x14ac:dyDescent="0.3">
      <c r="A1487" s="109">
        <v>2384</v>
      </c>
      <c r="B1487" s="126" t="s">
        <v>72</v>
      </c>
      <c r="C1487" s="2" t="str">
        <f t="shared" si="213"/>
        <v>St. Lucie|Elderly|Active</v>
      </c>
      <c r="D1487" s="2">
        <v>1</v>
      </c>
      <c r="E1487" s="110">
        <v>92</v>
      </c>
      <c r="F1487" s="110">
        <f t="shared" si="216"/>
        <v>552</v>
      </c>
      <c r="G1487" s="113">
        <f t="shared" si="217"/>
        <v>542</v>
      </c>
      <c r="H1487" s="137"/>
      <c r="I1487" s="124"/>
      <c r="J1487" s="127"/>
      <c r="K1487" s="116">
        <v>92</v>
      </c>
      <c r="L1487" s="111">
        <v>90</v>
      </c>
      <c r="M1487" s="111">
        <v>90</v>
      </c>
      <c r="N1487" s="111">
        <v>89</v>
      </c>
      <c r="O1487" s="111">
        <v>90</v>
      </c>
      <c r="P1487" s="111">
        <v>91</v>
      </c>
      <c r="Q1487" s="110">
        <v>27.3842</v>
      </c>
      <c r="R1487" s="110">
        <v>-80.334000000000003</v>
      </c>
      <c r="S1487" s="2" t="s">
        <v>1124</v>
      </c>
      <c r="T1487" s="2" t="s">
        <v>1337</v>
      </c>
      <c r="U1487" s="2" t="s">
        <v>3</v>
      </c>
      <c r="V1487" s="2" t="s">
        <v>2</v>
      </c>
    </row>
    <row r="1488" spans="1:22" x14ac:dyDescent="0.2">
      <c r="A1488" s="109"/>
      <c r="B1488" s="126"/>
      <c r="C1488" s="7" t="s">
        <v>1767</v>
      </c>
      <c r="D1488" s="7">
        <f>SUM(D1485:D1487)</f>
        <v>3</v>
      </c>
      <c r="E1488" s="135">
        <f t="shared" ref="E1488:G1488" si="222">SUM(E1485:E1487)</f>
        <v>286</v>
      </c>
      <c r="F1488" s="2">
        <f t="shared" si="222"/>
        <v>1716</v>
      </c>
      <c r="G1488" s="2">
        <f t="shared" si="222"/>
        <v>1689</v>
      </c>
      <c r="H1488" s="138">
        <f>G1488/F1488</f>
        <v>0.98426573426573427</v>
      </c>
      <c r="I1488" s="150">
        <v>0.95130000000000003</v>
      </c>
      <c r="J1488" s="130">
        <v>0.78879999999999995</v>
      </c>
      <c r="K1488" s="116"/>
      <c r="L1488" s="111"/>
      <c r="M1488" s="111"/>
      <c r="N1488" s="111"/>
      <c r="O1488" s="111"/>
      <c r="P1488" s="111"/>
      <c r="Q1488" s="110"/>
      <c r="R1488" s="110"/>
      <c r="S1488" s="2"/>
      <c r="T1488" s="2"/>
      <c r="U1488" s="2"/>
      <c r="V1488" s="2"/>
    </row>
    <row r="1489" spans="1:22" hidden="1" x14ac:dyDescent="0.3">
      <c r="A1489" s="109">
        <v>80</v>
      </c>
      <c r="B1489" s="126" t="s">
        <v>72</v>
      </c>
      <c r="C1489" s="7" t="str">
        <f t="shared" si="213"/>
        <v>St. Lucie|Family|Active</v>
      </c>
      <c r="D1489" s="7">
        <v>1</v>
      </c>
      <c r="E1489" s="88">
        <v>61</v>
      </c>
      <c r="F1489" s="110">
        <f t="shared" si="216"/>
        <v>366</v>
      </c>
      <c r="G1489" s="113">
        <f t="shared" si="217"/>
        <v>365</v>
      </c>
      <c r="H1489" s="138"/>
      <c r="I1489" s="150"/>
      <c r="J1489" s="130"/>
      <c r="K1489" s="116">
        <v>61</v>
      </c>
      <c r="L1489" s="111">
        <v>61</v>
      </c>
      <c r="M1489" s="111">
        <v>61</v>
      </c>
      <c r="N1489" s="111">
        <v>60</v>
      </c>
      <c r="O1489" s="111">
        <v>61</v>
      </c>
      <c r="P1489" s="111">
        <v>61</v>
      </c>
      <c r="Q1489" s="110">
        <v>27.465299999999999</v>
      </c>
      <c r="R1489" s="110">
        <v>-80.334599999999995</v>
      </c>
      <c r="S1489" s="2" t="s">
        <v>73</v>
      </c>
      <c r="T1489" s="2" t="s">
        <v>1415</v>
      </c>
      <c r="U1489" s="2" t="s">
        <v>4</v>
      </c>
      <c r="V1489" s="2" t="s">
        <v>2</v>
      </c>
    </row>
    <row r="1490" spans="1:22" hidden="1" x14ac:dyDescent="0.3">
      <c r="A1490" s="109">
        <v>302</v>
      </c>
      <c r="B1490" s="126" t="s">
        <v>72</v>
      </c>
      <c r="C1490" s="7" t="str">
        <f t="shared" si="213"/>
        <v>St. Lucie|Family|Active</v>
      </c>
      <c r="D1490" s="7">
        <v>1</v>
      </c>
      <c r="E1490" s="88">
        <v>320</v>
      </c>
      <c r="F1490" s="110">
        <f t="shared" si="216"/>
        <v>1920</v>
      </c>
      <c r="G1490" s="113">
        <f t="shared" si="217"/>
        <v>1783</v>
      </c>
      <c r="H1490" s="138"/>
      <c r="I1490" s="150"/>
      <c r="J1490" s="130"/>
      <c r="K1490" s="116">
        <v>298</v>
      </c>
      <c r="L1490" s="111">
        <v>300</v>
      </c>
      <c r="M1490" s="111">
        <v>298</v>
      </c>
      <c r="N1490" s="111">
        <v>286</v>
      </c>
      <c r="O1490" s="111">
        <v>298</v>
      </c>
      <c r="P1490" s="111">
        <v>303</v>
      </c>
      <c r="Q1490" s="110">
        <v>27.416699999999999</v>
      </c>
      <c r="R1490" s="110">
        <v>-80.325900000000004</v>
      </c>
      <c r="S1490" s="2" t="s">
        <v>214</v>
      </c>
      <c r="T1490" s="2" t="s">
        <v>1431</v>
      </c>
      <c r="U1490" s="2" t="s">
        <v>4</v>
      </c>
      <c r="V1490" s="2" t="s">
        <v>2</v>
      </c>
    </row>
    <row r="1491" spans="1:22" ht="24" hidden="1" x14ac:dyDescent="0.3">
      <c r="A1491" s="109">
        <v>726</v>
      </c>
      <c r="B1491" s="126" t="s">
        <v>72</v>
      </c>
      <c r="C1491" s="7" t="str">
        <f t="shared" si="213"/>
        <v>St. Lucie|Family|Active</v>
      </c>
      <c r="D1491" s="7">
        <v>1</v>
      </c>
      <c r="E1491" s="88">
        <v>340</v>
      </c>
      <c r="F1491" s="110">
        <f t="shared" si="216"/>
        <v>2040</v>
      </c>
      <c r="G1491" s="113">
        <f t="shared" si="217"/>
        <v>1921</v>
      </c>
      <c r="H1491" s="138"/>
      <c r="I1491" s="150"/>
      <c r="J1491" s="130"/>
      <c r="K1491" s="116">
        <v>327</v>
      </c>
      <c r="L1491" s="111">
        <v>318</v>
      </c>
      <c r="M1491" s="111">
        <v>319</v>
      </c>
      <c r="N1491" s="111">
        <v>324</v>
      </c>
      <c r="O1491" s="111">
        <v>321</v>
      </c>
      <c r="P1491" s="111">
        <v>312</v>
      </c>
      <c r="Q1491" s="110">
        <v>27.424333333333301</v>
      </c>
      <c r="R1491" s="110">
        <v>-80.375972222222202</v>
      </c>
      <c r="S1491" s="2" t="s">
        <v>482</v>
      </c>
      <c r="T1491" s="2" t="s">
        <v>1532</v>
      </c>
      <c r="U1491" s="2" t="s">
        <v>4</v>
      </c>
      <c r="V1491" s="2" t="s">
        <v>2</v>
      </c>
    </row>
    <row r="1492" spans="1:22" hidden="1" x14ac:dyDescent="0.3">
      <c r="A1492" s="109">
        <v>741</v>
      </c>
      <c r="B1492" s="126" t="s">
        <v>72</v>
      </c>
      <c r="C1492" s="7" t="str">
        <f t="shared" si="213"/>
        <v>St. Lucie|Family|Active</v>
      </c>
      <c r="D1492" s="7">
        <v>1</v>
      </c>
      <c r="E1492" s="88">
        <v>284</v>
      </c>
      <c r="F1492" s="110">
        <f t="shared" si="216"/>
        <v>1704</v>
      </c>
      <c r="G1492" s="113">
        <f t="shared" si="217"/>
        <v>1646</v>
      </c>
      <c r="H1492" s="138"/>
      <c r="I1492" s="150"/>
      <c r="J1492" s="130"/>
      <c r="K1492" s="116">
        <v>276</v>
      </c>
      <c r="L1492" s="111">
        <v>279</v>
      </c>
      <c r="M1492" s="111">
        <v>276</v>
      </c>
      <c r="N1492" s="111">
        <v>271</v>
      </c>
      <c r="O1492" s="111">
        <v>275</v>
      </c>
      <c r="P1492" s="111">
        <v>269</v>
      </c>
      <c r="Q1492" s="110">
        <v>27.364999999999998</v>
      </c>
      <c r="R1492" s="110">
        <v>-80.386099999999999</v>
      </c>
      <c r="S1492" s="2" t="s">
        <v>494</v>
      </c>
      <c r="T1492" s="2" t="s">
        <v>1462</v>
      </c>
      <c r="U1492" s="2" t="s">
        <v>4</v>
      </c>
      <c r="V1492" s="2" t="s">
        <v>2</v>
      </c>
    </row>
    <row r="1493" spans="1:22" ht="24" hidden="1" x14ac:dyDescent="0.3">
      <c r="A1493" s="109">
        <v>1040</v>
      </c>
      <c r="B1493" s="126" t="s">
        <v>72</v>
      </c>
      <c r="C1493" s="7" t="str">
        <f t="shared" si="213"/>
        <v>St. Lucie|Family|Active</v>
      </c>
      <c r="D1493" s="7">
        <v>1</v>
      </c>
      <c r="E1493" s="88">
        <v>264</v>
      </c>
      <c r="F1493" s="110">
        <f t="shared" si="216"/>
        <v>1584</v>
      </c>
      <c r="G1493" s="113">
        <f t="shared" si="217"/>
        <v>1432</v>
      </c>
      <c r="H1493" s="138"/>
      <c r="I1493" s="150"/>
      <c r="J1493" s="130"/>
      <c r="K1493" s="116">
        <v>249</v>
      </c>
      <c r="L1493" s="111">
        <v>240</v>
      </c>
      <c r="M1493" s="111">
        <v>236</v>
      </c>
      <c r="N1493" s="111">
        <v>232</v>
      </c>
      <c r="O1493" s="111">
        <v>234</v>
      </c>
      <c r="P1493" s="111">
        <v>241</v>
      </c>
      <c r="Q1493" s="110">
        <v>27.346191999999999</v>
      </c>
      <c r="R1493" s="110">
        <v>-80.382586000000003</v>
      </c>
      <c r="S1493" s="2" t="s">
        <v>675</v>
      </c>
      <c r="T1493" s="2" t="s">
        <v>1580</v>
      </c>
      <c r="U1493" s="2" t="s">
        <v>4</v>
      </c>
      <c r="V1493" s="2" t="s">
        <v>2</v>
      </c>
    </row>
    <row r="1494" spans="1:22" hidden="1" x14ac:dyDescent="0.3">
      <c r="A1494" s="109">
        <v>1115</v>
      </c>
      <c r="B1494" s="126" t="s">
        <v>72</v>
      </c>
      <c r="C1494" s="7" t="str">
        <f t="shared" si="213"/>
        <v>St. Lucie|Family|Active</v>
      </c>
      <c r="D1494" s="7">
        <v>1</v>
      </c>
      <c r="E1494" s="88">
        <v>184</v>
      </c>
      <c r="F1494" s="110">
        <f t="shared" si="216"/>
        <v>1104</v>
      </c>
      <c r="G1494" s="113">
        <f t="shared" si="217"/>
        <v>1065</v>
      </c>
      <c r="H1494" s="138"/>
      <c r="I1494" s="150"/>
      <c r="J1494" s="130"/>
      <c r="K1494" s="116">
        <v>182</v>
      </c>
      <c r="L1494" s="111">
        <v>181</v>
      </c>
      <c r="M1494" s="111">
        <v>179</v>
      </c>
      <c r="N1494" s="111">
        <v>172</v>
      </c>
      <c r="O1494" s="111">
        <v>173</v>
      </c>
      <c r="P1494" s="111">
        <v>178</v>
      </c>
      <c r="Q1494" s="110">
        <v>27.3111</v>
      </c>
      <c r="R1494" s="110">
        <v>-80.348600000000005</v>
      </c>
      <c r="S1494" s="2" t="s">
        <v>714</v>
      </c>
      <c r="T1494" s="2" t="s">
        <v>1593</v>
      </c>
      <c r="U1494" s="2" t="s">
        <v>4</v>
      </c>
      <c r="V1494" s="2" t="s">
        <v>2</v>
      </c>
    </row>
    <row r="1495" spans="1:22" hidden="1" x14ac:dyDescent="0.3">
      <c r="A1495" s="109">
        <v>1848</v>
      </c>
      <c r="B1495" s="126" t="s">
        <v>72</v>
      </c>
      <c r="C1495" s="7" t="str">
        <f t="shared" si="213"/>
        <v>St. Lucie|Family|Active</v>
      </c>
      <c r="D1495" s="7">
        <v>1</v>
      </c>
      <c r="E1495" s="88">
        <v>132</v>
      </c>
      <c r="F1495" s="110">
        <f t="shared" si="216"/>
        <v>792</v>
      </c>
      <c r="G1495" s="113">
        <f t="shared" si="217"/>
        <v>746</v>
      </c>
      <c r="H1495" s="138"/>
      <c r="I1495" s="150"/>
      <c r="J1495" s="130"/>
      <c r="K1495" s="116">
        <v>127</v>
      </c>
      <c r="L1495" s="111">
        <v>130</v>
      </c>
      <c r="M1495" s="111">
        <v>124</v>
      </c>
      <c r="N1495" s="111">
        <v>122</v>
      </c>
      <c r="O1495" s="111">
        <v>121</v>
      </c>
      <c r="P1495" s="111">
        <v>122</v>
      </c>
      <c r="Q1495" s="110">
        <v>27.464400000000001</v>
      </c>
      <c r="R1495" s="110">
        <v>-80.353899999999996</v>
      </c>
      <c r="S1495" s="2" t="s">
        <v>1007</v>
      </c>
      <c r="T1495" s="2" t="s">
        <v>1363</v>
      </c>
      <c r="U1495" s="2" t="s">
        <v>4</v>
      </c>
      <c r="V1495" s="2" t="s">
        <v>2</v>
      </c>
    </row>
    <row r="1496" spans="1:22" hidden="1" x14ac:dyDescent="0.3">
      <c r="A1496" s="109">
        <v>2562</v>
      </c>
      <c r="B1496" s="126" t="s">
        <v>72</v>
      </c>
      <c r="C1496" s="7" t="str">
        <f t="shared" si="213"/>
        <v>St. Lucie|Family|Active</v>
      </c>
      <c r="D1496" s="7">
        <v>1</v>
      </c>
      <c r="E1496" s="88">
        <v>107</v>
      </c>
      <c r="F1496" s="110">
        <f t="shared" si="216"/>
        <v>642</v>
      </c>
      <c r="G1496" s="113">
        <f t="shared" si="217"/>
        <v>640</v>
      </c>
      <c r="H1496" s="138"/>
      <c r="I1496" s="150"/>
      <c r="J1496" s="130"/>
      <c r="K1496" s="116">
        <v>106</v>
      </c>
      <c r="L1496" s="111">
        <v>107</v>
      </c>
      <c r="M1496" s="111">
        <v>107</v>
      </c>
      <c r="N1496" s="111">
        <v>107</v>
      </c>
      <c r="O1496" s="111">
        <v>107</v>
      </c>
      <c r="P1496" s="111">
        <v>106</v>
      </c>
      <c r="Q1496" s="110">
        <v>27.4599166666667</v>
      </c>
      <c r="R1496" s="110">
        <v>-80.352222222222196</v>
      </c>
      <c r="S1496" s="2" t="s">
        <v>1221</v>
      </c>
      <c r="T1496" s="2" t="s">
        <v>1368</v>
      </c>
      <c r="U1496" s="2" t="s">
        <v>4</v>
      </c>
      <c r="V1496" s="2" t="s">
        <v>2</v>
      </c>
    </row>
    <row r="1497" spans="1:22" x14ac:dyDescent="0.2">
      <c r="A1497" s="109"/>
      <c r="B1497" s="126"/>
      <c r="C1497" s="7" t="s">
        <v>1762</v>
      </c>
      <c r="D1497" s="7">
        <f>SUM(D1489:D1496)</f>
        <v>8</v>
      </c>
      <c r="E1497" s="135">
        <f t="shared" ref="E1497:G1497" si="223">SUM(E1489:E1496)</f>
        <v>1692</v>
      </c>
      <c r="F1497" s="2">
        <f t="shared" si="223"/>
        <v>10152</v>
      </c>
      <c r="G1497" s="2">
        <f t="shared" si="223"/>
        <v>9598</v>
      </c>
      <c r="H1497" s="138">
        <f>G1497/F1497</f>
        <v>0.94542947202521666</v>
      </c>
      <c r="I1497" s="150">
        <v>0.91290000000000004</v>
      </c>
      <c r="J1497" s="130">
        <v>0.88790000000000002</v>
      </c>
      <c r="K1497" s="116"/>
      <c r="L1497" s="111"/>
      <c r="M1497" s="111"/>
      <c r="N1497" s="111"/>
      <c r="O1497" s="111"/>
      <c r="P1497" s="111"/>
      <c r="Q1497" s="110"/>
      <c r="R1497" s="110"/>
      <c r="S1497" s="2"/>
      <c r="T1497" s="2"/>
      <c r="U1497" s="2"/>
      <c r="V1497" s="2"/>
    </row>
    <row r="1498" spans="1:22" hidden="1" x14ac:dyDescent="0.3">
      <c r="A1498" s="109">
        <v>850</v>
      </c>
      <c r="B1498" s="126" t="s">
        <v>72</v>
      </c>
      <c r="C1498" s="7" t="str">
        <f t="shared" si="213"/>
        <v>St. Lucie|Family|MR|Active</v>
      </c>
      <c r="D1498" s="7">
        <v>1</v>
      </c>
      <c r="E1498" s="88">
        <v>188</v>
      </c>
      <c r="F1498" s="110">
        <f t="shared" si="216"/>
        <v>1128</v>
      </c>
      <c r="G1498" s="113">
        <f t="shared" si="217"/>
        <v>1082</v>
      </c>
      <c r="H1498" s="138"/>
      <c r="I1498" s="150"/>
      <c r="J1498" s="130"/>
      <c r="K1498" s="116">
        <v>184</v>
      </c>
      <c r="L1498" s="111">
        <v>187</v>
      </c>
      <c r="M1498" s="111">
        <v>186</v>
      </c>
      <c r="N1498" s="111">
        <v>178</v>
      </c>
      <c r="O1498" s="111">
        <v>171</v>
      </c>
      <c r="P1498" s="111">
        <v>176</v>
      </c>
      <c r="Q1498" s="110">
        <v>27.293399999999998</v>
      </c>
      <c r="R1498" s="110">
        <v>-80.286799999999999</v>
      </c>
      <c r="S1498" s="2" t="s">
        <v>553</v>
      </c>
      <c r="T1498" s="2" t="s">
        <v>1403</v>
      </c>
      <c r="U1498" s="2" t="s">
        <v>1738</v>
      </c>
      <c r="V1498" s="2" t="s">
        <v>2</v>
      </c>
    </row>
    <row r="1499" spans="1:22" x14ac:dyDescent="0.2">
      <c r="A1499" s="109"/>
      <c r="B1499" s="126"/>
      <c r="C1499" s="7" t="s">
        <v>1761</v>
      </c>
      <c r="D1499" s="7">
        <v>1</v>
      </c>
      <c r="E1499" s="88">
        <v>188</v>
      </c>
      <c r="F1499" s="110">
        <v>1128</v>
      </c>
      <c r="G1499" s="113">
        <v>1082</v>
      </c>
      <c r="H1499" s="138">
        <f>G1499/F1499</f>
        <v>0.95921985815602839</v>
      </c>
      <c r="I1499" s="150">
        <v>1</v>
      </c>
      <c r="J1499" s="130">
        <v>0.99670000000000003</v>
      </c>
      <c r="K1499" s="116"/>
      <c r="L1499" s="111"/>
      <c r="M1499" s="111"/>
      <c r="N1499" s="111"/>
      <c r="O1499" s="111"/>
      <c r="P1499" s="111"/>
      <c r="Q1499" s="110"/>
      <c r="R1499" s="110"/>
      <c r="S1499" s="2"/>
      <c r="T1499" s="2"/>
      <c r="U1499" s="2"/>
      <c r="V1499" s="2"/>
    </row>
    <row r="1500" spans="1:22" hidden="1" x14ac:dyDescent="0.3">
      <c r="A1500" s="109">
        <v>1325</v>
      </c>
      <c r="B1500" s="126" t="s">
        <v>72</v>
      </c>
      <c r="C1500" s="7" t="str">
        <f t="shared" si="213"/>
        <v>St. Lucie|FW/FW|Active</v>
      </c>
      <c r="D1500" s="7">
        <v>1</v>
      </c>
      <c r="E1500" s="88">
        <v>104</v>
      </c>
      <c r="F1500" s="110">
        <f t="shared" si="216"/>
        <v>624</v>
      </c>
      <c r="G1500" s="113">
        <f t="shared" si="217"/>
        <v>568</v>
      </c>
      <c r="H1500" s="138"/>
      <c r="I1500" s="150"/>
      <c r="J1500" s="130"/>
      <c r="K1500" s="116">
        <v>93</v>
      </c>
      <c r="L1500" s="111">
        <v>95</v>
      </c>
      <c r="M1500" s="111">
        <v>95</v>
      </c>
      <c r="N1500" s="111">
        <v>95</v>
      </c>
      <c r="O1500" s="111">
        <v>95</v>
      </c>
      <c r="P1500" s="111">
        <v>95</v>
      </c>
      <c r="Q1500" s="110">
        <v>27.439599999999999</v>
      </c>
      <c r="R1500" s="110">
        <v>-80.349999999999994</v>
      </c>
      <c r="S1500" s="2" t="s">
        <v>821</v>
      </c>
      <c r="T1500" s="2" t="s">
        <v>1625</v>
      </c>
      <c r="U1500" s="2" t="s">
        <v>5</v>
      </c>
      <c r="V1500" s="2" t="s">
        <v>2</v>
      </c>
    </row>
    <row r="1501" spans="1:22" hidden="1" x14ac:dyDescent="0.3">
      <c r="A1501" s="109">
        <v>1831</v>
      </c>
      <c r="B1501" s="126" t="s">
        <v>72</v>
      </c>
      <c r="C1501" s="7" t="str">
        <f t="shared" si="213"/>
        <v>St. Lucie|FW/FW|Active</v>
      </c>
      <c r="D1501" s="7">
        <v>1</v>
      </c>
      <c r="E1501" s="88">
        <v>80</v>
      </c>
      <c r="F1501" s="110">
        <f t="shared" si="216"/>
        <v>480</v>
      </c>
      <c r="G1501" s="113">
        <f t="shared" si="217"/>
        <v>406</v>
      </c>
      <c r="H1501" s="138"/>
      <c r="I1501" s="150"/>
      <c r="J1501" s="130"/>
      <c r="K1501" s="116">
        <v>67</v>
      </c>
      <c r="L1501" s="111">
        <v>66</v>
      </c>
      <c r="M1501" s="111">
        <v>69</v>
      </c>
      <c r="N1501" s="111">
        <v>68</v>
      </c>
      <c r="O1501" s="111">
        <v>70</v>
      </c>
      <c r="P1501" s="111">
        <v>66</v>
      </c>
      <c r="Q1501" s="110">
        <v>27.439599999999999</v>
      </c>
      <c r="R1501" s="110">
        <v>-80.349999999999994</v>
      </c>
      <c r="S1501" s="2" t="s">
        <v>998</v>
      </c>
      <c r="T1501" s="2" t="s">
        <v>1363</v>
      </c>
      <c r="U1501" s="2" t="s">
        <v>5</v>
      </c>
      <c r="V1501" s="2" t="s">
        <v>2</v>
      </c>
    </row>
    <row r="1502" spans="1:22" x14ac:dyDescent="0.2">
      <c r="A1502" s="109"/>
      <c r="B1502" s="126"/>
      <c r="C1502" s="7" t="s">
        <v>1780</v>
      </c>
      <c r="D1502" s="7">
        <f>SUM(D1500:D1501)</f>
        <v>2</v>
      </c>
      <c r="E1502" s="135">
        <f t="shared" ref="E1502:G1502" si="224">SUM(E1500:E1501)</f>
        <v>184</v>
      </c>
      <c r="F1502" s="2">
        <f t="shared" si="224"/>
        <v>1104</v>
      </c>
      <c r="G1502" s="2">
        <f t="shared" si="224"/>
        <v>974</v>
      </c>
      <c r="H1502" s="138">
        <f>G1502/F1502</f>
        <v>0.88224637681159424</v>
      </c>
      <c r="I1502" s="150">
        <v>0.84799999999999998</v>
      </c>
      <c r="J1502" s="130">
        <v>0.88590000000000002</v>
      </c>
      <c r="K1502" s="116"/>
      <c r="L1502" s="111"/>
      <c r="M1502" s="111"/>
      <c r="N1502" s="111"/>
      <c r="O1502" s="111"/>
      <c r="P1502" s="111"/>
      <c r="Q1502" s="110"/>
      <c r="R1502" s="110"/>
      <c r="S1502" s="2"/>
      <c r="T1502" s="2"/>
      <c r="U1502" s="2"/>
      <c r="V1502" s="2"/>
    </row>
    <row r="1503" spans="1:22" hidden="1" x14ac:dyDescent="0.3">
      <c r="A1503" s="109">
        <v>2682</v>
      </c>
      <c r="B1503" s="126" t="s">
        <v>72</v>
      </c>
      <c r="C1503" s="7" t="str">
        <f t="shared" si="213"/>
        <v>St. Lucie|Special Needs|Pipeline</v>
      </c>
      <c r="D1503" s="7">
        <v>1</v>
      </c>
      <c r="E1503" s="88">
        <v>210</v>
      </c>
      <c r="F1503" s="110">
        <f t="shared" si="216"/>
        <v>0</v>
      </c>
      <c r="G1503" s="113">
        <f t="shared" si="217"/>
        <v>0</v>
      </c>
      <c r="H1503" s="138"/>
      <c r="I1503" s="150"/>
      <c r="J1503" s="130"/>
      <c r="Q1503" s="110">
        <v>27.283611000000001</v>
      </c>
      <c r="R1503" s="110">
        <v>-80.284417000000005</v>
      </c>
      <c r="S1503" s="2" t="s">
        <v>1315</v>
      </c>
      <c r="T1503" s="2" t="s">
        <v>1728</v>
      </c>
      <c r="U1503" s="2" t="s">
        <v>8</v>
      </c>
      <c r="V1503" s="2" t="s">
        <v>1333</v>
      </c>
    </row>
    <row r="1504" spans="1:22" ht="12.75" thickBot="1" x14ac:dyDescent="0.25">
      <c r="A1504" s="109"/>
      <c r="B1504" s="128"/>
      <c r="C1504" s="44" t="s">
        <v>1787</v>
      </c>
      <c r="D1504" s="44">
        <v>1</v>
      </c>
      <c r="E1504" s="90">
        <v>210</v>
      </c>
      <c r="F1504" s="145"/>
      <c r="G1504" s="146"/>
      <c r="H1504" s="139"/>
      <c r="I1504" s="151"/>
      <c r="J1504" s="131"/>
      <c r="Q1504" s="110"/>
      <c r="R1504" s="110"/>
      <c r="S1504" s="2"/>
      <c r="T1504" s="2"/>
      <c r="U1504" s="2"/>
      <c r="V1504" s="2"/>
    </row>
    <row r="1505" spans="1:22" s="114" customFormat="1" x14ac:dyDescent="0.2">
      <c r="A1505" s="119"/>
      <c r="B1505" s="132" t="s">
        <v>353</v>
      </c>
      <c r="C1505" s="156" t="s">
        <v>1781</v>
      </c>
      <c r="D1505" s="156">
        <f>D1507+D1512</f>
        <v>5</v>
      </c>
      <c r="E1505" s="156">
        <f t="shared" ref="E1505:G1505" si="225">E1507+E1512</f>
        <v>203</v>
      </c>
      <c r="F1505" s="156">
        <f t="shared" si="225"/>
        <v>1218</v>
      </c>
      <c r="G1505" s="156">
        <f t="shared" si="225"/>
        <v>1156</v>
      </c>
      <c r="H1505" s="102">
        <f>G1505/F1505</f>
        <v>0.94909688013136284</v>
      </c>
      <c r="I1505" s="156"/>
      <c r="J1505" s="157"/>
      <c r="K1505" s="142"/>
      <c r="L1505" s="143"/>
      <c r="M1505" s="143"/>
      <c r="N1505" s="143"/>
      <c r="O1505" s="143"/>
      <c r="P1505" s="143"/>
      <c r="Q1505" s="121"/>
      <c r="R1505" s="121"/>
      <c r="S1505" s="120"/>
      <c r="T1505" s="120"/>
      <c r="U1505" s="120"/>
      <c r="V1505" s="120"/>
    </row>
    <row r="1506" spans="1:22" hidden="1" x14ac:dyDescent="0.3">
      <c r="A1506" s="109">
        <v>932</v>
      </c>
      <c r="B1506" s="126" t="s">
        <v>353</v>
      </c>
      <c r="C1506" s="2" t="str">
        <f t="shared" si="213"/>
        <v>Sumter|Elderly|Active</v>
      </c>
      <c r="D1506" s="2">
        <v>1</v>
      </c>
      <c r="E1506" s="110">
        <v>20</v>
      </c>
      <c r="F1506" s="110">
        <f t="shared" si="216"/>
        <v>120</v>
      </c>
      <c r="G1506" s="113">
        <f t="shared" si="217"/>
        <v>108</v>
      </c>
      <c r="H1506" s="137"/>
      <c r="I1506" s="124"/>
      <c r="J1506" s="127"/>
      <c r="K1506" s="116">
        <v>17</v>
      </c>
      <c r="L1506" s="111">
        <v>18</v>
      </c>
      <c r="M1506" s="111">
        <v>18</v>
      </c>
      <c r="N1506" s="111">
        <v>18</v>
      </c>
      <c r="O1506" s="111">
        <v>18</v>
      </c>
      <c r="P1506" s="111">
        <v>19</v>
      </c>
      <c r="Q1506" s="110">
        <v>28.61</v>
      </c>
      <c r="R1506" s="110">
        <v>-82.043099999999995</v>
      </c>
      <c r="S1506" s="2" t="s">
        <v>598</v>
      </c>
      <c r="T1506" s="2" t="s">
        <v>1354</v>
      </c>
      <c r="U1506" s="2" t="s">
        <v>3</v>
      </c>
      <c r="V1506" s="2" t="s">
        <v>2</v>
      </c>
    </row>
    <row r="1507" spans="1:22" x14ac:dyDescent="0.2">
      <c r="A1507" s="109"/>
      <c r="B1507" s="126"/>
      <c r="C1507" s="7" t="s">
        <v>1767</v>
      </c>
      <c r="D1507" s="7">
        <v>1</v>
      </c>
      <c r="E1507" s="88">
        <v>20</v>
      </c>
      <c r="F1507" s="110">
        <v>120</v>
      </c>
      <c r="G1507" s="113">
        <v>108</v>
      </c>
      <c r="H1507" s="138">
        <f>G1507/F1507</f>
        <v>0.9</v>
      </c>
      <c r="I1507" s="150" t="s">
        <v>1763</v>
      </c>
      <c r="J1507" s="130" t="s">
        <v>1763</v>
      </c>
      <c r="K1507" s="116"/>
      <c r="L1507" s="111"/>
      <c r="M1507" s="111"/>
      <c r="N1507" s="111"/>
      <c r="O1507" s="111"/>
      <c r="P1507" s="111"/>
      <c r="Q1507" s="110"/>
      <c r="R1507" s="110"/>
      <c r="S1507" s="2"/>
      <c r="T1507" s="2"/>
      <c r="U1507" s="2"/>
      <c r="V1507" s="2"/>
    </row>
    <row r="1508" spans="1:22" hidden="1" x14ac:dyDescent="0.3">
      <c r="A1508" s="109">
        <v>520</v>
      </c>
      <c r="B1508" s="126" t="s">
        <v>353</v>
      </c>
      <c r="C1508" s="7" t="str">
        <f t="shared" si="213"/>
        <v>Sumter|Family|Active</v>
      </c>
      <c r="D1508" s="7">
        <v>1</v>
      </c>
      <c r="E1508" s="88">
        <v>42</v>
      </c>
      <c r="F1508" s="110">
        <f t="shared" si="216"/>
        <v>252</v>
      </c>
      <c r="G1508" s="113">
        <f t="shared" si="217"/>
        <v>243</v>
      </c>
      <c r="H1508" s="138"/>
      <c r="I1508" s="150"/>
      <c r="J1508" s="130"/>
      <c r="K1508" s="116">
        <v>42</v>
      </c>
      <c r="L1508" s="111">
        <v>41</v>
      </c>
      <c r="M1508" s="111">
        <v>39</v>
      </c>
      <c r="N1508" s="111">
        <v>40</v>
      </c>
      <c r="O1508" s="111">
        <v>41</v>
      </c>
      <c r="P1508" s="111">
        <v>40</v>
      </c>
      <c r="Q1508" s="110">
        <v>28.679207999999999</v>
      </c>
      <c r="R1508" s="110">
        <v>-82.113564999999994</v>
      </c>
      <c r="S1508" s="2" t="s">
        <v>354</v>
      </c>
      <c r="T1508" s="2" t="s">
        <v>1347</v>
      </c>
      <c r="U1508" s="2" t="s">
        <v>4</v>
      </c>
      <c r="V1508" s="2" t="s">
        <v>2</v>
      </c>
    </row>
    <row r="1509" spans="1:22" hidden="1" x14ac:dyDescent="0.3">
      <c r="A1509" s="109">
        <v>596</v>
      </c>
      <c r="B1509" s="126" t="s">
        <v>353</v>
      </c>
      <c r="C1509" s="7" t="str">
        <f t="shared" si="213"/>
        <v>Sumter|Family|Active</v>
      </c>
      <c r="D1509" s="7">
        <v>1</v>
      </c>
      <c r="E1509" s="88">
        <v>28</v>
      </c>
      <c r="F1509" s="110">
        <f t="shared" si="216"/>
        <v>168</v>
      </c>
      <c r="G1509" s="113">
        <f t="shared" si="217"/>
        <v>156</v>
      </c>
      <c r="H1509" s="138"/>
      <c r="I1509" s="150"/>
      <c r="J1509" s="130"/>
      <c r="K1509" s="116">
        <v>28</v>
      </c>
      <c r="L1509" s="111">
        <v>27</v>
      </c>
      <c r="M1509" s="111">
        <v>27</v>
      </c>
      <c r="N1509" s="111">
        <v>26</v>
      </c>
      <c r="O1509" s="111">
        <v>24</v>
      </c>
      <c r="P1509" s="111">
        <v>24</v>
      </c>
      <c r="Q1509" s="110">
        <v>28.761399999999998</v>
      </c>
      <c r="R1509" s="110">
        <v>-82.113900000000001</v>
      </c>
      <c r="S1509" s="2" t="s">
        <v>403</v>
      </c>
      <c r="T1509" s="2" t="s">
        <v>1354</v>
      </c>
      <c r="U1509" s="2" t="s">
        <v>4</v>
      </c>
      <c r="V1509" s="2" t="s">
        <v>2</v>
      </c>
    </row>
    <row r="1510" spans="1:22" hidden="1" x14ac:dyDescent="0.3">
      <c r="A1510" s="109">
        <v>962</v>
      </c>
      <c r="B1510" s="126" t="s">
        <v>353</v>
      </c>
      <c r="C1510" s="7" t="str">
        <f t="shared" si="213"/>
        <v>Sumter|Family|Active</v>
      </c>
      <c r="D1510" s="7">
        <v>1</v>
      </c>
      <c r="E1510" s="88">
        <v>41</v>
      </c>
      <c r="F1510" s="110">
        <f t="shared" si="216"/>
        <v>246</v>
      </c>
      <c r="G1510" s="113">
        <f t="shared" si="217"/>
        <v>243</v>
      </c>
      <c r="H1510" s="138"/>
      <c r="I1510" s="150"/>
      <c r="J1510" s="130"/>
      <c r="K1510" s="116">
        <v>41</v>
      </c>
      <c r="L1510" s="111">
        <v>39</v>
      </c>
      <c r="M1510" s="111">
        <v>41</v>
      </c>
      <c r="N1510" s="111">
        <v>41</v>
      </c>
      <c r="O1510" s="111">
        <v>40</v>
      </c>
      <c r="P1510" s="111">
        <v>41</v>
      </c>
      <c r="Q1510" s="110">
        <v>28.86</v>
      </c>
      <c r="R1510" s="110">
        <v>-82.037099999999995</v>
      </c>
      <c r="S1510" s="2" t="s">
        <v>620</v>
      </c>
      <c r="T1510" s="2" t="s">
        <v>1348</v>
      </c>
      <c r="U1510" s="2" t="s">
        <v>4</v>
      </c>
      <c r="V1510" s="2" t="s">
        <v>2</v>
      </c>
    </row>
    <row r="1511" spans="1:22" hidden="1" x14ac:dyDescent="0.3">
      <c r="A1511" s="109">
        <v>1190</v>
      </c>
      <c r="B1511" s="126" t="s">
        <v>353</v>
      </c>
      <c r="C1511" s="7" t="str">
        <f t="shared" si="213"/>
        <v>Sumter|Family|Active</v>
      </c>
      <c r="D1511" s="7">
        <v>1</v>
      </c>
      <c r="E1511" s="88">
        <v>72</v>
      </c>
      <c r="F1511" s="110">
        <f t="shared" si="216"/>
        <v>432</v>
      </c>
      <c r="G1511" s="113">
        <f t="shared" si="217"/>
        <v>406</v>
      </c>
      <c r="H1511" s="138"/>
      <c r="I1511" s="150"/>
      <c r="J1511" s="130"/>
      <c r="K1511" s="116">
        <v>72</v>
      </c>
      <c r="L1511" s="111">
        <v>70</v>
      </c>
      <c r="M1511" s="111">
        <v>65</v>
      </c>
      <c r="N1511" s="111">
        <v>63</v>
      </c>
      <c r="O1511" s="111">
        <v>66</v>
      </c>
      <c r="P1511" s="111">
        <v>70</v>
      </c>
      <c r="Q1511" s="110">
        <v>28.8581</v>
      </c>
      <c r="R1511" s="110">
        <v>-82.034599999999998</v>
      </c>
      <c r="S1511" s="2" t="s">
        <v>768</v>
      </c>
      <c r="T1511" s="2" t="s">
        <v>1359</v>
      </c>
      <c r="U1511" s="2" t="s">
        <v>4</v>
      </c>
      <c r="V1511" s="2" t="s">
        <v>2</v>
      </c>
    </row>
    <row r="1512" spans="1:22" ht="12.75" thickBot="1" x14ac:dyDescent="0.25">
      <c r="A1512" s="109"/>
      <c r="B1512" s="128"/>
      <c r="C1512" s="44" t="s">
        <v>1762</v>
      </c>
      <c r="D1512" s="44">
        <f>SUM(D1508:D1511)</f>
        <v>4</v>
      </c>
      <c r="E1512" s="136">
        <f t="shared" ref="E1512:G1512" si="226">SUM(E1508:E1511)</f>
        <v>183</v>
      </c>
      <c r="F1512" s="144">
        <f t="shared" si="226"/>
        <v>1098</v>
      </c>
      <c r="G1512" s="144">
        <f t="shared" si="226"/>
        <v>1048</v>
      </c>
      <c r="H1512" s="139">
        <f>G1512/F1512</f>
        <v>0.95446265938069219</v>
      </c>
      <c r="I1512" s="151">
        <v>0.98029999999999995</v>
      </c>
      <c r="J1512" s="131">
        <v>0.94920000000000004</v>
      </c>
      <c r="K1512" s="116"/>
      <c r="L1512" s="111"/>
      <c r="M1512" s="111"/>
      <c r="N1512" s="111"/>
      <c r="O1512" s="111"/>
      <c r="P1512" s="111"/>
      <c r="Q1512" s="110"/>
      <c r="R1512" s="110"/>
      <c r="S1512" s="2"/>
      <c r="T1512" s="2"/>
      <c r="U1512" s="2"/>
      <c r="V1512" s="2"/>
    </row>
    <row r="1513" spans="1:22" s="114" customFormat="1" x14ac:dyDescent="0.2">
      <c r="A1513" s="119"/>
      <c r="B1513" s="132" t="s">
        <v>573</v>
      </c>
      <c r="C1513" s="156" t="s">
        <v>1781</v>
      </c>
      <c r="D1513" s="156">
        <f>D1516</f>
        <v>2</v>
      </c>
      <c r="E1513" s="156">
        <f t="shared" ref="E1513:G1513" si="227">E1516</f>
        <v>197</v>
      </c>
      <c r="F1513" s="156">
        <f t="shared" si="227"/>
        <v>1182</v>
      </c>
      <c r="G1513" s="156">
        <f t="shared" si="227"/>
        <v>1126</v>
      </c>
      <c r="H1513" s="102">
        <f>G1513/F1513</f>
        <v>0.95262267343485618</v>
      </c>
      <c r="I1513" s="156"/>
      <c r="J1513" s="157"/>
      <c r="K1513" s="122"/>
      <c r="L1513" s="123"/>
      <c r="M1513" s="123"/>
      <c r="N1513" s="123"/>
      <c r="O1513" s="123"/>
      <c r="P1513" s="123"/>
      <c r="Q1513" s="121"/>
      <c r="R1513" s="121"/>
      <c r="S1513" s="120"/>
      <c r="T1513" s="120"/>
      <c r="U1513" s="120"/>
      <c r="V1513" s="120"/>
    </row>
    <row r="1514" spans="1:22" hidden="1" x14ac:dyDescent="0.3">
      <c r="A1514" s="109">
        <v>1483</v>
      </c>
      <c r="B1514" s="126" t="s">
        <v>573</v>
      </c>
      <c r="C1514" s="2" t="str">
        <f t="shared" ref="C1514:C1572" si="228">CONCATENATE(B1514&amp;"|"&amp;U1514&amp;"|"&amp;V1514)</f>
        <v>Suwannee|Family|Active</v>
      </c>
      <c r="D1514" s="2">
        <v>1</v>
      </c>
      <c r="E1514" s="110">
        <v>110</v>
      </c>
      <c r="F1514" s="110">
        <f t="shared" si="216"/>
        <v>660</v>
      </c>
      <c r="G1514" s="113">
        <f t="shared" si="217"/>
        <v>633</v>
      </c>
      <c r="H1514" s="137"/>
      <c r="I1514" s="124"/>
      <c r="J1514" s="127"/>
      <c r="K1514" s="116">
        <v>104</v>
      </c>
      <c r="L1514" s="111">
        <v>102</v>
      </c>
      <c r="M1514" s="111">
        <v>105</v>
      </c>
      <c r="N1514" s="111">
        <v>107</v>
      </c>
      <c r="O1514" s="111">
        <v>108</v>
      </c>
      <c r="P1514" s="111">
        <v>107</v>
      </c>
      <c r="Q1514" s="110">
        <v>30.296299999999999</v>
      </c>
      <c r="R1514" s="110">
        <v>-82.997299999999996</v>
      </c>
      <c r="S1514" s="2" t="s">
        <v>887</v>
      </c>
      <c r="T1514" s="2" t="s">
        <v>1361</v>
      </c>
      <c r="U1514" s="2" t="s">
        <v>4</v>
      </c>
      <c r="V1514" s="2" t="s">
        <v>2</v>
      </c>
    </row>
    <row r="1515" spans="1:22" hidden="1" x14ac:dyDescent="0.3">
      <c r="A1515" s="109">
        <v>2464</v>
      </c>
      <c r="B1515" s="126" t="s">
        <v>573</v>
      </c>
      <c r="C1515" s="2" t="str">
        <f t="shared" si="228"/>
        <v>Suwannee|Family|Active</v>
      </c>
      <c r="D1515" s="2">
        <v>1</v>
      </c>
      <c r="E1515" s="110">
        <v>87</v>
      </c>
      <c r="F1515" s="110">
        <f t="shared" si="216"/>
        <v>522</v>
      </c>
      <c r="G1515" s="113">
        <f t="shared" si="217"/>
        <v>493</v>
      </c>
      <c r="H1515" s="137"/>
      <c r="I1515" s="124"/>
      <c r="J1515" s="127"/>
      <c r="K1515" s="116">
        <v>83</v>
      </c>
      <c r="L1515" s="111">
        <v>82</v>
      </c>
      <c r="M1515" s="111">
        <v>83</v>
      </c>
      <c r="N1515" s="111">
        <v>82</v>
      </c>
      <c r="O1515" s="111">
        <v>81</v>
      </c>
      <c r="P1515" s="111">
        <v>82</v>
      </c>
      <c r="Q1515" s="110">
        <v>30.286642000000001</v>
      </c>
      <c r="R1515" s="110">
        <v>-82.965446</v>
      </c>
      <c r="S1515" s="2" t="s">
        <v>1151</v>
      </c>
      <c r="T1515" s="2" t="s">
        <v>1644</v>
      </c>
      <c r="U1515" s="2" t="s">
        <v>4</v>
      </c>
      <c r="V1515" s="2" t="s">
        <v>2</v>
      </c>
    </row>
    <row r="1516" spans="1:22" ht="12.75" thickBot="1" x14ac:dyDescent="0.25">
      <c r="A1516" s="109"/>
      <c r="B1516" s="128"/>
      <c r="C1516" s="44" t="s">
        <v>1762</v>
      </c>
      <c r="D1516" s="44">
        <f>SUM(D1514:D1515)</f>
        <v>2</v>
      </c>
      <c r="E1516" s="136">
        <f t="shared" ref="E1516:G1516" si="229">SUM(E1514:E1515)</f>
        <v>197</v>
      </c>
      <c r="F1516" s="144">
        <f t="shared" si="229"/>
        <v>1182</v>
      </c>
      <c r="G1516" s="144">
        <f t="shared" si="229"/>
        <v>1126</v>
      </c>
      <c r="H1516" s="139">
        <f>G1516/F1516</f>
        <v>0.95262267343485618</v>
      </c>
      <c r="I1516" s="151">
        <v>0.98360000000000003</v>
      </c>
      <c r="J1516" s="131">
        <v>0.92269999999999996</v>
      </c>
      <c r="K1516" s="116"/>
      <c r="L1516" s="111"/>
      <c r="M1516" s="111"/>
      <c r="N1516" s="111"/>
      <c r="O1516" s="111"/>
      <c r="P1516" s="111"/>
      <c r="Q1516" s="110"/>
      <c r="R1516" s="110"/>
      <c r="S1516" s="2"/>
      <c r="T1516" s="2"/>
      <c r="U1516" s="2"/>
      <c r="V1516" s="2"/>
    </row>
    <row r="1517" spans="1:22" s="114" customFormat="1" x14ac:dyDescent="0.2">
      <c r="A1517" s="119"/>
      <c r="B1517" s="132" t="s">
        <v>421</v>
      </c>
      <c r="C1517" s="156" t="s">
        <v>1781</v>
      </c>
      <c r="D1517" s="156">
        <f>D1519</f>
        <v>1</v>
      </c>
      <c r="E1517" s="156">
        <f t="shared" ref="E1517:G1517" si="230">E1519</f>
        <v>37</v>
      </c>
      <c r="F1517" s="156">
        <f t="shared" si="230"/>
        <v>185</v>
      </c>
      <c r="G1517" s="156">
        <f t="shared" si="230"/>
        <v>181</v>
      </c>
      <c r="H1517" s="102">
        <f>G1517/F1517</f>
        <v>0.97837837837837838</v>
      </c>
      <c r="I1517" s="156"/>
      <c r="J1517" s="157"/>
      <c r="K1517" s="122"/>
      <c r="L1517" s="123"/>
      <c r="M1517" s="123"/>
      <c r="N1517" s="123"/>
      <c r="O1517" s="123"/>
      <c r="P1517" s="123"/>
      <c r="Q1517" s="121"/>
      <c r="R1517" s="121"/>
      <c r="S1517" s="120"/>
      <c r="T1517" s="120"/>
      <c r="U1517" s="120"/>
      <c r="V1517" s="120"/>
    </row>
    <row r="1518" spans="1:22" hidden="1" x14ac:dyDescent="0.3">
      <c r="A1518" s="109">
        <v>811</v>
      </c>
      <c r="B1518" s="126" t="s">
        <v>421</v>
      </c>
      <c r="C1518" s="2" t="str">
        <f t="shared" si="228"/>
        <v>Taylor|Family|Active</v>
      </c>
      <c r="D1518" s="2">
        <v>1</v>
      </c>
      <c r="E1518" s="110">
        <v>37</v>
      </c>
      <c r="F1518" s="110">
        <f t="shared" si="216"/>
        <v>185</v>
      </c>
      <c r="G1518" s="113">
        <f t="shared" si="217"/>
        <v>181</v>
      </c>
      <c r="H1518" s="137"/>
      <c r="I1518" s="124"/>
      <c r="J1518" s="127"/>
      <c r="L1518" s="111">
        <v>35</v>
      </c>
      <c r="M1518" s="111">
        <v>36</v>
      </c>
      <c r="N1518" s="111">
        <v>37</v>
      </c>
      <c r="O1518" s="111">
        <v>37</v>
      </c>
      <c r="P1518" s="111">
        <v>36</v>
      </c>
      <c r="Q1518" s="110">
        <v>30.090599999999998</v>
      </c>
      <c r="R1518" s="110">
        <v>-83.583299999999994</v>
      </c>
      <c r="S1518" s="2" t="s">
        <v>531</v>
      </c>
      <c r="T1518" s="2" t="s">
        <v>1347</v>
      </c>
      <c r="U1518" s="2" t="s">
        <v>4</v>
      </c>
      <c r="V1518" s="2" t="s">
        <v>2</v>
      </c>
    </row>
    <row r="1519" spans="1:22" ht="12.75" thickBot="1" x14ac:dyDescent="0.25">
      <c r="A1519" s="109"/>
      <c r="B1519" s="128"/>
      <c r="C1519" s="44" t="s">
        <v>1762</v>
      </c>
      <c r="D1519" s="44">
        <v>1</v>
      </c>
      <c r="E1519" s="90">
        <v>37</v>
      </c>
      <c r="F1519" s="145">
        <v>185</v>
      </c>
      <c r="G1519" s="146">
        <v>181</v>
      </c>
      <c r="H1519" s="139">
        <f>G1519/F1519</f>
        <v>0.97837837837837838</v>
      </c>
      <c r="I1519" s="151">
        <v>0.97750000000000004</v>
      </c>
      <c r="J1519" s="131">
        <v>0.9234</v>
      </c>
      <c r="L1519" s="111"/>
      <c r="M1519" s="111"/>
      <c r="N1519" s="111"/>
      <c r="O1519" s="111"/>
      <c r="P1519" s="111"/>
      <c r="Q1519" s="110"/>
      <c r="R1519" s="110"/>
      <c r="S1519" s="2"/>
      <c r="T1519" s="2"/>
      <c r="U1519" s="2"/>
      <c r="V1519" s="2"/>
    </row>
    <row r="1520" spans="1:22" s="114" customFormat="1" x14ac:dyDescent="0.2">
      <c r="A1520" s="119"/>
      <c r="B1520" s="132" t="s">
        <v>45</v>
      </c>
      <c r="C1520" s="156" t="s">
        <v>1783</v>
      </c>
      <c r="D1520" s="156">
        <f>D1522+D1551+D1553+D1556+D1558</f>
        <v>31</v>
      </c>
      <c r="E1520" s="156">
        <f t="shared" ref="E1520:G1520" si="231">E1522+E1551+E1553+E1556+E1558</f>
        <v>4862</v>
      </c>
      <c r="F1520" s="156">
        <f t="shared" si="231"/>
        <v>27916</v>
      </c>
      <c r="G1520" s="156">
        <f t="shared" si="231"/>
        <v>26121</v>
      </c>
      <c r="H1520" s="102">
        <f>G1520/F1520</f>
        <v>0.93569995701389885</v>
      </c>
      <c r="I1520" s="156"/>
      <c r="J1520" s="157"/>
      <c r="K1520" s="142"/>
      <c r="L1520" s="123"/>
      <c r="M1520" s="123"/>
      <c r="N1520" s="123"/>
      <c r="O1520" s="123"/>
      <c r="P1520" s="123"/>
      <c r="Q1520" s="121"/>
      <c r="R1520" s="121"/>
      <c r="S1520" s="120"/>
      <c r="T1520" s="120"/>
      <c r="U1520" s="120"/>
      <c r="V1520" s="120"/>
    </row>
    <row r="1521" spans="1:22" hidden="1" x14ac:dyDescent="0.3">
      <c r="A1521" s="109">
        <v>2380</v>
      </c>
      <c r="B1521" s="126" t="s">
        <v>45</v>
      </c>
      <c r="C1521" s="2" t="str">
        <f t="shared" si="228"/>
        <v>Volusia|Elderly|Active</v>
      </c>
      <c r="D1521" s="2">
        <v>1</v>
      </c>
      <c r="E1521" s="110">
        <v>96</v>
      </c>
      <c r="F1521" s="110">
        <f t="shared" si="216"/>
        <v>576</v>
      </c>
      <c r="G1521" s="113">
        <f t="shared" si="217"/>
        <v>548</v>
      </c>
      <c r="H1521" s="137"/>
      <c r="I1521" s="124"/>
      <c r="J1521" s="127"/>
      <c r="K1521" s="116">
        <v>94</v>
      </c>
      <c r="L1521" s="111">
        <v>92</v>
      </c>
      <c r="M1521" s="111">
        <v>93</v>
      </c>
      <c r="N1521" s="111">
        <v>91</v>
      </c>
      <c r="O1521" s="111">
        <v>91</v>
      </c>
      <c r="P1521" s="111">
        <v>87</v>
      </c>
      <c r="Q1521" s="110">
        <v>29.280611</v>
      </c>
      <c r="R1521" s="110">
        <v>-81.078749999999999</v>
      </c>
      <c r="S1521" s="2" t="s">
        <v>1122</v>
      </c>
      <c r="T1521" s="2" t="s">
        <v>1337</v>
      </c>
      <c r="U1521" s="2" t="s">
        <v>3</v>
      </c>
      <c r="V1521" s="2" t="s">
        <v>2</v>
      </c>
    </row>
    <row r="1522" spans="1:22" x14ac:dyDescent="0.2">
      <c r="A1522" s="109"/>
      <c r="B1522" s="126"/>
      <c r="C1522" s="7" t="s">
        <v>1767</v>
      </c>
      <c r="D1522" s="7">
        <v>1</v>
      </c>
      <c r="E1522" s="88">
        <v>96</v>
      </c>
      <c r="F1522" s="110">
        <v>576</v>
      </c>
      <c r="G1522" s="113">
        <v>548</v>
      </c>
      <c r="H1522" s="138">
        <f>G1522/F1522</f>
        <v>0.95138888888888884</v>
      </c>
      <c r="I1522" s="150">
        <v>0.96879999999999999</v>
      </c>
      <c r="J1522" s="130">
        <v>0.8589</v>
      </c>
      <c r="K1522" s="116"/>
      <c r="L1522" s="111"/>
      <c r="M1522" s="111"/>
      <c r="N1522" s="111"/>
      <c r="O1522" s="111"/>
      <c r="P1522" s="111"/>
      <c r="Q1522" s="110"/>
      <c r="R1522" s="110"/>
      <c r="S1522" s="2"/>
      <c r="T1522" s="2"/>
      <c r="U1522" s="2"/>
      <c r="V1522" s="2"/>
    </row>
    <row r="1523" spans="1:22" hidden="1" x14ac:dyDescent="0.3">
      <c r="A1523" s="109">
        <v>2616</v>
      </c>
      <c r="B1523" s="126" t="s">
        <v>45</v>
      </c>
      <c r="C1523" s="7" t="str">
        <f>CONCATENATE(B1523&amp;"|"&amp;U1523&amp;"|"&amp;V1523)</f>
        <v>Volusia|Elderly|Pipeline</v>
      </c>
      <c r="D1523" s="7">
        <v>1</v>
      </c>
      <c r="E1523" s="88">
        <v>80</v>
      </c>
      <c r="F1523" s="110"/>
      <c r="G1523" s="113"/>
      <c r="H1523" s="138"/>
      <c r="I1523" s="150"/>
      <c r="J1523" s="130"/>
      <c r="S1523" s="2" t="s">
        <v>1268</v>
      </c>
      <c r="T1523" s="2" t="s">
        <v>1369</v>
      </c>
      <c r="U1523" s="2" t="s">
        <v>3</v>
      </c>
      <c r="V1523" s="2" t="s">
        <v>1333</v>
      </c>
    </row>
    <row r="1524" spans="1:22" x14ac:dyDescent="0.2">
      <c r="A1524" s="109"/>
      <c r="B1524" s="126"/>
      <c r="C1524" s="7" t="s">
        <v>1765</v>
      </c>
      <c r="D1524" s="7">
        <v>1</v>
      </c>
      <c r="E1524" s="88">
        <v>80</v>
      </c>
      <c r="F1524" s="110"/>
      <c r="G1524" s="113"/>
      <c r="H1524" s="138"/>
      <c r="I1524" s="150"/>
      <c r="J1524" s="130"/>
      <c r="S1524" s="2"/>
      <c r="T1524" s="2"/>
      <c r="U1524" s="2"/>
      <c r="V1524" s="2"/>
    </row>
    <row r="1525" spans="1:22" hidden="1" x14ac:dyDescent="0.3">
      <c r="A1525" s="109">
        <v>50</v>
      </c>
      <c r="B1525" s="126" t="s">
        <v>45</v>
      </c>
      <c r="C1525" s="7" t="str">
        <f t="shared" si="228"/>
        <v>Volusia|Family|Active</v>
      </c>
      <c r="D1525" s="7">
        <v>1</v>
      </c>
      <c r="E1525" s="88">
        <v>268</v>
      </c>
      <c r="F1525" s="110">
        <f t="shared" si="216"/>
        <v>1608</v>
      </c>
      <c r="G1525" s="113">
        <f t="shared" si="217"/>
        <v>1531</v>
      </c>
      <c r="H1525" s="138"/>
      <c r="I1525" s="150"/>
      <c r="J1525" s="130"/>
      <c r="K1525" s="116">
        <v>257</v>
      </c>
      <c r="L1525" s="111">
        <v>253</v>
      </c>
      <c r="M1525" s="111">
        <v>254</v>
      </c>
      <c r="N1525" s="111">
        <v>255</v>
      </c>
      <c r="O1525" s="111">
        <v>251</v>
      </c>
      <c r="P1525" s="111">
        <v>261</v>
      </c>
      <c r="Q1525" s="110">
        <v>29.071200000000001</v>
      </c>
      <c r="R1525" s="110">
        <v>-81.020600000000002</v>
      </c>
      <c r="S1525" s="2" t="s">
        <v>46</v>
      </c>
      <c r="T1525" s="2" t="s">
        <v>1426</v>
      </c>
      <c r="U1525" s="2" t="s">
        <v>4</v>
      </c>
      <c r="V1525" s="2" t="s">
        <v>2</v>
      </c>
    </row>
    <row r="1526" spans="1:22" hidden="1" x14ac:dyDescent="0.3">
      <c r="A1526" s="109">
        <v>94</v>
      </c>
      <c r="B1526" s="126" t="s">
        <v>45</v>
      </c>
      <c r="C1526" s="7" t="str">
        <f t="shared" si="228"/>
        <v>Volusia|Family|Active</v>
      </c>
      <c r="D1526" s="7">
        <v>1</v>
      </c>
      <c r="E1526" s="88">
        <v>40</v>
      </c>
      <c r="F1526" s="110">
        <f t="shared" si="216"/>
        <v>240</v>
      </c>
      <c r="G1526" s="113">
        <f t="shared" si="217"/>
        <v>205</v>
      </c>
      <c r="H1526" s="138"/>
      <c r="I1526" s="150"/>
      <c r="J1526" s="130"/>
      <c r="K1526" s="116">
        <v>31</v>
      </c>
      <c r="L1526" s="111">
        <v>33</v>
      </c>
      <c r="M1526" s="111">
        <v>34</v>
      </c>
      <c r="N1526" s="111">
        <v>34</v>
      </c>
      <c r="O1526" s="111">
        <v>36</v>
      </c>
      <c r="P1526" s="111">
        <v>37</v>
      </c>
      <c r="Q1526" s="110">
        <v>28.931799999999999</v>
      </c>
      <c r="R1526" s="110">
        <v>-81.2958</v>
      </c>
      <c r="S1526" s="2" t="s">
        <v>77</v>
      </c>
      <c r="T1526" s="2" t="s">
        <v>1354</v>
      </c>
      <c r="U1526" s="2" t="s">
        <v>4</v>
      </c>
      <c r="V1526" s="2" t="s">
        <v>2</v>
      </c>
    </row>
    <row r="1527" spans="1:22" hidden="1" x14ac:dyDescent="0.3">
      <c r="A1527" s="109">
        <v>136</v>
      </c>
      <c r="B1527" s="126" t="s">
        <v>45</v>
      </c>
      <c r="C1527" s="7" t="str">
        <f t="shared" si="228"/>
        <v>Volusia|Family|Active</v>
      </c>
      <c r="D1527" s="7">
        <v>1</v>
      </c>
      <c r="E1527" s="88">
        <v>224</v>
      </c>
      <c r="F1527" s="110">
        <f t="shared" si="216"/>
        <v>1344</v>
      </c>
      <c r="G1527" s="113">
        <f t="shared" si="217"/>
        <v>1255</v>
      </c>
      <c r="H1527" s="138"/>
      <c r="I1527" s="150"/>
      <c r="J1527" s="130"/>
      <c r="K1527" s="116">
        <v>214</v>
      </c>
      <c r="L1527" s="111">
        <v>209</v>
      </c>
      <c r="M1527" s="111">
        <v>208</v>
      </c>
      <c r="N1527" s="111">
        <v>209</v>
      </c>
      <c r="O1527" s="111">
        <v>207</v>
      </c>
      <c r="P1527" s="111">
        <v>208</v>
      </c>
      <c r="Q1527" s="110">
        <v>29.203700000000001</v>
      </c>
      <c r="R1527" s="110">
        <v>-81.088399999999993</v>
      </c>
      <c r="S1527" s="2" t="s">
        <v>107</v>
      </c>
      <c r="T1527" s="2" t="s">
        <v>1440</v>
      </c>
      <c r="U1527" s="2" t="s">
        <v>4</v>
      </c>
      <c r="V1527" s="2" t="s">
        <v>2</v>
      </c>
    </row>
    <row r="1528" spans="1:22" hidden="1" x14ac:dyDescent="0.3">
      <c r="A1528" s="109">
        <v>154</v>
      </c>
      <c r="B1528" s="126" t="s">
        <v>45</v>
      </c>
      <c r="C1528" s="7" t="str">
        <f t="shared" si="228"/>
        <v>Volusia|Family|Active</v>
      </c>
      <c r="D1528" s="7">
        <v>1</v>
      </c>
      <c r="E1528" s="88">
        <v>216</v>
      </c>
      <c r="F1528" s="110">
        <f t="shared" si="216"/>
        <v>1296</v>
      </c>
      <c r="G1528" s="113">
        <f t="shared" si="217"/>
        <v>1111</v>
      </c>
      <c r="H1528" s="138"/>
      <c r="I1528" s="150"/>
      <c r="J1528" s="130"/>
      <c r="K1528" s="116">
        <v>192</v>
      </c>
      <c r="L1528" s="111">
        <v>188</v>
      </c>
      <c r="M1528" s="111">
        <v>181</v>
      </c>
      <c r="N1528" s="111">
        <v>176</v>
      </c>
      <c r="O1528" s="111">
        <v>184</v>
      </c>
      <c r="P1528" s="111">
        <v>190</v>
      </c>
      <c r="Q1528" s="110">
        <v>29.249099999999999</v>
      </c>
      <c r="R1528" s="110">
        <v>-81.068600000000004</v>
      </c>
      <c r="S1528" s="2" t="s">
        <v>118</v>
      </c>
      <c r="T1528" s="2" t="s">
        <v>1357</v>
      </c>
      <c r="U1528" s="2" t="s">
        <v>4</v>
      </c>
      <c r="V1528" s="2" t="s">
        <v>2</v>
      </c>
    </row>
    <row r="1529" spans="1:22" hidden="1" x14ac:dyDescent="0.3">
      <c r="A1529" s="109">
        <v>175</v>
      </c>
      <c r="B1529" s="126" t="s">
        <v>45</v>
      </c>
      <c r="C1529" s="7" t="str">
        <f t="shared" si="228"/>
        <v>Volusia|Family|Active</v>
      </c>
      <c r="D1529" s="7">
        <v>1</v>
      </c>
      <c r="E1529" s="88">
        <v>168</v>
      </c>
      <c r="F1529" s="110">
        <f t="shared" si="216"/>
        <v>1008</v>
      </c>
      <c r="G1529" s="113">
        <f t="shared" si="217"/>
        <v>966</v>
      </c>
      <c r="H1529" s="138"/>
      <c r="I1529" s="150"/>
      <c r="J1529" s="130"/>
      <c r="K1529" s="116">
        <v>166</v>
      </c>
      <c r="L1529" s="111">
        <v>161</v>
      </c>
      <c r="M1529" s="111">
        <v>160</v>
      </c>
      <c r="N1529" s="111">
        <v>158</v>
      </c>
      <c r="O1529" s="111">
        <v>162</v>
      </c>
      <c r="P1529" s="111">
        <v>159</v>
      </c>
      <c r="Q1529" s="110">
        <v>29.1416</v>
      </c>
      <c r="R1529" s="110">
        <v>-80.995599999999996</v>
      </c>
      <c r="S1529" s="2" t="s">
        <v>130</v>
      </c>
      <c r="T1529" s="2" t="s">
        <v>1356</v>
      </c>
      <c r="U1529" s="2" t="s">
        <v>4</v>
      </c>
      <c r="V1529" s="2" t="s">
        <v>2</v>
      </c>
    </row>
    <row r="1530" spans="1:22" hidden="1" x14ac:dyDescent="0.3">
      <c r="A1530" s="109">
        <v>227</v>
      </c>
      <c r="B1530" s="126" t="s">
        <v>45</v>
      </c>
      <c r="C1530" s="7" t="str">
        <f t="shared" si="228"/>
        <v>Volusia|Family|Active</v>
      </c>
      <c r="D1530" s="7">
        <v>1</v>
      </c>
      <c r="E1530" s="88">
        <v>230</v>
      </c>
      <c r="F1530" s="110">
        <f t="shared" si="216"/>
        <v>230</v>
      </c>
      <c r="G1530" s="113">
        <f t="shared" si="217"/>
        <v>220</v>
      </c>
      <c r="H1530" s="138"/>
      <c r="I1530" s="150"/>
      <c r="J1530" s="130"/>
      <c r="K1530" s="116">
        <v>220</v>
      </c>
      <c r="Q1530" s="110">
        <v>29.1968</v>
      </c>
      <c r="R1530" s="110">
        <v>-81.035300000000007</v>
      </c>
      <c r="S1530" s="2" t="s">
        <v>168</v>
      </c>
      <c r="T1530" s="2" t="s">
        <v>1358</v>
      </c>
      <c r="U1530" s="2" t="s">
        <v>4</v>
      </c>
      <c r="V1530" s="2" t="s">
        <v>2</v>
      </c>
    </row>
    <row r="1531" spans="1:22" hidden="1" x14ac:dyDescent="0.3">
      <c r="A1531" s="109">
        <v>313</v>
      </c>
      <c r="B1531" s="126" t="s">
        <v>45</v>
      </c>
      <c r="C1531" s="7" t="str">
        <f t="shared" si="228"/>
        <v>Volusia|Family|Active</v>
      </c>
      <c r="D1531" s="7">
        <v>1</v>
      </c>
      <c r="E1531" s="88">
        <v>30</v>
      </c>
      <c r="F1531" s="110">
        <f t="shared" si="216"/>
        <v>180</v>
      </c>
      <c r="G1531" s="113">
        <f t="shared" si="217"/>
        <v>165</v>
      </c>
      <c r="H1531" s="138"/>
      <c r="I1531" s="150"/>
      <c r="J1531" s="130"/>
      <c r="K1531" s="116">
        <v>28</v>
      </c>
      <c r="L1531" s="111">
        <v>28</v>
      </c>
      <c r="M1531" s="111">
        <v>27</v>
      </c>
      <c r="N1531" s="111">
        <v>27</v>
      </c>
      <c r="O1531" s="111">
        <v>28</v>
      </c>
      <c r="P1531" s="111">
        <v>27</v>
      </c>
      <c r="Q1531" s="110">
        <v>28.939499999999999</v>
      </c>
      <c r="R1531" s="110">
        <v>-81.293199999999999</v>
      </c>
      <c r="S1531" s="2" t="s">
        <v>223</v>
      </c>
      <c r="T1531" s="2" t="s">
        <v>1354</v>
      </c>
      <c r="U1531" s="2" t="s">
        <v>4</v>
      </c>
      <c r="V1531" s="2" t="s">
        <v>2</v>
      </c>
    </row>
    <row r="1532" spans="1:22" hidden="1" x14ac:dyDescent="0.3">
      <c r="A1532" s="109">
        <v>390</v>
      </c>
      <c r="B1532" s="126" t="s">
        <v>45</v>
      </c>
      <c r="C1532" s="7" t="str">
        <f t="shared" si="228"/>
        <v>Volusia|Family|Active</v>
      </c>
      <c r="D1532" s="7">
        <v>1</v>
      </c>
      <c r="E1532" s="88">
        <v>204</v>
      </c>
      <c r="F1532" s="110">
        <f t="shared" si="216"/>
        <v>1224</v>
      </c>
      <c r="G1532" s="113">
        <f t="shared" si="217"/>
        <v>1160</v>
      </c>
      <c r="H1532" s="138"/>
      <c r="I1532" s="150"/>
      <c r="J1532" s="130"/>
      <c r="K1532" s="116">
        <v>192</v>
      </c>
      <c r="L1532" s="111">
        <v>192</v>
      </c>
      <c r="M1532" s="111">
        <v>195</v>
      </c>
      <c r="N1532" s="111">
        <v>196</v>
      </c>
      <c r="O1532" s="111">
        <v>193</v>
      </c>
      <c r="P1532" s="111">
        <v>192</v>
      </c>
      <c r="Q1532" s="110">
        <v>29.1646</v>
      </c>
      <c r="R1532" s="110">
        <v>-81.053700000000006</v>
      </c>
      <c r="S1532" s="2" t="s">
        <v>274</v>
      </c>
      <c r="T1532" s="2" t="s">
        <v>1397</v>
      </c>
      <c r="U1532" s="2" t="s">
        <v>4</v>
      </c>
      <c r="V1532" s="2" t="s">
        <v>2</v>
      </c>
    </row>
    <row r="1533" spans="1:22" hidden="1" x14ac:dyDescent="0.3">
      <c r="A1533" s="109">
        <v>430</v>
      </c>
      <c r="B1533" s="126" t="s">
        <v>45</v>
      </c>
      <c r="C1533" s="7" t="str">
        <f t="shared" si="228"/>
        <v>Volusia|Family|Active</v>
      </c>
      <c r="D1533" s="7">
        <v>1</v>
      </c>
      <c r="E1533" s="88">
        <v>240</v>
      </c>
      <c r="F1533" s="110">
        <f t="shared" si="216"/>
        <v>1440</v>
      </c>
      <c r="G1533" s="113">
        <f t="shared" si="217"/>
        <v>1273</v>
      </c>
      <c r="H1533" s="138"/>
      <c r="I1533" s="150"/>
      <c r="J1533" s="130"/>
      <c r="K1533" s="116">
        <v>221</v>
      </c>
      <c r="L1533" s="111">
        <v>212</v>
      </c>
      <c r="M1533" s="111">
        <v>203</v>
      </c>
      <c r="N1533" s="111">
        <v>202</v>
      </c>
      <c r="O1533" s="111">
        <v>216</v>
      </c>
      <c r="P1533" s="111">
        <v>219</v>
      </c>
      <c r="Q1533" s="110">
        <v>29.204599999999999</v>
      </c>
      <c r="R1533" s="110">
        <v>-81.066500000000005</v>
      </c>
      <c r="S1533" s="2" t="s">
        <v>296</v>
      </c>
      <c r="T1533" s="2" t="s">
        <v>1397</v>
      </c>
      <c r="U1533" s="2" t="s">
        <v>4</v>
      </c>
      <c r="V1533" s="2" t="s">
        <v>2</v>
      </c>
    </row>
    <row r="1534" spans="1:22" hidden="1" x14ac:dyDescent="0.3">
      <c r="A1534" s="109">
        <v>467</v>
      </c>
      <c r="B1534" s="126" t="s">
        <v>45</v>
      </c>
      <c r="C1534" s="7" t="str">
        <f t="shared" si="228"/>
        <v>Volusia|Family|Active</v>
      </c>
      <c r="D1534" s="7">
        <v>1</v>
      </c>
      <c r="E1534" s="88">
        <v>214</v>
      </c>
      <c r="F1534" s="110">
        <f t="shared" si="216"/>
        <v>1284</v>
      </c>
      <c r="G1534" s="113">
        <f t="shared" si="217"/>
        <v>1194</v>
      </c>
      <c r="H1534" s="138"/>
      <c r="I1534" s="150"/>
      <c r="J1534" s="130"/>
      <c r="K1534" s="116">
        <v>210</v>
      </c>
      <c r="L1534" s="111">
        <v>205</v>
      </c>
      <c r="M1534" s="111">
        <v>199</v>
      </c>
      <c r="N1534" s="111">
        <v>192</v>
      </c>
      <c r="O1534" s="111">
        <v>193</v>
      </c>
      <c r="P1534" s="111">
        <v>195</v>
      </c>
      <c r="Q1534" s="110">
        <v>29.045000000000002</v>
      </c>
      <c r="R1534" s="110">
        <v>-81.326800000000006</v>
      </c>
      <c r="S1534" s="2" t="s">
        <v>317</v>
      </c>
      <c r="T1534" s="2" t="s">
        <v>1342</v>
      </c>
      <c r="U1534" s="2" t="s">
        <v>4</v>
      </c>
      <c r="V1534" s="2" t="s">
        <v>2</v>
      </c>
    </row>
    <row r="1535" spans="1:22" hidden="1" x14ac:dyDescent="0.3">
      <c r="A1535" s="109">
        <v>662</v>
      </c>
      <c r="B1535" s="126" t="s">
        <v>45</v>
      </c>
      <c r="C1535" s="7" t="str">
        <f t="shared" si="228"/>
        <v>Volusia|Family|Active</v>
      </c>
      <c r="D1535" s="7">
        <v>1</v>
      </c>
      <c r="E1535" s="88">
        <v>208</v>
      </c>
      <c r="F1535" s="110">
        <f t="shared" si="216"/>
        <v>1248</v>
      </c>
      <c r="G1535" s="113">
        <f t="shared" si="217"/>
        <v>1161</v>
      </c>
      <c r="H1535" s="138"/>
      <c r="I1535" s="150"/>
      <c r="J1535" s="130"/>
      <c r="K1535" s="116">
        <v>202</v>
      </c>
      <c r="L1535" s="111">
        <v>203</v>
      </c>
      <c r="M1535" s="111">
        <v>199</v>
      </c>
      <c r="N1535" s="111">
        <v>192</v>
      </c>
      <c r="O1535" s="111">
        <v>183</v>
      </c>
      <c r="P1535" s="111">
        <v>182</v>
      </c>
      <c r="Q1535" s="110">
        <v>29.202100000000002</v>
      </c>
      <c r="R1535" s="110">
        <v>-81.0685</v>
      </c>
      <c r="S1535" s="2" t="s">
        <v>441</v>
      </c>
      <c r="T1535" s="2" t="s">
        <v>1462</v>
      </c>
      <c r="U1535" s="2" t="s">
        <v>4</v>
      </c>
      <c r="V1535" s="2" t="s">
        <v>2</v>
      </c>
    </row>
    <row r="1536" spans="1:22" hidden="1" x14ac:dyDescent="0.3">
      <c r="A1536" s="109">
        <v>794</v>
      </c>
      <c r="B1536" s="126" t="s">
        <v>45</v>
      </c>
      <c r="C1536" s="7" t="str">
        <f t="shared" si="228"/>
        <v>Volusia|Family|Active</v>
      </c>
      <c r="D1536" s="7">
        <v>1</v>
      </c>
      <c r="E1536" s="88">
        <v>192</v>
      </c>
      <c r="F1536" s="110">
        <f t="shared" si="216"/>
        <v>1152</v>
      </c>
      <c r="G1536" s="113">
        <f t="shared" si="217"/>
        <v>1097</v>
      </c>
      <c r="H1536" s="138"/>
      <c r="I1536" s="150"/>
      <c r="J1536" s="130"/>
      <c r="K1536" s="116">
        <v>185</v>
      </c>
      <c r="L1536" s="111">
        <v>184</v>
      </c>
      <c r="M1536" s="111">
        <v>187</v>
      </c>
      <c r="N1536" s="111">
        <v>177</v>
      </c>
      <c r="O1536" s="111">
        <v>181</v>
      </c>
      <c r="P1536" s="111">
        <v>183</v>
      </c>
      <c r="Q1536" s="110">
        <v>29.045000000000002</v>
      </c>
      <c r="R1536" s="110">
        <v>-81.326800000000006</v>
      </c>
      <c r="S1536" s="2" t="s">
        <v>519</v>
      </c>
      <c r="T1536" s="2" t="s">
        <v>1491</v>
      </c>
      <c r="U1536" s="2" t="s">
        <v>4</v>
      </c>
      <c r="V1536" s="2" t="s">
        <v>2</v>
      </c>
    </row>
    <row r="1537" spans="1:22" hidden="1" x14ac:dyDescent="0.3">
      <c r="A1537" s="109">
        <v>833</v>
      </c>
      <c r="B1537" s="126" t="s">
        <v>45</v>
      </c>
      <c r="C1537" s="7" t="str">
        <f t="shared" si="228"/>
        <v>Volusia|Family|Active</v>
      </c>
      <c r="D1537" s="7">
        <v>1</v>
      </c>
      <c r="E1537" s="88">
        <v>208</v>
      </c>
      <c r="F1537" s="110">
        <f t="shared" si="216"/>
        <v>1248</v>
      </c>
      <c r="G1537" s="113">
        <f t="shared" si="217"/>
        <v>1197</v>
      </c>
      <c r="H1537" s="138"/>
      <c r="I1537" s="150"/>
      <c r="J1537" s="130"/>
      <c r="K1537" s="116">
        <v>198</v>
      </c>
      <c r="L1537" s="111">
        <v>197</v>
      </c>
      <c r="M1537" s="111">
        <v>198</v>
      </c>
      <c r="N1537" s="111">
        <v>199</v>
      </c>
      <c r="O1537" s="111">
        <v>201</v>
      </c>
      <c r="P1537" s="111">
        <v>204</v>
      </c>
      <c r="Q1537" s="110">
        <v>29.146899999999999</v>
      </c>
      <c r="R1537" s="110">
        <v>-81.037899999999993</v>
      </c>
      <c r="S1537" s="2" t="s">
        <v>542</v>
      </c>
      <c r="T1537" s="2" t="s">
        <v>1444</v>
      </c>
      <c r="U1537" s="2" t="s">
        <v>4</v>
      </c>
      <c r="V1537" s="2" t="s">
        <v>2</v>
      </c>
    </row>
    <row r="1538" spans="1:22" hidden="1" x14ac:dyDescent="0.3">
      <c r="A1538" s="109">
        <v>933</v>
      </c>
      <c r="B1538" s="126" t="s">
        <v>45</v>
      </c>
      <c r="C1538" s="7" t="str">
        <f t="shared" si="228"/>
        <v>Volusia|Family|Active</v>
      </c>
      <c r="D1538" s="7">
        <v>1</v>
      </c>
      <c r="E1538" s="88">
        <v>300</v>
      </c>
      <c r="F1538" s="110">
        <f t="shared" si="216"/>
        <v>1800</v>
      </c>
      <c r="G1538" s="113">
        <f t="shared" si="217"/>
        <v>1639</v>
      </c>
      <c r="H1538" s="138"/>
      <c r="I1538" s="150"/>
      <c r="J1538" s="130"/>
      <c r="K1538" s="116">
        <v>279</v>
      </c>
      <c r="L1538" s="111">
        <v>274</v>
      </c>
      <c r="M1538" s="111">
        <v>270</v>
      </c>
      <c r="N1538" s="111">
        <v>273</v>
      </c>
      <c r="O1538" s="111">
        <v>270</v>
      </c>
      <c r="P1538" s="111">
        <v>273</v>
      </c>
      <c r="Q1538" s="110">
        <v>29.209700000000002</v>
      </c>
      <c r="R1538" s="110">
        <v>-81.071100000000001</v>
      </c>
      <c r="S1538" s="2" t="s">
        <v>599</v>
      </c>
      <c r="T1538" s="2" t="s">
        <v>1352</v>
      </c>
      <c r="U1538" s="2" t="s">
        <v>4</v>
      </c>
      <c r="V1538" s="2" t="s">
        <v>2</v>
      </c>
    </row>
    <row r="1539" spans="1:22" hidden="1" x14ac:dyDescent="0.3">
      <c r="A1539" s="109">
        <v>1133</v>
      </c>
      <c r="B1539" s="126" t="s">
        <v>45</v>
      </c>
      <c r="C1539" s="7" t="str">
        <f t="shared" si="228"/>
        <v>Volusia|Family|Active</v>
      </c>
      <c r="D1539" s="7">
        <v>1</v>
      </c>
      <c r="E1539" s="88">
        <v>192</v>
      </c>
      <c r="F1539" s="110">
        <f t="shared" si="216"/>
        <v>1152</v>
      </c>
      <c r="G1539" s="113">
        <f t="shared" si="217"/>
        <v>1122</v>
      </c>
      <c r="H1539" s="138"/>
      <c r="I1539" s="150"/>
      <c r="J1539" s="130"/>
      <c r="K1539" s="116">
        <v>190</v>
      </c>
      <c r="L1539" s="111">
        <v>189</v>
      </c>
      <c r="M1539" s="111">
        <v>184</v>
      </c>
      <c r="N1539" s="111">
        <v>188</v>
      </c>
      <c r="O1539" s="111">
        <v>186</v>
      </c>
      <c r="P1539" s="111">
        <v>185</v>
      </c>
      <c r="Q1539" s="110">
        <v>29.001799999999999</v>
      </c>
      <c r="R1539" s="110">
        <v>-80.926699999999997</v>
      </c>
      <c r="S1539" s="2" t="s">
        <v>727</v>
      </c>
      <c r="T1539" s="2" t="s">
        <v>1359</v>
      </c>
      <c r="U1539" s="2" t="s">
        <v>4</v>
      </c>
      <c r="V1539" s="2" t="s">
        <v>2</v>
      </c>
    </row>
    <row r="1540" spans="1:22" hidden="1" x14ac:dyDescent="0.3">
      <c r="A1540" s="109">
        <v>1174</v>
      </c>
      <c r="B1540" s="126" t="s">
        <v>45</v>
      </c>
      <c r="C1540" s="7" t="str">
        <f t="shared" si="228"/>
        <v>Volusia|Family|Active</v>
      </c>
      <c r="D1540" s="7">
        <v>1</v>
      </c>
      <c r="E1540" s="88">
        <v>260</v>
      </c>
      <c r="F1540" s="110">
        <f t="shared" si="216"/>
        <v>1560</v>
      </c>
      <c r="G1540" s="113">
        <f t="shared" si="217"/>
        <v>1493</v>
      </c>
      <c r="H1540" s="138"/>
      <c r="I1540" s="150"/>
      <c r="J1540" s="130"/>
      <c r="K1540" s="116">
        <v>253</v>
      </c>
      <c r="L1540" s="111">
        <v>253</v>
      </c>
      <c r="M1540" s="111">
        <v>250</v>
      </c>
      <c r="N1540" s="111">
        <v>248</v>
      </c>
      <c r="O1540" s="111">
        <v>246</v>
      </c>
      <c r="P1540" s="111">
        <v>243</v>
      </c>
      <c r="Q1540" s="110">
        <v>29.251000000000001</v>
      </c>
      <c r="R1540" s="110">
        <v>-81.111199999999997</v>
      </c>
      <c r="S1540" s="2" t="s">
        <v>756</v>
      </c>
      <c r="T1540" s="2" t="s">
        <v>1609</v>
      </c>
      <c r="U1540" s="2" t="s">
        <v>4</v>
      </c>
      <c r="V1540" s="2" t="s">
        <v>2</v>
      </c>
    </row>
    <row r="1541" spans="1:22" hidden="1" x14ac:dyDescent="0.3">
      <c r="A1541" s="109">
        <v>1320</v>
      </c>
      <c r="B1541" s="126" t="s">
        <v>45</v>
      </c>
      <c r="C1541" s="7" t="str">
        <f t="shared" si="228"/>
        <v>Volusia|Family|Active</v>
      </c>
      <c r="D1541" s="7">
        <v>1</v>
      </c>
      <c r="E1541" s="88">
        <v>192</v>
      </c>
      <c r="F1541" s="110">
        <f t="shared" si="216"/>
        <v>1152</v>
      </c>
      <c r="G1541" s="113">
        <f t="shared" si="217"/>
        <v>1128</v>
      </c>
      <c r="H1541" s="138"/>
      <c r="I1541" s="150"/>
      <c r="J1541" s="130"/>
      <c r="K1541" s="116">
        <v>191</v>
      </c>
      <c r="L1541" s="111">
        <v>191</v>
      </c>
      <c r="M1541" s="111">
        <v>189</v>
      </c>
      <c r="N1541" s="111">
        <v>187</v>
      </c>
      <c r="O1541" s="111">
        <v>187</v>
      </c>
      <c r="P1541" s="111">
        <v>183</v>
      </c>
      <c r="Q1541" s="110">
        <v>28.917000000000002</v>
      </c>
      <c r="R1541" s="110">
        <v>-81.290499999999994</v>
      </c>
      <c r="S1541" s="2" t="s">
        <v>818</v>
      </c>
      <c r="T1541" s="2" t="s">
        <v>1623</v>
      </c>
      <c r="U1541" s="2" t="s">
        <v>4</v>
      </c>
      <c r="V1541" s="2" t="s">
        <v>2</v>
      </c>
    </row>
    <row r="1542" spans="1:22" hidden="1" x14ac:dyDescent="0.3">
      <c r="A1542" s="109">
        <v>1346</v>
      </c>
      <c r="B1542" s="126" t="s">
        <v>45</v>
      </c>
      <c r="C1542" s="7" t="str">
        <f t="shared" si="228"/>
        <v>Volusia|Family|Active</v>
      </c>
      <c r="D1542" s="7">
        <v>1</v>
      </c>
      <c r="E1542" s="88">
        <v>228</v>
      </c>
      <c r="F1542" s="110">
        <f t="shared" si="216"/>
        <v>1368</v>
      </c>
      <c r="G1542" s="113">
        <f t="shared" si="217"/>
        <v>1157</v>
      </c>
      <c r="H1542" s="138"/>
      <c r="I1542" s="150"/>
      <c r="J1542" s="130"/>
      <c r="K1542" s="116">
        <v>211</v>
      </c>
      <c r="L1542" s="111">
        <v>204</v>
      </c>
      <c r="M1542" s="111">
        <v>185</v>
      </c>
      <c r="N1542" s="111">
        <v>178</v>
      </c>
      <c r="O1542" s="111">
        <v>184</v>
      </c>
      <c r="P1542" s="111">
        <v>195</v>
      </c>
      <c r="Q1542" s="110">
        <v>29.020700000000001</v>
      </c>
      <c r="R1542" s="110">
        <v>-81.295599999999993</v>
      </c>
      <c r="S1542" s="2" t="s">
        <v>835</v>
      </c>
      <c r="T1542" s="2" t="s">
        <v>1629</v>
      </c>
      <c r="U1542" s="2" t="s">
        <v>4</v>
      </c>
      <c r="V1542" s="2" t="s">
        <v>2</v>
      </c>
    </row>
    <row r="1543" spans="1:22" hidden="1" x14ac:dyDescent="0.3">
      <c r="A1543" s="109">
        <v>1448</v>
      </c>
      <c r="B1543" s="126" t="s">
        <v>45</v>
      </c>
      <c r="C1543" s="7" t="str">
        <f t="shared" si="228"/>
        <v>Volusia|Family|Active</v>
      </c>
      <c r="D1543" s="7">
        <v>1</v>
      </c>
      <c r="E1543" s="88">
        <v>136</v>
      </c>
      <c r="F1543" s="110">
        <f t="shared" ref="F1543:F1572" si="232">COUNTA(K1543:P1543)*E1543</f>
        <v>816</v>
      </c>
      <c r="G1543" s="113">
        <f t="shared" ref="G1543:G1572" si="233">SUM(K1543:P1543)</f>
        <v>789</v>
      </c>
      <c r="H1543" s="138"/>
      <c r="I1543" s="150"/>
      <c r="J1543" s="130"/>
      <c r="K1543" s="116">
        <v>131</v>
      </c>
      <c r="L1543" s="111">
        <v>133</v>
      </c>
      <c r="M1543" s="111">
        <v>132</v>
      </c>
      <c r="N1543" s="111">
        <v>131</v>
      </c>
      <c r="O1543" s="111">
        <v>131</v>
      </c>
      <c r="P1543" s="111">
        <v>131</v>
      </c>
      <c r="Q1543" s="110">
        <v>29.2088</v>
      </c>
      <c r="R1543" s="110">
        <v>-81.037099999999995</v>
      </c>
      <c r="S1543" s="2" t="s">
        <v>867</v>
      </c>
      <c r="T1543" s="2" t="s">
        <v>1361</v>
      </c>
      <c r="U1543" s="2" t="s">
        <v>4</v>
      </c>
      <c r="V1543" s="2" t="s">
        <v>2</v>
      </c>
    </row>
    <row r="1544" spans="1:22" hidden="1" x14ac:dyDescent="0.3">
      <c r="A1544" s="109">
        <v>1594</v>
      </c>
      <c r="B1544" s="126" t="s">
        <v>45</v>
      </c>
      <c r="C1544" s="7" t="str">
        <f t="shared" si="228"/>
        <v>Volusia|Family|Active</v>
      </c>
      <c r="D1544" s="7">
        <v>1</v>
      </c>
      <c r="E1544" s="88">
        <v>103</v>
      </c>
      <c r="F1544" s="110">
        <f t="shared" si="232"/>
        <v>618</v>
      </c>
      <c r="G1544" s="113">
        <f t="shared" si="233"/>
        <v>570</v>
      </c>
      <c r="H1544" s="138"/>
      <c r="I1544" s="150"/>
      <c r="J1544" s="130"/>
      <c r="K1544" s="116">
        <v>96</v>
      </c>
      <c r="L1544" s="111">
        <v>96</v>
      </c>
      <c r="M1544" s="111">
        <v>94</v>
      </c>
      <c r="N1544" s="111">
        <v>94</v>
      </c>
      <c r="O1544" s="111">
        <v>94</v>
      </c>
      <c r="P1544" s="111">
        <v>96</v>
      </c>
      <c r="Q1544" s="110">
        <v>29.203600000000002</v>
      </c>
      <c r="R1544" s="110">
        <v>-81.029200000000003</v>
      </c>
      <c r="S1544" s="2" t="s">
        <v>929</v>
      </c>
      <c r="T1544" s="2" t="s">
        <v>1362</v>
      </c>
      <c r="U1544" s="2" t="s">
        <v>4</v>
      </c>
      <c r="V1544" s="2" t="s">
        <v>2</v>
      </c>
    </row>
    <row r="1545" spans="1:22" hidden="1" x14ac:dyDescent="0.3">
      <c r="A1545" s="109">
        <v>1629</v>
      </c>
      <c r="B1545" s="126" t="s">
        <v>45</v>
      </c>
      <c r="C1545" s="7" t="str">
        <f t="shared" si="228"/>
        <v>Volusia|Family|Active</v>
      </c>
      <c r="D1545" s="7">
        <v>1</v>
      </c>
      <c r="E1545" s="88">
        <v>71</v>
      </c>
      <c r="F1545" s="110">
        <f t="shared" si="232"/>
        <v>426</v>
      </c>
      <c r="G1545" s="113">
        <f t="shared" si="233"/>
        <v>399</v>
      </c>
      <c r="H1545" s="138"/>
      <c r="I1545" s="150"/>
      <c r="J1545" s="130"/>
      <c r="K1545" s="116">
        <v>67</v>
      </c>
      <c r="L1545" s="111">
        <v>67</v>
      </c>
      <c r="M1545" s="111">
        <v>67</v>
      </c>
      <c r="N1545" s="111">
        <v>66</v>
      </c>
      <c r="O1545" s="111">
        <v>66</v>
      </c>
      <c r="P1545" s="111">
        <v>66</v>
      </c>
      <c r="Q1545" s="110">
        <v>29.206600000000002</v>
      </c>
      <c r="R1545" s="110">
        <v>-81.039199999999994</v>
      </c>
      <c r="S1545" s="2" t="s">
        <v>948</v>
      </c>
      <c r="T1545" s="2" t="s">
        <v>1362</v>
      </c>
      <c r="U1545" s="2" t="s">
        <v>4</v>
      </c>
      <c r="V1545" s="2" t="s">
        <v>2</v>
      </c>
    </row>
    <row r="1546" spans="1:22" hidden="1" x14ac:dyDescent="0.3">
      <c r="A1546" s="109">
        <v>1773</v>
      </c>
      <c r="B1546" s="126" t="s">
        <v>45</v>
      </c>
      <c r="C1546" s="7" t="str">
        <f t="shared" si="228"/>
        <v>Volusia|Family|Active</v>
      </c>
      <c r="D1546" s="7">
        <v>1</v>
      </c>
      <c r="E1546" s="88">
        <v>80</v>
      </c>
      <c r="F1546" s="110">
        <f t="shared" si="232"/>
        <v>480</v>
      </c>
      <c r="G1546" s="113">
        <f t="shared" si="233"/>
        <v>468</v>
      </c>
      <c r="H1546" s="138"/>
      <c r="I1546" s="150"/>
      <c r="J1546" s="130"/>
      <c r="K1546" s="116">
        <v>77</v>
      </c>
      <c r="L1546" s="111">
        <v>77</v>
      </c>
      <c r="M1546" s="111">
        <v>79</v>
      </c>
      <c r="N1546" s="111">
        <v>77</v>
      </c>
      <c r="O1546" s="111">
        <v>78</v>
      </c>
      <c r="P1546" s="111">
        <v>80</v>
      </c>
      <c r="Q1546" s="110">
        <v>29.213999999999999</v>
      </c>
      <c r="R1546" s="110">
        <v>-81.067555999999996</v>
      </c>
      <c r="S1546" s="2" t="s">
        <v>979</v>
      </c>
      <c r="T1546" s="2" t="s">
        <v>1363</v>
      </c>
      <c r="U1546" s="2" t="s">
        <v>4</v>
      </c>
      <c r="V1546" s="2" t="s">
        <v>2</v>
      </c>
    </row>
    <row r="1547" spans="1:22" hidden="1" x14ac:dyDescent="0.3">
      <c r="A1547" s="109">
        <v>2191</v>
      </c>
      <c r="B1547" s="126" t="s">
        <v>45</v>
      </c>
      <c r="C1547" s="7" t="str">
        <f t="shared" si="228"/>
        <v>Volusia|Family|Active</v>
      </c>
      <c r="D1547" s="7">
        <v>1</v>
      </c>
      <c r="E1547" s="88">
        <v>126</v>
      </c>
      <c r="F1547" s="110">
        <f t="shared" si="232"/>
        <v>756</v>
      </c>
      <c r="G1547" s="113">
        <f t="shared" si="233"/>
        <v>754</v>
      </c>
      <c r="H1547" s="138"/>
      <c r="I1547" s="150"/>
      <c r="J1547" s="130"/>
      <c r="K1547" s="116">
        <v>126</v>
      </c>
      <c r="L1547" s="111">
        <v>126</v>
      </c>
      <c r="M1547" s="111">
        <v>126</v>
      </c>
      <c r="N1547" s="111">
        <v>126</v>
      </c>
      <c r="O1547" s="111">
        <v>126</v>
      </c>
      <c r="P1547" s="111">
        <v>124</v>
      </c>
      <c r="Q1547" s="110">
        <v>29.246972222222201</v>
      </c>
      <c r="R1547" s="110">
        <v>-81.060722222222196</v>
      </c>
      <c r="S1547" s="2" t="s">
        <v>1088</v>
      </c>
      <c r="T1547" s="2" t="s">
        <v>1368</v>
      </c>
      <c r="U1547" s="2" t="s">
        <v>4</v>
      </c>
      <c r="V1547" s="2" t="s">
        <v>2</v>
      </c>
    </row>
    <row r="1548" spans="1:22" hidden="1" x14ac:dyDescent="0.3">
      <c r="A1548" s="109">
        <v>2205</v>
      </c>
      <c r="B1548" s="126" t="s">
        <v>45</v>
      </c>
      <c r="C1548" s="7" t="str">
        <f t="shared" si="228"/>
        <v>Volusia|Family|Active</v>
      </c>
      <c r="D1548" s="7">
        <v>1</v>
      </c>
      <c r="E1548" s="88">
        <v>120</v>
      </c>
      <c r="F1548" s="110">
        <f t="shared" si="232"/>
        <v>720</v>
      </c>
      <c r="G1548" s="113">
        <f t="shared" si="233"/>
        <v>693</v>
      </c>
      <c r="H1548" s="138"/>
      <c r="I1548" s="150"/>
      <c r="J1548" s="130"/>
      <c r="K1548" s="116">
        <v>116</v>
      </c>
      <c r="L1548" s="111">
        <v>116</v>
      </c>
      <c r="M1548" s="111">
        <v>116</v>
      </c>
      <c r="N1548" s="111">
        <v>115</v>
      </c>
      <c r="O1548" s="111">
        <v>115</v>
      </c>
      <c r="P1548" s="111">
        <v>115</v>
      </c>
      <c r="Q1548" s="110">
        <v>29.021069000000001</v>
      </c>
      <c r="R1548" s="110">
        <v>-81.295136999999997</v>
      </c>
      <c r="S1548" s="2" t="s">
        <v>1091</v>
      </c>
      <c r="T1548" s="2" t="s">
        <v>1644</v>
      </c>
      <c r="U1548" s="2" t="s">
        <v>4</v>
      </c>
      <c r="V1548" s="2" t="s">
        <v>2</v>
      </c>
    </row>
    <row r="1549" spans="1:22" hidden="1" x14ac:dyDescent="0.3">
      <c r="A1549" s="109">
        <v>2258</v>
      </c>
      <c r="B1549" s="126" t="s">
        <v>45</v>
      </c>
      <c r="C1549" s="7" t="str">
        <f t="shared" si="228"/>
        <v>Volusia|Family|Active</v>
      </c>
      <c r="D1549" s="7">
        <v>1</v>
      </c>
      <c r="E1549" s="88">
        <v>47</v>
      </c>
      <c r="F1549" s="110">
        <f t="shared" si="232"/>
        <v>282</v>
      </c>
      <c r="G1549" s="113">
        <f t="shared" si="233"/>
        <v>272</v>
      </c>
      <c r="H1549" s="138"/>
      <c r="I1549" s="150"/>
      <c r="J1549" s="130"/>
      <c r="K1549" s="116">
        <v>45</v>
      </c>
      <c r="L1549" s="111">
        <v>44</v>
      </c>
      <c r="M1549" s="111">
        <v>45</v>
      </c>
      <c r="N1549" s="111">
        <v>46</v>
      </c>
      <c r="O1549" s="111">
        <v>46</v>
      </c>
      <c r="P1549" s="111">
        <v>46</v>
      </c>
      <c r="Q1549" s="110">
        <v>29.166699999999999</v>
      </c>
      <c r="R1549" s="110">
        <v>-81.025700000000001</v>
      </c>
      <c r="S1549" s="2" t="s">
        <v>1106</v>
      </c>
      <c r="T1549" s="2" t="s">
        <v>1697</v>
      </c>
      <c r="U1549" s="2" t="s">
        <v>4</v>
      </c>
      <c r="V1549" s="2" t="s">
        <v>2</v>
      </c>
    </row>
    <row r="1550" spans="1:22" hidden="1" x14ac:dyDescent="0.3">
      <c r="A1550" s="109">
        <v>2520</v>
      </c>
      <c r="B1550" s="126" t="s">
        <v>45</v>
      </c>
      <c r="C1550" s="7" t="str">
        <f t="shared" si="228"/>
        <v>Volusia|Family|Active</v>
      </c>
      <c r="D1550" s="7">
        <v>1</v>
      </c>
      <c r="E1550" s="88">
        <v>88</v>
      </c>
      <c r="F1550" s="110">
        <f t="shared" si="232"/>
        <v>528</v>
      </c>
      <c r="G1550" s="113">
        <f t="shared" si="233"/>
        <v>506</v>
      </c>
      <c r="H1550" s="138"/>
      <c r="I1550" s="150"/>
      <c r="J1550" s="130"/>
      <c r="K1550" s="116">
        <v>85</v>
      </c>
      <c r="L1550" s="111">
        <v>87</v>
      </c>
      <c r="M1550" s="111">
        <v>87</v>
      </c>
      <c r="N1550" s="111">
        <v>86</v>
      </c>
      <c r="O1550" s="111">
        <v>83</v>
      </c>
      <c r="P1550" s="111">
        <v>78</v>
      </c>
      <c r="Q1550" s="110">
        <v>29.280138999999998</v>
      </c>
      <c r="R1550" s="110">
        <v>-81.077832999999998</v>
      </c>
      <c r="S1550" s="2" t="s">
        <v>1191</v>
      </c>
      <c r="T1550" s="2" t="s">
        <v>1644</v>
      </c>
      <c r="U1550" s="2" t="s">
        <v>4</v>
      </c>
      <c r="V1550" s="2" t="s">
        <v>2</v>
      </c>
    </row>
    <row r="1551" spans="1:22" x14ac:dyDescent="0.2">
      <c r="A1551" s="109"/>
      <c r="B1551" s="126"/>
      <c r="C1551" s="7" t="s">
        <v>1762</v>
      </c>
      <c r="D1551" s="7">
        <f>SUM(D1525:D1550)</f>
        <v>26</v>
      </c>
      <c r="E1551" s="135">
        <f t="shared" ref="E1551:G1551" si="234">SUM(E1525:E1550)</f>
        <v>4385</v>
      </c>
      <c r="F1551" s="2">
        <f t="shared" si="234"/>
        <v>25160</v>
      </c>
      <c r="G1551" s="2">
        <f t="shared" si="234"/>
        <v>23525</v>
      </c>
      <c r="H1551" s="138">
        <f>G1551/F1551</f>
        <v>0.93501589825119236</v>
      </c>
      <c r="I1551" s="150">
        <v>0.93759999999999999</v>
      </c>
      <c r="J1551" s="130">
        <v>0.90980000000000005</v>
      </c>
      <c r="K1551" s="116"/>
      <c r="L1551" s="111"/>
      <c r="M1551" s="111"/>
      <c r="N1551" s="111"/>
      <c r="O1551" s="111"/>
      <c r="P1551" s="111"/>
      <c r="Q1551" s="110"/>
      <c r="R1551" s="110"/>
      <c r="S1551" s="2"/>
      <c r="T1551" s="2"/>
      <c r="U1551" s="2"/>
      <c r="V1551" s="2"/>
    </row>
    <row r="1552" spans="1:22" hidden="1" x14ac:dyDescent="0.3">
      <c r="A1552" s="109">
        <v>2581</v>
      </c>
      <c r="B1552" s="126" t="s">
        <v>45</v>
      </c>
      <c r="C1552" s="7" t="str">
        <f>CONCATENATE(B1552&amp;"|"&amp;U1552&amp;"|"&amp;V1552)</f>
        <v>Volusia|Family|Lease-Up</v>
      </c>
      <c r="D1552" s="7">
        <v>1</v>
      </c>
      <c r="E1552" s="88">
        <v>84</v>
      </c>
      <c r="F1552" s="110">
        <f>COUNTA(K1552:P1552)*E1552</f>
        <v>504</v>
      </c>
      <c r="G1552" s="113">
        <f>SUM(K1552:P1552)</f>
        <v>500</v>
      </c>
      <c r="H1552" s="138"/>
      <c r="I1552" s="150"/>
      <c r="J1552" s="130"/>
      <c r="K1552" s="116">
        <v>84</v>
      </c>
      <c r="L1552" s="111">
        <v>84</v>
      </c>
      <c r="M1552" s="111">
        <v>84</v>
      </c>
      <c r="N1552" s="111">
        <v>82</v>
      </c>
      <c r="O1552" s="111">
        <v>84</v>
      </c>
      <c r="P1552" s="111">
        <v>82</v>
      </c>
      <c r="Q1552" s="110">
        <v>28.91077778</v>
      </c>
      <c r="R1552" s="110">
        <v>-81.301166666666703</v>
      </c>
      <c r="S1552" s="2" t="s">
        <v>1240</v>
      </c>
      <c r="T1552" s="2" t="s">
        <v>1368</v>
      </c>
      <c r="U1552" s="2" t="s">
        <v>4</v>
      </c>
      <c r="V1552" s="2" t="s">
        <v>1332</v>
      </c>
    </row>
    <row r="1553" spans="1:22" x14ac:dyDescent="0.2">
      <c r="A1553" s="109"/>
      <c r="B1553" s="126"/>
      <c r="C1553" s="7" t="s">
        <v>1775</v>
      </c>
      <c r="D1553" s="7">
        <v>1</v>
      </c>
      <c r="E1553" s="88">
        <v>84</v>
      </c>
      <c r="F1553" s="110">
        <v>504</v>
      </c>
      <c r="G1553" s="113">
        <v>500</v>
      </c>
      <c r="H1553" s="138">
        <f>G1553/F1553</f>
        <v>0.99206349206349209</v>
      </c>
      <c r="I1553" s="150" t="s">
        <v>1763</v>
      </c>
      <c r="J1553" s="130" t="s">
        <v>1763</v>
      </c>
      <c r="K1553" s="116"/>
      <c r="L1553" s="111"/>
      <c r="M1553" s="111"/>
      <c r="N1553" s="111"/>
      <c r="O1553" s="111"/>
      <c r="P1553" s="111"/>
      <c r="Q1553" s="110"/>
      <c r="R1553" s="110"/>
      <c r="S1553" s="2"/>
      <c r="T1553" s="2"/>
      <c r="U1553" s="2"/>
      <c r="V1553" s="2"/>
    </row>
    <row r="1554" spans="1:22" hidden="1" x14ac:dyDescent="0.3">
      <c r="A1554" s="109">
        <v>1908</v>
      </c>
      <c r="B1554" s="126" t="s">
        <v>45</v>
      </c>
      <c r="C1554" s="7" t="str">
        <f t="shared" si="228"/>
        <v>Volusia|Family|MR|Active</v>
      </c>
      <c r="D1554" s="7">
        <v>1</v>
      </c>
      <c r="E1554" s="88">
        <v>130</v>
      </c>
      <c r="F1554" s="110">
        <f t="shared" si="232"/>
        <v>780</v>
      </c>
      <c r="G1554" s="113">
        <f t="shared" si="233"/>
        <v>735</v>
      </c>
      <c r="H1554" s="138"/>
      <c r="I1554" s="150"/>
      <c r="J1554" s="130"/>
      <c r="K1554" s="116">
        <v>123</v>
      </c>
      <c r="L1554" s="111">
        <v>123</v>
      </c>
      <c r="M1554" s="111">
        <v>121</v>
      </c>
      <c r="N1554" s="111">
        <v>121</v>
      </c>
      <c r="O1554" s="111">
        <v>123</v>
      </c>
      <c r="P1554" s="111">
        <v>124</v>
      </c>
      <c r="Q1554" s="110">
        <v>29.156320999999998</v>
      </c>
      <c r="R1554" s="110">
        <v>-81.038364000000001</v>
      </c>
      <c r="S1554" s="2" t="s">
        <v>1030</v>
      </c>
      <c r="T1554" s="2" t="s">
        <v>1677</v>
      </c>
      <c r="U1554" s="2" t="s">
        <v>1738</v>
      </c>
      <c r="V1554" s="2" t="s">
        <v>2</v>
      </c>
    </row>
    <row r="1555" spans="1:22" hidden="1" x14ac:dyDescent="0.3">
      <c r="A1555" s="109">
        <v>2252</v>
      </c>
      <c r="B1555" s="126" t="s">
        <v>45</v>
      </c>
      <c r="C1555" s="7" t="str">
        <f t="shared" si="228"/>
        <v>Volusia|Family|MR|Active</v>
      </c>
      <c r="D1555" s="7">
        <v>1</v>
      </c>
      <c r="E1555" s="88">
        <v>106</v>
      </c>
      <c r="F1555" s="110">
        <f t="shared" si="232"/>
        <v>530</v>
      </c>
      <c r="G1555" s="113">
        <f t="shared" si="233"/>
        <v>520</v>
      </c>
      <c r="H1555" s="138"/>
      <c r="I1555" s="150"/>
      <c r="J1555" s="130"/>
      <c r="K1555" s="116">
        <v>104</v>
      </c>
      <c r="L1555" s="111">
        <v>105</v>
      </c>
      <c r="M1555" s="111">
        <v>105</v>
      </c>
      <c r="N1555" s="111">
        <v>103</v>
      </c>
      <c r="O1555" s="111">
        <v>103</v>
      </c>
      <c r="Q1555" s="110">
        <v>28.998999999999999</v>
      </c>
      <c r="R1555" s="110">
        <v>-81.294499999999999</v>
      </c>
      <c r="S1555" s="2" t="s">
        <v>1104</v>
      </c>
      <c r="T1555" s="2" t="s">
        <v>1365</v>
      </c>
      <c r="U1555" s="2" t="s">
        <v>1738</v>
      </c>
      <c r="V1555" s="2" t="s">
        <v>2</v>
      </c>
    </row>
    <row r="1556" spans="1:22" x14ac:dyDescent="0.2">
      <c r="A1556" s="109"/>
      <c r="B1556" s="126"/>
      <c r="C1556" s="7" t="s">
        <v>1786</v>
      </c>
      <c r="D1556" s="7">
        <f>SUM(D1554:D1555)</f>
        <v>2</v>
      </c>
      <c r="E1556" s="135">
        <f t="shared" ref="E1556:G1556" si="235">SUM(E1554:E1555)</f>
        <v>236</v>
      </c>
      <c r="F1556" s="2">
        <f t="shared" si="235"/>
        <v>1310</v>
      </c>
      <c r="G1556" s="2">
        <f t="shared" si="235"/>
        <v>1255</v>
      </c>
      <c r="H1556" s="138">
        <f>G1556/F1556</f>
        <v>0.9580152671755725</v>
      </c>
      <c r="I1556" s="150">
        <v>0.97389999999999999</v>
      </c>
      <c r="J1556" s="130">
        <v>0.97030000000000005</v>
      </c>
      <c r="K1556" s="124"/>
      <c r="L1556" s="127"/>
      <c r="M1556" s="111"/>
      <c r="N1556" s="111"/>
      <c r="O1556" s="111"/>
      <c r="Q1556" s="110"/>
      <c r="R1556" s="110"/>
      <c r="S1556" s="2"/>
      <c r="T1556" s="2"/>
      <c r="U1556" s="2"/>
      <c r="V1556" s="2"/>
    </row>
    <row r="1557" spans="1:22" hidden="1" x14ac:dyDescent="0.3">
      <c r="A1557" s="109">
        <v>538</v>
      </c>
      <c r="B1557" s="126" t="s">
        <v>45</v>
      </c>
      <c r="C1557" s="7" t="str">
        <f t="shared" si="228"/>
        <v>Volusia|FW/FW|MR|Active</v>
      </c>
      <c r="D1557" s="7">
        <v>1</v>
      </c>
      <c r="E1557" s="88">
        <v>61</v>
      </c>
      <c r="F1557" s="110">
        <f t="shared" si="232"/>
        <v>366</v>
      </c>
      <c r="G1557" s="113">
        <f t="shared" si="233"/>
        <v>293</v>
      </c>
      <c r="H1557" s="138"/>
      <c r="I1557" s="150"/>
      <c r="J1557" s="130"/>
      <c r="K1557" s="116">
        <v>49</v>
      </c>
      <c r="L1557" s="111">
        <v>48</v>
      </c>
      <c r="M1557" s="111">
        <v>48</v>
      </c>
      <c r="N1557" s="111">
        <v>48</v>
      </c>
      <c r="O1557" s="111">
        <v>50</v>
      </c>
      <c r="P1557" s="111">
        <v>50</v>
      </c>
      <c r="Q1557" s="110">
        <v>29.364999999999998</v>
      </c>
      <c r="R1557" s="110">
        <v>-81.504300000000001</v>
      </c>
      <c r="S1557" s="2" t="s">
        <v>368</v>
      </c>
      <c r="T1557" s="2" t="s">
        <v>1383</v>
      </c>
      <c r="U1557" s="2" t="s">
        <v>1740</v>
      </c>
      <c r="V1557" s="2" t="s">
        <v>2</v>
      </c>
    </row>
    <row r="1558" spans="1:22" ht="12.75" thickBot="1" x14ac:dyDescent="0.25">
      <c r="B1558" s="129"/>
      <c r="C1558" s="46" t="s">
        <v>1779</v>
      </c>
      <c r="D1558" s="44">
        <v>1</v>
      </c>
      <c r="E1558" s="90">
        <v>61</v>
      </c>
      <c r="F1558" s="145">
        <v>366</v>
      </c>
      <c r="G1558" s="146">
        <v>293</v>
      </c>
      <c r="H1558" s="139">
        <f>G1558/F1558</f>
        <v>0.80054644808743169</v>
      </c>
      <c r="I1558" s="151">
        <v>0.86339999999999995</v>
      </c>
      <c r="J1558" s="131">
        <v>0.76500000000000001</v>
      </c>
    </row>
    <row r="1559" spans="1:22" s="114" customFormat="1" x14ac:dyDescent="0.2">
      <c r="A1559" s="119"/>
      <c r="B1559" s="132" t="s">
        <v>537</v>
      </c>
      <c r="C1559" s="156" t="s">
        <v>1781</v>
      </c>
      <c r="D1559" s="156">
        <f>D1561+D1563</f>
        <v>2</v>
      </c>
      <c r="E1559" s="156">
        <f t="shared" ref="E1559:G1559" si="236">E1561+E1563</f>
        <v>64</v>
      </c>
      <c r="F1559" s="156">
        <f t="shared" si="236"/>
        <v>350</v>
      </c>
      <c r="G1559" s="156">
        <f t="shared" si="236"/>
        <v>336</v>
      </c>
      <c r="H1559" s="102">
        <f>G1559/F1559</f>
        <v>0.96</v>
      </c>
      <c r="I1559" s="156"/>
      <c r="J1559" s="157"/>
      <c r="K1559" s="142"/>
      <c r="L1559" s="143"/>
      <c r="M1559" s="143"/>
      <c r="N1559" s="143"/>
      <c r="O1559" s="143"/>
      <c r="P1559" s="143"/>
      <c r="S1559" s="120"/>
      <c r="T1559" s="120"/>
      <c r="U1559" s="120"/>
      <c r="V1559" s="120"/>
    </row>
    <row r="1560" spans="1:22" hidden="1" x14ac:dyDescent="0.3">
      <c r="A1560" s="109">
        <v>820</v>
      </c>
      <c r="B1560" s="126" t="s">
        <v>537</v>
      </c>
      <c r="C1560" s="2" t="str">
        <f t="shared" si="228"/>
        <v>Wakulla|Elderly|Active</v>
      </c>
      <c r="D1560" s="2">
        <v>1</v>
      </c>
      <c r="E1560" s="110">
        <v>30</v>
      </c>
      <c r="F1560" s="110">
        <f t="shared" si="232"/>
        <v>180</v>
      </c>
      <c r="G1560" s="113">
        <f t="shared" si="233"/>
        <v>172</v>
      </c>
      <c r="H1560" s="137"/>
      <c r="I1560" s="124"/>
      <c r="J1560" s="127"/>
      <c r="K1560" s="116">
        <v>29</v>
      </c>
      <c r="L1560" s="111">
        <v>28</v>
      </c>
      <c r="M1560" s="111">
        <v>28</v>
      </c>
      <c r="N1560" s="111">
        <v>29</v>
      </c>
      <c r="O1560" s="111">
        <v>29</v>
      </c>
      <c r="P1560" s="111">
        <v>29</v>
      </c>
      <c r="Q1560" s="110">
        <v>30.029399999999999</v>
      </c>
      <c r="R1560" s="110">
        <v>-84.392499999999998</v>
      </c>
      <c r="S1560" s="2" t="s">
        <v>538</v>
      </c>
      <c r="T1560" s="2" t="s">
        <v>1354</v>
      </c>
      <c r="U1560" s="2" t="s">
        <v>3</v>
      </c>
      <c r="V1560" s="2" t="s">
        <v>2</v>
      </c>
    </row>
    <row r="1561" spans="1:22" x14ac:dyDescent="0.2">
      <c r="A1561" s="109"/>
      <c r="B1561" s="126"/>
      <c r="C1561" s="7" t="s">
        <v>1767</v>
      </c>
      <c r="D1561" s="7">
        <v>1</v>
      </c>
      <c r="E1561" s="88">
        <v>30</v>
      </c>
      <c r="F1561" s="110">
        <v>180</v>
      </c>
      <c r="G1561" s="113">
        <v>172</v>
      </c>
      <c r="H1561" s="138">
        <f t="shared" ref="H1561:H1562" si="237">G1561/F1561</f>
        <v>0.9555555555555556</v>
      </c>
      <c r="I1561" s="150">
        <v>0.90559999999999996</v>
      </c>
      <c r="J1561" s="130">
        <v>0.96109999999999995</v>
      </c>
      <c r="K1561" s="116"/>
      <c r="L1561" s="111"/>
      <c r="M1561" s="111"/>
      <c r="N1561" s="111"/>
      <c r="O1561" s="111"/>
      <c r="P1561" s="111"/>
      <c r="Q1561" s="110"/>
      <c r="R1561" s="110"/>
      <c r="S1561" s="2"/>
      <c r="T1561" s="2"/>
      <c r="U1561" s="2"/>
      <c r="V1561" s="2"/>
    </row>
    <row r="1562" spans="1:22" hidden="1" x14ac:dyDescent="0.3">
      <c r="A1562" s="109">
        <v>1547</v>
      </c>
      <c r="B1562" s="126" t="s">
        <v>537</v>
      </c>
      <c r="C1562" s="7" t="str">
        <f t="shared" si="228"/>
        <v>Wakulla|Family|Active</v>
      </c>
      <c r="D1562" s="7">
        <v>1</v>
      </c>
      <c r="E1562" s="88">
        <v>34</v>
      </c>
      <c r="F1562" s="110">
        <f t="shared" si="232"/>
        <v>170</v>
      </c>
      <c r="G1562" s="113">
        <f t="shared" si="233"/>
        <v>164</v>
      </c>
      <c r="H1562" s="138">
        <f t="shared" si="237"/>
        <v>0.96470588235294119</v>
      </c>
      <c r="I1562" s="150"/>
      <c r="J1562" s="130"/>
      <c r="L1562" s="111">
        <v>33</v>
      </c>
      <c r="M1562" s="111">
        <v>33</v>
      </c>
      <c r="N1562" s="111">
        <v>32</v>
      </c>
      <c r="O1562" s="111">
        <v>32</v>
      </c>
      <c r="P1562" s="111">
        <v>34</v>
      </c>
      <c r="Q1562" s="110">
        <v>30.1935</v>
      </c>
      <c r="R1562" s="110">
        <v>-84.377499999999998</v>
      </c>
      <c r="S1562" s="2" t="s">
        <v>904</v>
      </c>
      <c r="T1562" s="2" t="s">
        <v>1362</v>
      </c>
      <c r="U1562" s="2" t="s">
        <v>4</v>
      </c>
      <c r="V1562" s="2" t="s">
        <v>2</v>
      </c>
    </row>
    <row r="1563" spans="1:22" ht="12.75" thickBot="1" x14ac:dyDescent="0.25">
      <c r="A1563" s="109"/>
      <c r="B1563" s="128"/>
      <c r="C1563" s="44" t="s">
        <v>1762</v>
      </c>
      <c r="D1563" s="44">
        <v>1</v>
      </c>
      <c r="E1563" s="90">
        <v>34</v>
      </c>
      <c r="F1563" s="145">
        <v>170</v>
      </c>
      <c r="G1563" s="146">
        <v>164</v>
      </c>
      <c r="H1563" s="139">
        <f>G1563/F1563</f>
        <v>0.96470588235294119</v>
      </c>
      <c r="I1563" s="151">
        <v>0.95589999999999997</v>
      </c>
      <c r="J1563" s="131" t="s">
        <v>1763</v>
      </c>
      <c r="L1563" s="111"/>
      <c r="M1563" s="111"/>
      <c r="N1563" s="111"/>
      <c r="O1563" s="111"/>
      <c r="P1563" s="111"/>
      <c r="Q1563" s="110"/>
      <c r="R1563" s="110"/>
      <c r="S1563" s="2"/>
      <c r="T1563" s="2"/>
      <c r="U1563" s="2"/>
      <c r="V1563" s="2"/>
    </row>
    <row r="1564" spans="1:22" s="114" customFormat="1" x14ac:dyDescent="0.2">
      <c r="A1564" s="119"/>
      <c r="B1564" s="132" t="s">
        <v>240</v>
      </c>
      <c r="C1564" s="156" t="s">
        <v>1782</v>
      </c>
      <c r="D1564" s="156">
        <f>D1570</f>
        <v>5</v>
      </c>
      <c r="E1564" s="156">
        <f t="shared" ref="E1564:G1564" si="238">E1570</f>
        <v>203</v>
      </c>
      <c r="F1564" s="156">
        <f t="shared" si="238"/>
        <v>1113</v>
      </c>
      <c r="G1564" s="156">
        <f t="shared" si="238"/>
        <v>1063</v>
      </c>
      <c r="H1564" s="102">
        <f>G1564/F1564</f>
        <v>0.95507637017070979</v>
      </c>
      <c r="I1564" s="156"/>
      <c r="J1564" s="157"/>
      <c r="K1564" s="142"/>
      <c r="L1564" s="123"/>
      <c r="M1564" s="123"/>
      <c r="N1564" s="123"/>
      <c r="O1564" s="123"/>
      <c r="P1564" s="123"/>
      <c r="Q1564" s="121"/>
      <c r="R1564" s="121"/>
      <c r="S1564" s="120"/>
      <c r="T1564" s="120"/>
      <c r="U1564" s="120"/>
      <c r="V1564" s="120"/>
    </row>
    <row r="1565" spans="1:22" hidden="1" x14ac:dyDescent="0.3">
      <c r="A1565" s="109">
        <v>342</v>
      </c>
      <c r="B1565" s="126" t="s">
        <v>240</v>
      </c>
      <c r="C1565" s="2" t="str">
        <f t="shared" si="228"/>
        <v>Walton|Family|Active</v>
      </c>
      <c r="D1565" s="2">
        <v>1</v>
      </c>
      <c r="E1565" s="110">
        <v>25</v>
      </c>
      <c r="F1565" s="110">
        <f t="shared" si="232"/>
        <v>125</v>
      </c>
      <c r="G1565" s="113">
        <f t="shared" si="233"/>
        <v>123</v>
      </c>
      <c r="H1565" s="137"/>
      <c r="I1565" s="124"/>
      <c r="J1565" s="127"/>
      <c r="L1565" s="111">
        <v>24</v>
      </c>
      <c r="M1565" s="111">
        <v>24</v>
      </c>
      <c r="N1565" s="111">
        <v>25</v>
      </c>
      <c r="O1565" s="111">
        <v>25</v>
      </c>
      <c r="P1565" s="111">
        <v>25</v>
      </c>
      <c r="Q1565" s="110">
        <v>30.499300000000002</v>
      </c>
      <c r="R1565" s="110">
        <v>-86.135000000000005</v>
      </c>
      <c r="S1565" s="2" t="s">
        <v>241</v>
      </c>
      <c r="T1565" s="2" t="s">
        <v>1348</v>
      </c>
      <c r="U1565" s="2" t="s">
        <v>4</v>
      </c>
      <c r="V1565" s="2" t="s">
        <v>2</v>
      </c>
    </row>
    <row r="1566" spans="1:22" hidden="1" x14ac:dyDescent="0.3">
      <c r="A1566" s="109">
        <v>823</v>
      </c>
      <c r="B1566" s="126" t="s">
        <v>240</v>
      </c>
      <c r="C1566" s="2" t="str">
        <f t="shared" si="228"/>
        <v>Walton|Family|Active</v>
      </c>
      <c r="D1566" s="2">
        <v>1</v>
      </c>
      <c r="E1566" s="110">
        <v>26</v>
      </c>
      <c r="F1566" s="110">
        <f t="shared" si="232"/>
        <v>156</v>
      </c>
      <c r="G1566" s="113">
        <f t="shared" si="233"/>
        <v>148</v>
      </c>
      <c r="H1566" s="137"/>
      <c r="I1566" s="124"/>
      <c r="J1566" s="127"/>
      <c r="K1566" s="116">
        <v>24</v>
      </c>
      <c r="L1566" s="111">
        <v>25</v>
      </c>
      <c r="M1566" s="111">
        <v>25</v>
      </c>
      <c r="N1566" s="111">
        <v>25</v>
      </c>
      <c r="O1566" s="111">
        <v>25</v>
      </c>
      <c r="P1566" s="111">
        <v>24</v>
      </c>
      <c r="Q1566" s="110">
        <v>30.4986</v>
      </c>
      <c r="R1566" s="110">
        <v>-86.139700000000005</v>
      </c>
      <c r="S1566" s="2" t="s">
        <v>540</v>
      </c>
      <c r="T1566" s="2" t="s">
        <v>1349</v>
      </c>
      <c r="U1566" s="2" t="s">
        <v>4</v>
      </c>
      <c r="V1566" s="2" t="s">
        <v>2</v>
      </c>
    </row>
    <row r="1567" spans="1:22" hidden="1" x14ac:dyDescent="0.3">
      <c r="A1567" s="109">
        <v>2300</v>
      </c>
      <c r="B1567" s="126" t="s">
        <v>240</v>
      </c>
      <c r="C1567" s="2" t="str">
        <f t="shared" si="228"/>
        <v>Walton|Family|Active</v>
      </c>
      <c r="D1567" s="2">
        <v>1</v>
      </c>
      <c r="E1567" s="110">
        <v>48</v>
      </c>
      <c r="F1567" s="110">
        <f t="shared" si="232"/>
        <v>288</v>
      </c>
      <c r="G1567" s="113">
        <f t="shared" si="233"/>
        <v>269</v>
      </c>
      <c r="H1567" s="137"/>
      <c r="I1567" s="124"/>
      <c r="J1567" s="127"/>
      <c r="K1567" s="116">
        <v>46</v>
      </c>
      <c r="L1567" s="111">
        <v>45</v>
      </c>
      <c r="M1567" s="111">
        <v>45</v>
      </c>
      <c r="N1567" s="111">
        <v>44</v>
      </c>
      <c r="O1567" s="111">
        <v>46</v>
      </c>
      <c r="P1567" s="111">
        <v>43</v>
      </c>
      <c r="Q1567" s="110">
        <v>30.724</v>
      </c>
      <c r="R1567" s="110">
        <v>-86.105599999999995</v>
      </c>
      <c r="S1567" s="2" t="s">
        <v>1113</v>
      </c>
      <c r="T1567" s="2" t="s">
        <v>1420</v>
      </c>
      <c r="U1567" s="2" t="s">
        <v>4</v>
      </c>
      <c r="V1567" s="2" t="s">
        <v>2</v>
      </c>
    </row>
    <row r="1568" spans="1:22" hidden="1" x14ac:dyDescent="0.3">
      <c r="A1568" s="109">
        <v>2404</v>
      </c>
      <c r="B1568" s="126" t="s">
        <v>240</v>
      </c>
      <c r="C1568" s="2" t="str">
        <f t="shared" si="228"/>
        <v>Walton|Family|Active</v>
      </c>
      <c r="D1568" s="2">
        <v>1</v>
      </c>
      <c r="E1568" s="110">
        <v>80</v>
      </c>
      <c r="F1568" s="110">
        <f t="shared" si="232"/>
        <v>400</v>
      </c>
      <c r="G1568" s="113">
        <f t="shared" si="233"/>
        <v>384</v>
      </c>
      <c r="H1568" s="137"/>
      <c r="I1568" s="124"/>
      <c r="J1568" s="127"/>
      <c r="L1568" s="111">
        <v>76</v>
      </c>
      <c r="M1568" s="111">
        <v>75</v>
      </c>
      <c r="N1568" s="111">
        <v>79</v>
      </c>
      <c r="O1568" s="111">
        <v>77</v>
      </c>
      <c r="P1568" s="111">
        <v>77</v>
      </c>
      <c r="Q1568" s="110">
        <v>30.733830000000001</v>
      </c>
      <c r="R1568" s="110">
        <v>-86.138249999999999</v>
      </c>
      <c r="S1568" s="2" t="s">
        <v>1129</v>
      </c>
      <c r="T1568" s="2" t="s">
        <v>1710</v>
      </c>
      <c r="U1568" s="2" t="s">
        <v>4</v>
      </c>
      <c r="V1568" s="2" t="s">
        <v>2</v>
      </c>
    </row>
    <row r="1569" spans="1:22" hidden="1" x14ac:dyDescent="0.3">
      <c r="A1569" s="109">
        <v>2470</v>
      </c>
      <c r="B1569" s="126" t="s">
        <v>240</v>
      </c>
      <c r="C1569" s="2" t="str">
        <f t="shared" si="228"/>
        <v>Walton|Family|Active</v>
      </c>
      <c r="D1569" s="2">
        <v>1</v>
      </c>
      <c r="E1569" s="110">
        <v>24</v>
      </c>
      <c r="F1569" s="110">
        <f t="shared" si="232"/>
        <v>144</v>
      </c>
      <c r="G1569" s="113">
        <f t="shared" si="233"/>
        <v>139</v>
      </c>
      <c r="H1569" s="137"/>
      <c r="I1569" s="124"/>
      <c r="J1569" s="127"/>
      <c r="K1569" s="116">
        <v>23</v>
      </c>
      <c r="L1569" s="111">
        <v>24</v>
      </c>
      <c r="M1569" s="111">
        <v>22</v>
      </c>
      <c r="N1569" s="111">
        <v>23</v>
      </c>
      <c r="O1569" s="111">
        <v>23</v>
      </c>
      <c r="P1569" s="111">
        <v>24</v>
      </c>
      <c r="Q1569" s="110">
        <v>30.71</v>
      </c>
      <c r="R1569" s="110">
        <v>-86.126000000000005</v>
      </c>
      <c r="S1569" s="2" t="s">
        <v>1157</v>
      </c>
      <c r="T1569" s="2" t="s">
        <v>1367</v>
      </c>
      <c r="U1569" s="2" t="s">
        <v>4</v>
      </c>
      <c r="V1569" s="2" t="s">
        <v>2</v>
      </c>
    </row>
    <row r="1570" spans="1:22" ht="12.75" thickBot="1" x14ac:dyDescent="0.25">
      <c r="A1570" s="109"/>
      <c r="B1570" s="128"/>
      <c r="C1570" s="44" t="s">
        <v>1762</v>
      </c>
      <c r="D1570" s="44">
        <f>SUM(D1565:D1569)</f>
        <v>5</v>
      </c>
      <c r="E1570" s="136">
        <f t="shared" ref="E1570:G1570" si="239">SUM(E1565:E1569)</f>
        <v>203</v>
      </c>
      <c r="F1570" s="144">
        <f t="shared" si="239"/>
        <v>1113</v>
      </c>
      <c r="G1570" s="144">
        <f t="shared" si="239"/>
        <v>1063</v>
      </c>
      <c r="H1570" s="139">
        <f t="shared" ref="H1570:H1572" si="240">G1570/F1570</f>
        <v>0.95507637017070979</v>
      </c>
      <c r="I1570" s="151">
        <v>0.91800000000000004</v>
      </c>
      <c r="J1570" s="131">
        <v>0.85729999999999995</v>
      </c>
      <c r="K1570" s="116"/>
      <c r="L1570" s="111"/>
      <c r="M1570" s="111"/>
      <c r="N1570" s="111"/>
      <c r="O1570" s="111"/>
      <c r="P1570" s="111"/>
      <c r="Q1570" s="110"/>
      <c r="R1570" s="110"/>
      <c r="S1570" s="2"/>
      <c r="T1570" s="2"/>
      <c r="U1570" s="2"/>
      <c r="V1570" s="2"/>
    </row>
    <row r="1571" spans="1:22" s="114" customFormat="1" x14ac:dyDescent="0.2">
      <c r="A1571" s="119"/>
      <c r="B1571" s="132" t="s">
        <v>511</v>
      </c>
      <c r="C1571" s="156" t="s">
        <v>1781</v>
      </c>
      <c r="D1571" s="156">
        <f>D1573</f>
        <v>1</v>
      </c>
      <c r="E1571" s="156">
        <f t="shared" ref="E1571:G1571" si="241">E1573</f>
        <v>33</v>
      </c>
      <c r="F1571" s="156">
        <f t="shared" si="241"/>
        <v>165</v>
      </c>
      <c r="G1571" s="156">
        <f t="shared" si="241"/>
        <v>155</v>
      </c>
      <c r="H1571" s="102">
        <f>G1571/F1571</f>
        <v>0.93939393939393945</v>
      </c>
      <c r="I1571" s="156"/>
      <c r="J1571" s="157"/>
      <c r="K1571" s="122"/>
      <c r="L1571" s="123"/>
      <c r="M1571" s="123"/>
      <c r="N1571" s="123"/>
      <c r="O1571" s="123"/>
      <c r="P1571" s="123"/>
      <c r="Q1571" s="121"/>
      <c r="R1571" s="121"/>
      <c r="S1571" s="120"/>
      <c r="T1571" s="120"/>
      <c r="U1571" s="120"/>
      <c r="V1571" s="120"/>
    </row>
    <row r="1572" spans="1:22" hidden="1" x14ac:dyDescent="0.3">
      <c r="A1572" s="109">
        <v>771</v>
      </c>
      <c r="B1572" s="126" t="s">
        <v>511</v>
      </c>
      <c r="C1572" s="2" t="str">
        <f t="shared" si="228"/>
        <v>Washington|Family|Active</v>
      </c>
      <c r="D1572" s="2">
        <v>1</v>
      </c>
      <c r="E1572" s="110">
        <v>33</v>
      </c>
      <c r="F1572" s="110">
        <f t="shared" si="232"/>
        <v>165</v>
      </c>
      <c r="G1572" s="113">
        <f t="shared" si="233"/>
        <v>155</v>
      </c>
      <c r="H1572" s="148">
        <f t="shared" si="240"/>
        <v>0.93939393939393945</v>
      </c>
      <c r="I1572" s="124"/>
      <c r="J1572" s="127"/>
      <c r="L1572" s="111">
        <v>31</v>
      </c>
      <c r="M1572" s="111">
        <v>31</v>
      </c>
      <c r="N1572" s="111">
        <v>31</v>
      </c>
      <c r="O1572" s="111">
        <v>31</v>
      </c>
      <c r="P1572" s="111">
        <v>31</v>
      </c>
      <c r="Q1572" s="110">
        <v>30.764600000000002</v>
      </c>
      <c r="R1572" s="110">
        <v>-85.546300000000002</v>
      </c>
      <c r="S1572" s="2" t="s">
        <v>512</v>
      </c>
      <c r="T1572" s="2" t="s">
        <v>1351</v>
      </c>
      <c r="U1572" s="2" t="s">
        <v>4</v>
      </c>
      <c r="V1572" s="2" t="s">
        <v>2</v>
      </c>
    </row>
    <row r="1573" spans="1:22" ht="12.75" thickBot="1" x14ac:dyDescent="0.25">
      <c r="B1573" s="129"/>
      <c r="C1573" s="46" t="s">
        <v>1762</v>
      </c>
      <c r="D1573" s="46">
        <v>1</v>
      </c>
      <c r="E1573" s="92">
        <v>33</v>
      </c>
      <c r="F1573" s="147">
        <v>165</v>
      </c>
      <c r="G1573" s="147">
        <v>155</v>
      </c>
      <c r="H1573" s="139">
        <f>G1573/F1573</f>
        <v>0.93939393939393945</v>
      </c>
      <c r="I1573" s="151">
        <v>0.93510000000000004</v>
      </c>
      <c r="J1573" s="131">
        <v>0.91690000000000005</v>
      </c>
    </row>
  </sheetData>
  <mergeCells count="13">
    <mergeCell ref="I17:J17"/>
    <mergeCell ref="I26:J26"/>
    <mergeCell ref="I29:J29"/>
    <mergeCell ref="I51:J51"/>
    <mergeCell ref="I54:J54"/>
    <mergeCell ref="I244:J244"/>
    <mergeCell ref="I253:J253"/>
    <mergeCell ref="I266:J266"/>
    <mergeCell ref="I82:J82"/>
    <mergeCell ref="I171:J171"/>
    <mergeCell ref="I182:J182"/>
    <mergeCell ref="I196:J196"/>
    <mergeCell ref="I205:J205"/>
  </mergeCells>
  <conditionalFormatting sqref="H18:J18">
    <cfRule type="cellIs" dxfId="459" priority="460" operator="greaterThan">
      <formula>0.929999999</formula>
    </cfRule>
  </conditionalFormatting>
  <conditionalFormatting sqref="H20">
    <cfRule type="cellIs" dxfId="458" priority="459" operator="greaterThan">
      <formula>0.929999999</formula>
    </cfRule>
  </conditionalFormatting>
  <conditionalFormatting sqref="I18:J18">
    <cfRule type="cellIs" dxfId="457" priority="457" operator="between">
      <formula>0.9</formula>
      <formula>0.92999999999</formula>
    </cfRule>
    <cfRule type="cellIs" dxfId="456" priority="458" operator="lessThan">
      <formula>0.89999999999</formula>
    </cfRule>
  </conditionalFormatting>
  <conditionalFormatting sqref="H28:J28">
    <cfRule type="cellIs" dxfId="455" priority="454" operator="between">
      <formula>0.899999</formula>
      <formula>0.9299999</formula>
    </cfRule>
    <cfRule type="cellIs" dxfId="454" priority="455" operator="lessThan">
      <formula>0.9</formula>
    </cfRule>
    <cfRule type="cellIs" dxfId="453" priority="456" operator="greaterThan">
      <formula>0.9299999</formula>
    </cfRule>
  </conditionalFormatting>
  <conditionalFormatting sqref="H31:J44">
    <cfRule type="cellIs" dxfId="452" priority="451" operator="between">
      <formula>0.899999</formula>
      <formula>0.9299999</formula>
    </cfRule>
    <cfRule type="cellIs" dxfId="451" priority="452" operator="lessThan">
      <formula>0.9</formula>
    </cfRule>
    <cfRule type="cellIs" dxfId="450" priority="453" operator="greaterThan">
      <formula>0.9299999</formula>
    </cfRule>
  </conditionalFormatting>
  <conditionalFormatting sqref="H47:J49">
    <cfRule type="cellIs" dxfId="449" priority="448" operator="between">
      <formula>0.899999</formula>
      <formula>0.9299999</formula>
    </cfRule>
    <cfRule type="cellIs" dxfId="448" priority="449" operator="lessThan">
      <formula>0.9</formula>
    </cfRule>
    <cfRule type="cellIs" dxfId="447" priority="450" operator="greaterThan">
      <formula>0.9299999</formula>
    </cfRule>
  </conditionalFormatting>
  <conditionalFormatting sqref="H53:J53">
    <cfRule type="cellIs" dxfId="446" priority="445" operator="between">
      <formula>0.899999</formula>
      <formula>0.9299999</formula>
    </cfRule>
    <cfRule type="cellIs" dxfId="445" priority="446" operator="lessThan">
      <formula>0.9</formula>
    </cfRule>
    <cfRule type="cellIs" dxfId="444" priority="447" operator="greaterThan">
      <formula>0.9299999</formula>
    </cfRule>
  </conditionalFormatting>
  <conditionalFormatting sqref="H57:J59">
    <cfRule type="cellIs" dxfId="443" priority="442" operator="between">
      <formula>0.899999</formula>
      <formula>0.9299999</formula>
    </cfRule>
    <cfRule type="cellIs" dxfId="442" priority="443" operator="lessThan">
      <formula>0.9</formula>
    </cfRule>
    <cfRule type="cellIs" dxfId="441" priority="444" operator="greaterThan">
      <formula>0.9299999</formula>
    </cfRule>
  </conditionalFormatting>
  <conditionalFormatting sqref="H76:J79">
    <cfRule type="cellIs" dxfId="440" priority="439" operator="between">
      <formula>0.899999</formula>
      <formula>0.9299999</formula>
    </cfRule>
    <cfRule type="cellIs" dxfId="439" priority="440" operator="lessThan">
      <formula>0.9</formula>
    </cfRule>
    <cfRule type="cellIs" dxfId="438" priority="441" operator="greaterThan">
      <formula>0.9299999</formula>
    </cfRule>
  </conditionalFormatting>
  <conditionalFormatting sqref="H90:J91 H92">
    <cfRule type="cellIs" dxfId="437" priority="436" operator="between">
      <formula>0.899999</formula>
      <formula>0.9299999</formula>
    </cfRule>
    <cfRule type="cellIs" dxfId="436" priority="437" operator="lessThan">
      <formula>0.9</formula>
    </cfRule>
    <cfRule type="cellIs" dxfId="435" priority="438" operator="greaterThan">
      <formula>0.9299999</formula>
    </cfRule>
  </conditionalFormatting>
  <conditionalFormatting sqref="H151:J152 H153">
    <cfRule type="cellIs" dxfId="434" priority="433" operator="between">
      <formula>0.899999</formula>
      <formula>0.9299999</formula>
    </cfRule>
    <cfRule type="cellIs" dxfId="433" priority="434" operator="lessThan">
      <formula>0.9</formula>
    </cfRule>
    <cfRule type="cellIs" dxfId="432" priority="435" operator="greaterThan">
      <formula>0.9299999</formula>
    </cfRule>
  </conditionalFormatting>
  <conditionalFormatting sqref="H165:J165">
    <cfRule type="cellIs" dxfId="431" priority="430" operator="between">
      <formula>0.899999</formula>
      <formula>0.9299999</formula>
    </cfRule>
    <cfRule type="cellIs" dxfId="430" priority="431" operator="lessThan">
      <formula>0.9</formula>
    </cfRule>
    <cfRule type="cellIs" dxfId="429" priority="432" operator="greaterThan">
      <formula>0.9299999</formula>
    </cfRule>
  </conditionalFormatting>
  <conditionalFormatting sqref="H173:J181">
    <cfRule type="cellIs" dxfId="428" priority="427" operator="between">
      <formula>0.899999</formula>
      <formula>0.9299999</formula>
    </cfRule>
    <cfRule type="cellIs" dxfId="427" priority="428" operator="lessThan">
      <formula>0.9</formula>
    </cfRule>
    <cfRule type="cellIs" dxfId="426" priority="429" operator="greaterThan">
      <formula>0.9299999</formula>
    </cfRule>
  </conditionalFormatting>
  <conditionalFormatting sqref="H184:J184">
    <cfRule type="cellIs" dxfId="425" priority="424" operator="between">
      <formula>0.899999</formula>
      <formula>0.9299999</formula>
    </cfRule>
    <cfRule type="cellIs" dxfId="424" priority="425" operator="lessThan">
      <formula>0.9</formula>
    </cfRule>
    <cfRule type="cellIs" dxfId="423" priority="426" operator="greaterThan">
      <formula>0.9299999</formula>
    </cfRule>
  </conditionalFormatting>
  <conditionalFormatting sqref="H193:J195">
    <cfRule type="cellIs" dxfId="422" priority="421" operator="between">
      <formula>0.899999</formula>
      <formula>0.9299999</formula>
    </cfRule>
    <cfRule type="cellIs" dxfId="421" priority="422" operator="lessThan">
      <formula>0.9</formula>
    </cfRule>
    <cfRule type="cellIs" dxfId="420" priority="423" operator="greaterThan">
      <formula>0.9299999</formula>
    </cfRule>
  </conditionalFormatting>
  <conditionalFormatting sqref="H202:J204">
    <cfRule type="cellIs" dxfId="419" priority="418" operator="between">
      <formula>0.899999</formula>
      <formula>0.9299999</formula>
    </cfRule>
    <cfRule type="cellIs" dxfId="418" priority="419" operator="lessThan">
      <formula>0.9</formula>
    </cfRule>
    <cfRule type="cellIs" dxfId="417" priority="420" operator="greaterThan">
      <formula>0.9299999</formula>
    </cfRule>
  </conditionalFormatting>
  <conditionalFormatting sqref="H207:J232 H234:J242 H233">
    <cfRule type="cellIs" dxfId="416" priority="415" operator="between">
      <formula>0.899999</formula>
      <formula>0.9299999</formula>
    </cfRule>
    <cfRule type="cellIs" dxfId="415" priority="416" operator="lessThan">
      <formula>0.9</formula>
    </cfRule>
    <cfRule type="cellIs" dxfId="414" priority="417" operator="greaterThan">
      <formula>0.9299999</formula>
    </cfRule>
  </conditionalFormatting>
  <conditionalFormatting sqref="H246:J252">
    <cfRule type="cellIs" dxfId="413" priority="412" operator="between">
      <formula>0.8999999</formula>
      <formula>0.9299999</formula>
    </cfRule>
    <cfRule type="cellIs" dxfId="412" priority="413" operator="lessThan">
      <formula>0.899999999</formula>
    </cfRule>
    <cfRule type="cellIs" dxfId="411" priority="414" operator="greaterThan">
      <formula>0.92999999</formula>
    </cfRule>
  </conditionalFormatting>
  <conditionalFormatting sqref="H262:J265">
    <cfRule type="cellIs" dxfId="410" priority="409" operator="between">
      <formula>0.8999999</formula>
      <formula>0.9299999</formula>
    </cfRule>
    <cfRule type="cellIs" dxfId="409" priority="410" operator="lessThan">
      <formula>0.899999999</formula>
    </cfRule>
    <cfRule type="cellIs" dxfId="408" priority="411" operator="greaterThan">
      <formula>0.92999999</formula>
    </cfRule>
  </conditionalFormatting>
  <conditionalFormatting sqref="H273:J274 H319:J332 H318 H276:J317">
    <cfRule type="cellIs" dxfId="407" priority="406" operator="between">
      <formula>0.8999999</formula>
      <formula>0.9299999</formula>
    </cfRule>
    <cfRule type="cellIs" dxfId="406" priority="407" operator="lessThan">
      <formula>0.899999999</formula>
    </cfRule>
    <cfRule type="cellIs" dxfId="405" priority="408" operator="greaterThan">
      <formula>0.92999999</formula>
    </cfRule>
  </conditionalFormatting>
  <conditionalFormatting sqref="H343:J344 H346:J364">
    <cfRule type="cellIs" dxfId="404" priority="403" operator="between">
      <formula>0.8999999</formula>
      <formula>0.9299999</formula>
    </cfRule>
    <cfRule type="cellIs" dxfId="403" priority="404" operator="lessThan">
      <formula>0.899999999</formula>
    </cfRule>
    <cfRule type="cellIs" dxfId="402" priority="405" operator="greaterThan">
      <formula>0.92999999</formula>
    </cfRule>
  </conditionalFormatting>
  <conditionalFormatting sqref="H371:J373">
    <cfRule type="cellIs" dxfId="401" priority="400" operator="between">
      <formula>0.8999999</formula>
      <formula>0.9299999</formula>
    </cfRule>
    <cfRule type="cellIs" dxfId="400" priority="401" operator="lessThan">
      <formula>0.899999999</formula>
    </cfRule>
    <cfRule type="cellIs" dxfId="399" priority="402" operator="greaterThan">
      <formula>0.92999999</formula>
    </cfRule>
  </conditionalFormatting>
  <conditionalFormatting sqref="H378:J378">
    <cfRule type="cellIs" dxfId="398" priority="397" operator="between">
      <formula>0.8999999</formula>
      <formula>0.9299999</formula>
    </cfRule>
    <cfRule type="cellIs" dxfId="397" priority="398" operator="lessThan">
      <formula>0.899999999</formula>
    </cfRule>
    <cfRule type="cellIs" dxfId="396" priority="399" operator="greaterThan">
      <formula>0.92999999</formula>
    </cfRule>
  </conditionalFormatting>
  <conditionalFormatting sqref="H385:J387">
    <cfRule type="cellIs" dxfId="395" priority="394" operator="between">
      <formula>0.8999999</formula>
      <formula>0.9299999</formula>
    </cfRule>
    <cfRule type="cellIs" dxfId="394" priority="395" operator="lessThan">
      <formula>0.899999999</formula>
    </cfRule>
    <cfRule type="cellIs" dxfId="393" priority="396" operator="greaterThan">
      <formula>0.92999999</formula>
    </cfRule>
  </conditionalFormatting>
  <conditionalFormatting sqref="H393:J393">
    <cfRule type="cellIs" dxfId="392" priority="391" operator="between">
      <formula>0.8999999</formula>
      <formula>0.9299999</formula>
    </cfRule>
    <cfRule type="cellIs" dxfId="391" priority="392" operator="lessThan">
      <formula>0.899999999</formula>
    </cfRule>
    <cfRule type="cellIs" dxfId="390" priority="393" operator="greaterThan">
      <formula>0.92999999</formula>
    </cfRule>
  </conditionalFormatting>
  <conditionalFormatting sqref="H396:J405">
    <cfRule type="cellIs" dxfId="389" priority="388" operator="between">
      <formula>0.8999999</formula>
      <formula>0.9299999</formula>
    </cfRule>
    <cfRule type="cellIs" dxfId="388" priority="389" operator="lessThan">
      <formula>0.899999999</formula>
    </cfRule>
    <cfRule type="cellIs" dxfId="387" priority="390" operator="greaterThan">
      <formula>0.92999999</formula>
    </cfRule>
  </conditionalFormatting>
  <conditionalFormatting sqref="H408:J409 H411:J416 H410">
    <cfRule type="cellIs" dxfId="386" priority="385" operator="between">
      <formula>0.8999999</formula>
      <formula>0.9299999</formula>
    </cfRule>
    <cfRule type="cellIs" dxfId="385" priority="386" operator="lessThan">
      <formula>0.899999999</formula>
    </cfRule>
    <cfRule type="cellIs" dxfId="384" priority="387" operator="greaterThan">
      <formula>0.92999999</formula>
    </cfRule>
  </conditionalFormatting>
  <conditionalFormatting sqref="H421:J421">
    <cfRule type="cellIs" dxfId="383" priority="382" operator="between">
      <formula>0.8999999</formula>
      <formula>0.9299999</formula>
    </cfRule>
    <cfRule type="cellIs" dxfId="382" priority="383" operator="lessThan">
      <formula>0.899999999</formula>
    </cfRule>
    <cfRule type="cellIs" dxfId="381" priority="384" operator="greaterThan">
      <formula>0.92999999</formula>
    </cfRule>
  </conditionalFormatting>
  <conditionalFormatting sqref="H434:J434">
    <cfRule type="cellIs" dxfId="380" priority="379" operator="between">
      <formula>0.8999999</formula>
      <formula>0.9299999</formula>
    </cfRule>
    <cfRule type="cellIs" dxfId="379" priority="380" operator="lessThan">
      <formula>0.899999999</formula>
    </cfRule>
    <cfRule type="cellIs" dxfId="378" priority="381" operator="greaterThan">
      <formula>0.92999999</formula>
    </cfRule>
  </conditionalFormatting>
  <conditionalFormatting sqref="H437:J453 H454:I454">
    <cfRule type="cellIs" dxfId="377" priority="376" operator="between">
      <formula>0.8999999</formula>
      <formula>0.9299999</formula>
    </cfRule>
    <cfRule type="cellIs" dxfId="376" priority="377" operator="lessThan">
      <formula>0.899999999</formula>
    </cfRule>
    <cfRule type="cellIs" dxfId="375" priority="378" operator="greaterThan">
      <formula>0.92999999</formula>
    </cfRule>
  </conditionalFormatting>
  <conditionalFormatting sqref="H463:J463">
    <cfRule type="cellIs" dxfId="374" priority="373" operator="between">
      <formula>0.8999999</formula>
      <formula>0.9299999</formula>
    </cfRule>
    <cfRule type="cellIs" dxfId="373" priority="374" operator="lessThan">
      <formula>0.899999999</formula>
    </cfRule>
    <cfRule type="cellIs" dxfId="372" priority="375" operator="greaterThan">
      <formula>0.92999999</formula>
    </cfRule>
  </conditionalFormatting>
  <conditionalFormatting sqref="H470:J538">
    <cfRule type="cellIs" dxfId="371" priority="370" operator="between">
      <formula>0.8999999</formula>
      <formula>0.9299999</formula>
    </cfRule>
    <cfRule type="cellIs" dxfId="370" priority="371" operator="lessThan">
      <formula>0.899999999</formula>
    </cfRule>
    <cfRule type="cellIs" dxfId="369" priority="372" operator="greaterThan">
      <formula>0.92999999</formula>
    </cfRule>
  </conditionalFormatting>
  <conditionalFormatting sqref="H551:J551">
    <cfRule type="cellIs" dxfId="368" priority="367" operator="between">
      <formula>0.8999999</formula>
      <formula>0.9299999</formula>
    </cfRule>
    <cfRule type="cellIs" dxfId="367" priority="368" operator="lessThan">
      <formula>0.899999999</formula>
    </cfRule>
    <cfRule type="cellIs" dxfId="366" priority="369" operator="greaterThan">
      <formula>0.92999999</formula>
    </cfRule>
  </conditionalFormatting>
  <conditionalFormatting sqref="H559:J561">
    <cfRule type="cellIs" dxfId="365" priority="364" operator="between">
      <formula>0.8999999</formula>
      <formula>0.9299999</formula>
    </cfRule>
    <cfRule type="cellIs" dxfId="364" priority="365" operator="lessThan">
      <formula>0.899999999</formula>
    </cfRule>
    <cfRule type="cellIs" dxfId="363" priority="366" operator="greaterThan">
      <formula>0.92999999</formula>
    </cfRule>
  </conditionalFormatting>
  <conditionalFormatting sqref="H567:J567">
    <cfRule type="cellIs" dxfId="362" priority="361" operator="between">
      <formula>0.8999999</formula>
      <formula>0.9299999</formula>
    </cfRule>
    <cfRule type="cellIs" dxfId="361" priority="362" operator="lessThan">
      <formula>0.899999999</formula>
    </cfRule>
    <cfRule type="cellIs" dxfId="360" priority="363" operator="greaterThan">
      <formula>0.92999999</formula>
    </cfRule>
  </conditionalFormatting>
  <conditionalFormatting sqref="H574:J588">
    <cfRule type="cellIs" dxfId="359" priority="358" operator="between">
      <formula>0.8999999</formula>
      <formula>0.9299999</formula>
    </cfRule>
    <cfRule type="cellIs" dxfId="358" priority="359" operator="lessThan">
      <formula>0.899999999</formula>
    </cfRule>
    <cfRule type="cellIs" dxfId="357" priority="360" operator="greaterThan">
      <formula>0.92999999</formula>
    </cfRule>
  </conditionalFormatting>
  <conditionalFormatting sqref="H591:J600">
    <cfRule type="cellIs" dxfId="356" priority="355" operator="between">
      <formula>0.8999999</formula>
      <formula>0.9299999</formula>
    </cfRule>
    <cfRule type="cellIs" dxfId="355" priority="356" operator="lessThan">
      <formula>0.899999999</formula>
    </cfRule>
    <cfRule type="cellIs" dxfId="354" priority="357" operator="greaterThan">
      <formula>0.92999999</formula>
    </cfRule>
  </conditionalFormatting>
  <conditionalFormatting sqref="H605:J605">
    <cfRule type="cellIs" dxfId="353" priority="352" operator="between">
      <formula>0.8999999</formula>
      <formula>0.9299999</formula>
    </cfRule>
    <cfRule type="cellIs" dxfId="352" priority="353" operator="lessThan">
      <formula>0.899999999</formula>
    </cfRule>
    <cfRule type="cellIs" dxfId="351" priority="354" operator="greaterThan">
      <formula>0.92999999</formula>
    </cfRule>
  </conditionalFormatting>
  <conditionalFormatting sqref="H611:J636">
    <cfRule type="cellIs" dxfId="350" priority="349" operator="between">
      <formula>0.8999999</formula>
      <formula>0.9299999</formula>
    </cfRule>
    <cfRule type="cellIs" dxfId="349" priority="350" operator="lessThan">
      <formula>0.899999999</formula>
    </cfRule>
    <cfRule type="cellIs" dxfId="348" priority="351" operator="greaterThan">
      <formula>0.92999999</formula>
    </cfRule>
  </conditionalFormatting>
  <conditionalFormatting sqref="H643:J659">
    <cfRule type="cellIs" dxfId="347" priority="346" operator="between">
      <formula>0.8999999</formula>
      <formula>0.9299999</formula>
    </cfRule>
    <cfRule type="cellIs" dxfId="346" priority="347" operator="lessThan">
      <formula>0.899999999</formula>
    </cfRule>
    <cfRule type="cellIs" dxfId="345" priority="348" operator="greaterThan">
      <formula>0.92999999</formula>
    </cfRule>
  </conditionalFormatting>
  <conditionalFormatting sqref="H664:J666">
    <cfRule type="cellIs" dxfId="344" priority="343" operator="between">
      <formula>0.8999999</formula>
      <formula>0.9299999</formula>
    </cfRule>
    <cfRule type="cellIs" dxfId="343" priority="344" operator="lessThan">
      <formula>0.899999999</formula>
    </cfRule>
    <cfRule type="cellIs" dxfId="342" priority="345" operator="greaterThan">
      <formula>0.92999999</formula>
    </cfRule>
  </conditionalFormatting>
  <conditionalFormatting sqref="H669:J669">
    <cfRule type="cellIs" dxfId="341" priority="340" operator="between">
      <formula>0.8999999</formula>
      <formula>0.9299999</formula>
    </cfRule>
    <cfRule type="cellIs" dxfId="340" priority="341" operator="lessThan">
      <formula>0.899999999</formula>
    </cfRule>
    <cfRule type="cellIs" dxfId="339" priority="342" operator="greaterThan">
      <formula>0.92999999</formula>
    </cfRule>
  </conditionalFormatting>
  <conditionalFormatting sqref="H682:J687">
    <cfRule type="cellIs" dxfId="338" priority="337" operator="between">
      <formula>0.8999999</formula>
      <formula>0.9299999</formula>
    </cfRule>
    <cfRule type="cellIs" dxfId="337" priority="338" operator="lessThan">
      <formula>0.899999999</formula>
    </cfRule>
    <cfRule type="cellIs" dxfId="336" priority="339" operator="greaterThan">
      <formula>0.92999999</formula>
    </cfRule>
  </conditionalFormatting>
  <conditionalFormatting sqref="H696:J696">
    <cfRule type="cellIs" dxfId="335" priority="334" operator="between">
      <formula>0.8999999</formula>
      <formula>0.9299999</formula>
    </cfRule>
    <cfRule type="cellIs" dxfId="334" priority="335" operator="lessThan">
      <formula>0.899999999</formula>
    </cfRule>
    <cfRule type="cellIs" dxfId="333" priority="336" operator="greaterThan">
      <formula>0.92999999</formula>
    </cfRule>
  </conditionalFormatting>
  <conditionalFormatting sqref="H701:J701">
    <cfRule type="cellIs" dxfId="332" priority="331" operator="between">
      <formula>0.8999999</formula>
      <formula>0.9299999</formula>
    </cfRule>
    <cfRule type="cellIs" dxfId="331" priority="332" operator="lessThan">
      <formula>0.899999999</formula>
    </cfRule>
    <cfRule type="cellIs" dxfId="330" priority="333" operator="greaterThan">
      <formula>0.92999999</formula>
    </cfRule>
  </conditionalFormatting>
  <conditionalFormatting sqref="H704:J723">
    <cfRule type="cellIs" dxfId="329" priority="328" operator="between">
      <formula>0.8999999</formula>
      <formula>0.9299999</formula>
    </cfRule>
    <cfRule type="cellIs" dxfId="328" priority="329" operator="lessThan">
      <formula>0.899999999</formula>
    </cfRule>
    <cfRule type="cellIs" dxfId="327" priority="330" operator="greaterThan">
      <formula>0.92999999</formula>
    </cfRule>
  </conditionalFormatting>
  <conditionalFormatting sqref="H728:J728">
    <cfRule type="cellIs" dxfId="326" priority="325" operator="between">
      <formula>0.8999999</formula>
      <formula>0.9299999</formula>
    </cfRule>
    <cfRule type="cellIs" dxfId="325" priority="326" operator="lessThan">
      <formula>0.899999999</formula>
    </cfRule>
    <cfRule type="cellIs" dxfId="324" priority="327" operator="greaterThan">
      <formula>0.92999999</formula>
    </cfRule>
  </conditionalFormatting>
  <conditionalFormatting sqref="H732:J747 H749:J750 H748">
    <cfRule type="cellIs" dxfId="323" priority="322" operator="between">
      <formula>0.8999999</formula>
      <formula>0.9299999</formula>
    </cfRule>
    <cfRule type="cellIs" dxfId="322" priority="323" operator="lessThan">
      <formula>0.899999999</formula>
    </cfRule>
    <cfRule type="cellIs" dxfId="321" priority="324" operator="greaterThan">
      <formula>0.92999999</formula>
    </cfRule>
  </conditionalFormatting>
  <conditionalFormatting sqref="H758:J758">
    <cfRule type="cellIs" dxfId="320" priority="319" operator="between">
      <formula>0.8999999</formula>
      <formula>0.9299999</formula>
    </cfRule>
    <cfRule type="cellIs" dxfId="319" priority="320" operator="lessThan">
      <formula>0.899999999</formula>
    </cfRule>
    <cfRule type="cellIs" dxfId="318" priority="321" operator="greaterThan">
      <formula>0.92999999</formula>
    </cfRule>
  </conditionalFormatting>
  <conditionalFormatting sqref="H762:J762">
    <cfRule type="cellIs" dxfId="317" priority="316" operator="between">
      <formula>0.8999999</formula>
      <formula>0.9299999</formula>
    </cfRule>
    <cfRule type="cellIs" dxfId="316" priority="317" operator="lessThan">
      <formula>0.899999999</formula>
    </cfRule>
    <cfRule type="cellIs" dxfId="315" priority="318" operator="greaterThan">
      <formula>0.92999999</formula>
    </cfRule>
  </conditionalFormatting>
  <conditionalFormatting sqref="H790:J790">
    <cfRule type="cellIs" dxfId="314" priority="313" operator="between">
      <formula>0.8999999</formula>
      <formula>0.9299999</formula>
    </cfRule>
    <cfRule type="cellIs" dxfId="313" priority="314" operator="lessThan">
      <formula>0.899999999</formula>
    </cfRule>
    <cfRule type="cellIs" dxfId="312" priority="315" operator="greaterThan">
      <formula>0.92999999</formula>
    </cfRule>
  </conditionalFormatting>
  <conditionalFormatting sqref="H813:J949 H950">
    <cfRule type="cellIs" dxfId="311" priority="310" operator="between">
      <formula>0.8999999</formula>
      <formula>0.9299999</formula>
    </cfRule>
    <cfRule type="cellIs" dxfId="310" priority="311" operator="lessThan">
      <formula>0.899999999</formula>
    </cfRule>
    <cfRule type="cellIs" dxfId="309" priority="312" operator="greaterThan">
      <formula>0.92999999</formula>
    </cfRule>
  </conditionalFormatting>
  <conditionalFormatting sqref="H968:J968">
    <cfRule type="cellIs" dxfId="308" priority="307" operator="between">
      <formula>0.8999999</formula>
      <formula>0.9299999</formula>
    </cfRule>
    <cfRule type="cellIs" dxfId="307" priority="308" operator="lessThan">
      <formula>0.899999999</formula>
    </cfRule>
    <cfRule type="cellIs" dxfId="306" priority="309" operator="greaterThan">
      <formula>0.92999999</formula>
    </cfRule>
  </conditionalFormatting>
  <conditionalFormatting sqref="H976:J986 H987">
    <cfRule type="cellIs" dxfId="305" priority="304" operator="between">
      <formula>0.8999999</formula>
      <formula>0.9299999</formula>
    </cfRule>
    <cfRule type="cellIs" dxfId="304" priority="305" operator="lessThan">
      <formula>0.899999999</formula>
    </cfRule>
    <cfRule type="cellIs" dxfId="303" priority="306" operator="greaterThan">
      <formula>0.92999999</formula>
    </cfRule>
  </conditionalFormatting>
  <conditionalFormatting sqref="H993:J993 H994 H992">
    <cfRule type="cellIs" dxfId="302" priority="301" operator="between">
      <formula>0.8999999</formula>
      <formula>0.9299999</formula>
    </cfRule>
    <cfRule type="cellIs" dxfId="301" priority="302" operator="lessThan">
      <formula>0.899999999</formula>
    </cfRule>
    <cfRule type="cellIs" dxfId="300" priority="303" operator="greaterThan">
      <formula>0.92999999</formula>
    </cfRule>
  </conditionalFormatting>
  <conditionalFormatting sqref="H999:J999">
    <cfRule type="cellIs" dxfId="299" priority="298" operator="between">
      <formula>0.8999999</formula>
      <formula>0.9299999</formula>
    </cfRule>
    <cfRule type="cellIs" dxfId="298" priority="299" operator="lessThan">
      <formula>0.899999999</formula>
    </cfRule>
    <cfRule type="cellIs" dxfId="297" priority="300" operator="greaterThan">
      <formula>0.92999999</formula>
    </cfRule>
  </conditionalFormatting>
  <conditionalFormatting sqref="H1012:J1014 H1016:J1020 H1015">
    <cfRule type="cellIs" dxfId="296" priority="295" operator="between">
      <formula>0.8999999</formula>
      <formula>0.9299999</formula>
    </cfRule>
    <cfRule type="cellIs" dxfId="295" priority="296" operator="lessThan">
      <formula>0.899999999</formula>
    </cfRule>
    <cfRule type="cellIs" dxfId="294" priority="297" operator="greaterThan">
      <formula>0.92999999</formula>
    </cfRule>
  </conditionalFormatting>
  <conditionalFormatting sqref="H1026:J1028">
    <cfRule type="cellIs" dxfId="293" priority="292" operator="between">
      <formula>0.8999999</formula>
      <formula>0.9299999</formula>
    </cfRule>
    <cfRule type="cellIs" dxfId="292" priority="293" operator="lessThan">
      <formula>0.899999999</formula>
    </cfRule>
    <cfRule type="cellIs" dxfId="291" priority="294" operator="greaterThan">
      <formula>0.92999999</formula>
    </cfRule>
  </conditionalFormatting>
  <conditionalFormatting sqref="H1035:J1035">
    <cfRule type="cellIs" dxfId="290" priority="289" operator="between">
      <formula>0.8999999</formula>
      <formula>0.9299999</formula>
    </cfRule>
    <cfRule type="cellIs" dxfId="289" priority="290" operator="lessThan">
      <formula>0.899999999</formula>
    </cfRule>
    <cfRule type="cellIs" dxfId="288" priority="291" operator="greaterThan">
      <formula>0.92999999</formula>
    </cfRule>
  </conditionalFormatting>
  <conditionalFormatting sqref="H1038:J1043">
    <cfRule type="cellIs" dxfId="287" priority="286" operator="between">
      <formula>0.8999999</formula>
      <formula>0.9299999</formula>
    </cfRule>
    <cfRule type="cellIs" dxfId="286" priority="287" operator="lessThan">
      <formula>0.899999999</formula>
    </cfRule>
    <cfRule type="cellIs" dxfId="285" priority="288" operator="greaterThan">
      <formula>0.92999999</formula>
    </cfRule>
  </conditionalFormatting>
  <conditionalFormatting sqref="H1049:J1050 H1056:J1143 H1055 H1052:J1054 H1051">
    <cfRule type="cellIs" dxfId="284" priority="283" operator="between">
      <formula>0.8999999</formula>
      <formula>0.9299999</formula>
    </cfRule>
    <cfRule type="cellIs" dxfId="283" priority="284" operator="lessThan">
      <formula>0.899999999</formula>
    </cfRule>
    <cfRule type="cellIs" dxfId="282" priority="285" operator="greaterThan">
      <formula>0.92999999</formula>
    </cfRule>
  </conditionalFormatting>
  <conditionalFormatting sqref="H1165:J1165">
    <cfRule type="cellIs" dxfId="281" priority="280" operator="between">
      <formula>0.8999999</formula>
      <formula>0.9299999</formula>
    </cfRule>
    <cfRule type="cellIs" dxfId="280" priority="281" operator="lessThan">
      <formula>0.899999999</formula>
    </cfRule>
    <cfRule type="cellIs" dxfId="279" priority="282" operator="greaterThan">
      <formula>0.92999999</formula>
    </cfRule>
  </conditionalFormatting>
  <conditionalFormatting sqref="H1171:J1171">
    <cfRule type="cellIs" dxfId="278" priority="277" operator="between">
      <formula>0.8999999</formula>
      <formula>0.9299999</formula>
    </cfRule>
    <cfRule type="cellIs" dxfId="277" priority="278" operator="lessThan">
      <formula>0.899999999</formula>
    </cfRule>
    <cfRule type="cellIs" dxfId="276" priority="279" operator="greaterThan">
      <formula>0.92999999</formula>
    </cfRule>
  </conditionalFormatting>
  <conditionalFormatting sqref="H1195:J1196 H1198:J1199 H1197">
    <cfRule type="cellIs" dxfId="275" priority="274" operator="between">
      <formula>0.8999999</formula>
      <formula>0.9299999</formula>
    </cfRule>
    <cfRule type="cellIs" dxfId="274" priority="275" operator="lessThan">
      <formula>0.899999999</formula>
    </cfRule>
    <cfRule type="cellIs" dxfId="273" priority="276" operator="greaterThan">
      <formula>0.92999999</formula>
    </cfRule>
  </conditionalFormatting>
  <conditionalFormatting sqref="H1207:J1207">
    <cfRule type="cellIs" dxfId="272" priority="271" operator="between">
      <formula>0.8999999</formula>
      <formula>0.9299999</formula>
    </cfRule>
    <cfRule type="cellIs" dxfId="271" priority="272" operator="lessThan">
      <formula>0.899999999</formula>
    </cfRule>
    <cfRule type="cellIs" dxfId="270" priority="273" operator="greaterThan">
      <formula>0.92999999</formula>
    </cfRule>
  </conditionalFormatting>
  <conditionalFormatting sqref="H1215:J1257 H1258 H1214">
    <cfRule type="cellIs" dxfId="269" priority="268" operator="between">
      <formula>0.8999999</formula>
      <formula>0.9299999</formula>
    </cfRule>
    <cfRule type="cellIs" dxfId="268" priority="269" operator="lessThan">
      <formula>0.899999999</formula>
    </cfRule>
    <cfRule type="cellIs" dxfId="267" priority="270" operator="greaterThan">
      <formula>0.92999999</formula>
    </cfRule>
  </conditionalFormatting>
  <conditionalFormatting sqref="H1267:J1272">
    <cfRule type="cellIs" dxfId="266" priority="265" operator="between">
      <formula>0.8999999</formula>
      <formula>0.9299999</formula>
    </cfRule>
    <cfRule type="cellIs" dxfId="265" priority="266" operator="lessThan">
      <formula>0.899999999</formula>
    </cfRule>
    <cfRule type="cellIs" dxfId="264" priority="267" operator="greaterThan">
      <formula>0.92999999</formula>
    </cfRule>
  </conditionalFormatting>
  <conditionalFormatting sqref="H1279:J1280 H1296:J1296 H1295 H1282:J1294 H1281">
    <cfRule type="cellIs" dxfId="263" priority="262" operator="between">
      <formula>0.8999999</formula>
      <formula>0.9299999</formula>
    </cfRule>
    <cfRule type="cellIs" dxfId="262" priority="263" operator="lessThan">
      <formula>0.899999999</formula>
    </cfRule>
    <cfRule type="cellIs" dxfId="261" priority="264" operator="greaterThan">
      <formula>0.92999999</formula>
    </cfRule>
  </conditionalFormatting>
  <conditionalFormatting sqref="H1307:J1311 H1312">
    <cfRule type="cellIs" dxfId="260" priority="259" operator="between">
      <formula>0.8999999</formula>
      <formula>0.9299999</formula>
    </cfRule>
    <cfRule type="cellIs" dxfId="259" priority="260" operator="lessThan">
      <formula>0.899999999</formula>
    </cfRule>
    <cfRule type="cellIs" dxfId="258" priority="261" operator="greaterThan">
      <formula>0.92999999</formula>
    </cfRule>
  </conditionalFormatting>
  <conditionalFormatting sqref="H1318:J1333 H1334">
    <cfRule type="cellIs" dxfId="257" priority="256" operator="between">
      <formula>0.8999999</formula>
      <formula>0.9299999</formula>
    </cfRule>
    <cfRule type="cellIs" dxfId="256" priority="257" operator="lessThan">
      <formula>0.899999999</formula>
    </cfRule>
    <cfRule type="cellIs" dxfId="255" priority="258" operator="greaterThan">
      <formula>0.92999999</formula>
    </cfRule>
  </conditionalFormatting>
  <conditionalFormatting sqref="H1346:J1347 H1348">
    <cfRule type="cellIs" dxfId="254" priority="253" operator="between">
      <formula>0.8999999</formula>
      <formula>0.9299999</formula>
    </cfRule>
    <cfRule type="cellIs" dxfId="253" priority="254" operator="lessThan">
      <formula>0.899999999</formula>
    </cfRule>
    <cfRule type="cellIs" dxfId="252" priority="255" operator="greaterThan">
      <formula>0.92999999</formula>
    </cfRule>
  </conditionalFormatting>
  <conditionalFormatting sqref="H1352:J1352">
    <cfRule type="cellIs" dxfId="251" priority="250" operator="between">
      <formula>0.8999999</formula>
      <formula>0.9299999</formula>
    </cfRule>
    <cfRule type="cellIs" dxfId="250" priority="251" operator="lessThan">
      <formula>0.899999999</formula>
    </cfRule>
    <cfRule type="cellIs" dxfId="249" priority="252" operator="greaterThan">
      <formula>0.92999999</formula>
    </cfRule>
  </conditionalFormatting>
  <conditionalFormatting sqref="H1364:J1381">
    <cfRule type="cellIs" dxfId="248" priority="247" operator="between">
      <formula>0.8999999</formula>
      <formula>0.9299999</formula>
    </cfRule>
    <cfRule type="cellIs" dxfId="247" priority="248" operator="lessThan">
      <formula>0.899999999</formula>
    </cfRule>
    <cfRule type="cellIs" dxfId="246" priority="249" operator="greaterThan">
      <formula>0.92999999</formula>
    </cfRule>
  </conditionalFormatting>
  <conditionalFormatting sqref="H1387:J1387">
    <cfRule type="cellIs" dxfId="245" priority="244" operator="between">
      <formula>0.8999999</formula>
      <formula>0.9299999</formula>
    </cfRule>
    <cfRule type="cellIs" dxfId="244" priority="245" operator="lessThan">
      <formula>0.899999999</formula>
    </cfRule>
    <cfRule type="cellIs" dxfId="243" priority="246" operator="greaterThan">
      <formula>0.92999999</formula>
    </cfRule>
  </conditionalFormatting>
  <conditionalFormatting sqref="H1393:J1393">
    <cfRule type="cellIs" dxfId="242" priority="241" operator="between">
      <formula>0.8999999</formula>
      <formula>0.9299999</formula>
    </cfRule>
    <cfRule type="cellIs" dxfId="241" priority="242" operator="lessThan">
      <formula>0.899999999</formula>
    </cfRule>
    <cfRule type="cellIs" dxfId="240" priority="243" operator="greaterThan">
      <formula>0.92999999</formula>
    </cfRule>
  </conditionalFormatting>
  <conditionalFormatting sqref="H1403:J1403">
    <cfRule type="cellIs" dxfId="239" priority="238" operator="between">
      <formula>0.8999999</formula>
      <formula>0.9299999</formula>
    </cfRule>
    <cfRule type="cellIs" dxfId="238" priority="239" operator="lessThan">
      <formula>0.899999999</formula>
    </cfRule>
    <cfRule type="cellIs" dxfId="237" priority="240" operator="greaterThan">
      <formula>0.92999999</formula>
    </cfRule>
  </conditionalFormatting>
  <conditionalFormatting sqref="H1408:J1408">
    <cfRule type="cellIs" dxfId="236" priority="235" operator="between">
      <formula>0.8999999</formula>
      <formula>0.9299999</formula>
    </cfRule>
    <cfRule type="cellIs" dxfId="235" priority="236" operator="lessThan">
      <formula>0.899999999</formula>
    </cfRule>
    <cfRule type="cellIs" dxfId="234" priority="237" operator="greaterThan">
      <formula>0.92999999</formula>
    </cfRule>
  </conditionalFormatting>
  <conditionalFormatting sqref="H1413:J1413">
    <cfRule type="cellIs" dxfId="233" priority="232" operator="between">
      <formula>0.8999999</formula>
      <formula>0.9299999</formula>
    </cfRule>
    <cfRule type="cellIs" dxfId="232" priority="233" operator="lessThan">
      <formula>0.899999999</formula>
    </cfRule>
    <cfRule type="cellIs" dxfId="231" priority="234" operator="greaterThan">
      <formula>0.92999999</formula>
    </cfRule>
  </conditionalFormatting>
  <conditionalFormatting sqref="H1418:J1423 H1424 H1417">
    <cfRule type="cellIs" dxfId="230" priority="229" operator="between">
      <formula>0.8999999</formula>
      <formula>0.9299999</formula>
    </cfRule>
    <cfRule type="cellIs" dxfId="229" priority="230" operator="lessThan">
      <formula>0.899999999</formula>
    </cfRule>
    <cfRule type="cellIs" dxfId="228" priority="231" operator="greaterThan">
      <formula>0.92999999</formula>
    </cfRule>
  </conditionalFormatting>
  <conditionalFormatting sqref="H1429 J1429">
    <cfRule type="cellIs" dxfId="227" priority="226" operator="between">
      <formula>0.8999999</formula>
      <formula>0.9299999</formula>
    </cfRule>
    <cfRule type="cellIs" dxfId="226" priority="227" operator="lessThan">
      <formula>0.899999999</formula>
    </cfRule>
    <cfRule type="cellIs" dxfId="225" priority="228" operator="greaterThan">
      <formula>0.92999999</formula>
    </cfRule>
  </conditionalFormatting>
  <conditionalFormatting sqref="H1436:J1436">
    <cfRule type="cellIs" dxfId="224" priority="223" operator="between">
      <formula>0.8999999</formula>
      <formula>0.9299999</formula>
    </cfRule>
    <cfRule type="cellIs" dxfId="223" priority="224" operator="lessThan">
      <formula>0.899999999</formula>
    </cfRule>
    <cfRule type="cellIs" dxfId="222" priority="225" operator="greaterThan">
      <formula>0.92999999</formula>
    </cfRule>
  </conditionalFormatting>
  <conditionalFormatting sqref="H1440">
    <cfRule type="cellIs" dxfId="221" priority="220" operator="between">
      <formula>0.8999999</formula>
      <formula>0.9299999</formula>
    </cfRule>
    <cfRule type="cellIs" dxfId="220" priority="221" operator="lessThan">
      <formula>0.899999999</formula>
    </cfRule>
    <cfRule type="cellIs" dxfId="219" priority="222" operator="greaterThan">
      <formula>0.92999999</formula>
    </cfRule>
  </conditionalFormatting>
  <conditionalFormatting sqref="H1458:J1458">
    <cfRule type="cellIs" dxfId="218" priority="217" operator="between">
      <formula>0.8999999</formula>
      <formula>0.9299999</formula>
    </cfRule>
    <cfRule type="cellIs" dxfId="217" priority="218" operator="lessThan">
      <formula>0.899999999</formula>
    </cfRule>
    <cfRule type="cellIs" dxfId="216" priority="219" operator="greaterThan">
      <formula>0.92999999</formula>
    </cfRule>
  </conditionalFormatting>
  <conditionalFormatting sqref="H1466:J1466">
    <cfRule type="cellIs" dxfId="215" priority="214" operator="between">
      <formula>0.8999999</formula>
      <formula>0.9299999</formula>
    </cfRule>
    <cfRule type="cellIs" dxfId="214" priority="215" operator="lessThan">
      <formula>0.899999999</formula>
    </cfRule>
    <cfRule type="cellIs" dxfId="213" priority="216" operator="greaterThan">
      <formula>0.92999999</formula>
    </cfRule>
  </conditionalFormatting>
  <conditionalFormatting sqref="H1471:J1471">
    <cfRule type="cellIs" dxfId="212" priority="211" operator="between">
      <formula>0.8999999</formula>
      <formula>0.9299999</formula>
    </cfRule>
    <cfRule type="cellIs" dxfId="211" priority="212" operator="lessThan">
      <formula>0.899999999</formula>
    </cfRule>
    <cfRule type="cellIs" dxfId="210" priority="213" operator="greaterThan">
      <formula>0.92999999</formula>
    </cfRule>
  </conditionalFormatting>
  <conditionalFormatting sqref="H1481:J1483">
    <cfRule type="cellIs" dxfId="209" priority="208" operator="between">
      <formula>0.8999999</formula>
      <formula>0.9299999</formula>
    </cfRule>
    <cfRule type="cellIs" dxfId="208" priority="209" operator="lessThan">
      <formula>0.899999999</formula>
    </cfRule>
    <cfRule type="cellIs" dxfId="207" priority="210" operator="greaterThan">
      <formula>0.92999999</formula>
    </cfRule>
  </conditionalFormatting>
  <conditionalFormatting sqref="H1488:J1502">
    <cfRule type="cellIs" dxfId="206" priority="205" operator="between">
      <formula>0.8999999</formula>
      <formula>0.9299999</formula>
    </cfRule>
    <cfRule type="cellIs" dxfId="205" priority="206" operator="lessThan">
      <formula>0.899999999</formula>
    </cfRule>
    <cfRule type="cellIs" dxfId="204" priority="207" operator="greaterThan">
      <formula>0.92999999</formula>
    </cfRule>
  </conditionalFormatting>
  <conditionalFormatting sqref="H1507">
    <cfRule type="cellIs" dxfId="203" priority="202" operator="between">
      <formula>0.8999999</formula>
      <formula>0.9299999</formula>
    </cfRule>
    <cfRule type="cellIs" dxfId="202" priority="203" operator="lessThan">
      <formula>0.899999999</formula>
    </cfRule>
    <cfRule type="cellIs" dxfId="201" priority="204" operator="greaterThan">
      <formula>0.92999999</formula>
    </cfRule>
  </conditionalFormatting>
  <conditionalFormatting sqref="H1512:J1512">
    <cfRule type="cellIs" dxfId="200" priority="199" operator="between">
      <formula>0.8999999</formula>
      <formula>0.9299999</formula>
    </cfRule>
    <cfRule type="cellIs" dxfId="199" priority="200" operator="lessThan">
      <formula>0.899999999</formula>
    </cfRule>
    <cfRule type="cellIs" dxfId="198" priority="201" operator="greaterThan">
      <formula>0.92999999</formula>
    </cfRule>
  </conditionalFormatting>
  <conditionalFormatting sqref="H1516:J1516">
    <cfRule type="cellIs" dxfId="197" priority="196" operator="between">
      <formula>0.8999999</formula>
      <formula>0.9299999</formula>
    </cfRule>
    <cfRule type="cellIs" dxfId="196" priority="197" operator="lessThan">
      <formula>0.899999999</formula>
    </cfRule>
    <cfRule type="cellIs" dxfId="195" priority="198" operator="greaterThan">
      <formula>0.92999999</formula>
    </cfRule>
  </conditionalFormatting>
  <conditionalFormatting sqref="H1519:J1519">
    <cfRule type="cellIs" dxfId="194" priority="193" operator="between">
      <formula>0.8999999</formula>
      <formula>0.9299999</formula>
    </cfRule>
    <cfRule type="cellIs" dxfId="193" priority="194" operator="lessThan">
      <formula>0.899999999</formula>
    </cfRule>
    <cfRule type="cellIs" dxfId="192" priority="195" operator="greaterThan">
      <formula>0.92999999</formula>
    </cfRule>
  </conditionalFormatting>
  <conditionalFormatting sqref="H1522:J1522">
    <cfRule type="cellIs" dxfId="191" priority="190" operator="between">
      <formula>0.8999999</formula>
      <formula>0.9299999</formula>
    </cfRule>
    <cfRule type="cellIs" dxfId="190" priority="191" operator="lessThan">
      <formula>0.899999999</formula>
    </cfRule>
    <cfRule type="cellIs" dxfId="189" priority="192" operator="greaterThan">
      <formula>0.92999999</formula>
    </cfRule>
  </conditionalFormatting>
  <conditionalFormatting sqref="H1551:J1552 H1556:I1556 H1554:J1555 H1553">
    <cfRule type="cellIs" dxfId="188" priority="187" operator="between">
      <formula>0.8999999</formula>
      <formula>0.9299999</formula>
    </cfRule>
    <cfRule type="cellIs" dxfId="187" priority="188" operator="lessThan">
      <formula>0.899999999</formula>
    </cfRule>
    <cfRule type="cellIs" dxfId="186" priority="189" operator="greaterThan">
      <formula>0.92999999</formula>
    </cfRule>
  </conditionalFormatting>
  <conditionalFormatting sqref="J1556:L1556">
    <cfRule type="cellIs" dxfId="185" priority="184" operator="between">
      <formula>0.8999999</formula>
      <formula>0.9299999</formula>
    </cfRule>
    <cfRule type="cellIs" dxfId="184" priority="185" operator="lessThan">
      <formula>0.899999999</formula>
    </cfRule>
    <cfRule type="cellIs" dxfId="183" priority="186" operator="greaterThan">
      <formula>0.92999999</formula>
    </cfRule>
  </conditionalFormatting>
  <conditionalFormatting sqref="H1558:J1558">
    <cfRule type="cellIs" dxfId="182" priority="181" operator="between">
      <formula>0.8999999</formula>
      <formula>0.9299999</formula>
    </cfRule>
    <cfRule type="cellIs" dxfId="181" priority="182" operator="lessThan">
      <formula>0.899999999</formula>
    </cfRule>
    <cfRule type="cellIs" dxfId="180" priority="183" operator="greaterThan">
      <formula>0.92999999</formula>
    </cfRule>
  </conditionalFormatting>
  <conditionalFormatting sqref="H1561:J1562 H1563:I1563">
    <cfRule type="cellIs" dxfId="179" priority="178" operator="between">
      <formula>0.8999999</formula>
      <formula>0.9299999</formula>
    </cfRule>
    <cfRule type="cellIs" dxfId="178" priority="179" operator="lessThan">
      <formula>0.899999999</formula>
    </cfRule>
    <cfRule type="cellIs" dxfId="177" priority="180" operator="greaterThan">
      <formula>0.92999999</formula>
    </cfRule>
  </conditionalFormatting>
  <conditionalFormatting sqref="H1570:J1570">
    <cfRule type="cellIs" dxfId="176" priority="175" operator="between">
      <formula>0.8999999</formula>
      <formula>0.9299999</formula>
    </cfRule>
    <cfRule type="cellIs" dxfId="175" priority="176" operator="lessThan">
      <formula>0.899999999</formula>
    </cfRule>
    <cfRule type="cellIs" dxfId="174" priority="177" operator="greaterThan">
      <formula>0.92999999</formula>
    </cfRule>
  </conditionalFormatting>
  <conditionalFormatting sqref="H1573:J1573">
    <cfRule type="cellIs" dxfId="173" priority="172" operator="between">
      <formula>0.8999999</formula>
      <formula>0.9299999</formula>
    </cfRule>
    <cfRule type="cellIs" dxfId="172" priority="173" operator="lessThan">
      <formula>0.899999999</formula>
    </cfRule>
    <cfRule type="cellIs" dxfId="171" priority="174" operator="greaterThan">
      <formula>0.92999999</formula>
    </cfRule>
  </conditionalFormatting>
  <conditionalFormatting sqref="H17">
    <cfRule type="cellIs" dxfId="170" priority="171" operator="greaterThan">
      <formula>0.929999999</formula>
    </cfRule>
  </conditionalFormatting>
  <conditionalFormatting sqref="H26">
    <cfRule type="cellIs" dxfId="169" priority="170" operator="greaterThan">
      <formula>0.929999999</formula>
    </cfRule>
  </conditionalFormatting>
  <conditionalFormatting sqref="H29">
    <cfRule type="cellIs" dxfId="168" priority="169" operator="greaterThan">
      <formula>0.929999999</formula>
    </cfRule>
  </conditionalFormatting>
  <conditionalFormatting sqref="H51">
    <cfRule type="cellIs" dxfId="167" priority="166" operator="between">
      <formula>0.8999999</formula>
      <formula>0.9299999</formula>
    </cfRule>
    <cfRule type="cellIs" dxfId="166" priority="167" operator="lessThan">
      <formula>0.899999999</formula>
    </cfRule>
    <cfRule type="cellIs" dxfId="165" priority="168" operator="greaterThan">
      <formula>0.92999999</formula>
    </cfRule>
  </conditionalFormatting>
  <conditionalFormatting sqref="H54">
    <cfRule type="cellIs" dxfId="164" priority="163" operator="between">
      <formula>0.8999999</formula>
      <formula>0.9299999</formula>
    </cfRule>
    <cfRule type="cellIs" dxfId="163" priority="164" operator="lessThan">
      <formula>0.899999999</formula>
    </cfRule>
    <cfRule type="cellIs" dxfId="162" priority="165" operator="greaterThan">
      <formula>0.92999999</formula>
    </cfRule>
  </conditionalFormatting>
  <conditionalFormatting sqref="H82">
    <cfRule type="cellIs" dxfId="161" priority="160" operator="between">
      <formula>0.8999999</formula>
      <formula>0.9299999</formula>
    </cfRule>
    <cfRule type="cellIs" dxfId="160" priority="161" operator="lessThan">
      <formula>0.899999999</formula>
    </cfRule>
    <cfRule type="cellIs" dxfId="159" priority="162" operator="greaterThan">
      <formula>0.92999999</formula>
    </cfRule>
  </conditionalFormatting>
  <conditionalFormatting sqref="H171">
    <cfRule type="cellIs" dxfId="158" priority="157" operator="between">
      <formula>0.8999999</formula>
      <formula>0.9299999</formula>
    </cfRule>
    <cfRule type="cellIs" dxfId="157" priority="158" operator="lessThan">
      <formula>0.899999999</formula>
    </cfRule>
    <cfRule type="cellIs" dxfId="156" priority="159" operator="greaterThan">
      <formula>0.92999999</formula>
    </cfRule>
  </conditionalFormatting>
  <conditionalFormatting sqref="H182">
    <cfRule type="cellIs" dxfId="155" priority="154" operator="between">
      <formula>0.8999999</formula>
      <formula>0.9299999</formula>
    </cfRule>
    <cfRule type="cellIs" dxfId="154" priority="155" operator="lessThan">
      <formula>0.899999999</formula>
    </cfRule>
    <cfRule type="cellIs" dxfId="153" priority="156" operator="greaterThan">
      <formula>0.92999999</formula>
    </cfRule>
  </conditionalFormatting>
  <conditionalFormatting sqref="H196">
    <cfRule type="cellIs" dxfId="152" priority="151" operator="between">
      <formula>0.8999999</formula>
      <formula>0.9299999</formula>
    </cfRule>
    <cfRule type="cellIs" dxfId="151" priority="152" operator="lessThan">
      <formula>0.899999999</formula>
    </cfRule>
    <cfRule type="cellIs" dxfId="150" priority="153" operator="greaterThan">
      <formula>0.92999999</formula>
    </cfRule>
  </conditionalFormatting>
  <conditionalFormatting sqref="H205">
    <cfRule type="cellIs" dxfId="149" priority="148" operator="between">
      <formula>0.8999999</formula>
      <formula>0.9299999</formula>
    </cfRule>
    <cfRule type="cellIs" dxfId="148" priority="149" operator="lessThan">
      <formula>0.899999999</formula>
    </cfRule>
    <cfRule type="cellIs" dxfId="147" priority="150" operator="greaterThan">
      <formula>0.92999999</formula>
    </cfRule>
  </conditionalFormatting>
  <conditionalFormatting sqref="H244">
    <cfRule type="cellIs" dxfId="146" priority="145" operator="between">
      <formula>0.8999999</formula>
      <formula>0.9299999</formula>
    </cfRule>
    <cfRule type="cellIs" dxfId="145" priority="146" operator="lessThan">
      <formula>0.899999999</formula>
    </cfRule>
    <cfRule type="cellIs" dxfId="144" priority="147" operator="greaterThan">
      <formula>0.92999999</formula>
    </cfRule>
  </conditionalFormatting>
  <conditionalFormatting sqref="H253">
    <cfRule type="cellIs" dxfId="143" priority="142" operator="between">
      <formula>0.8999999</formula>
      <formula>0.9299999</formula>
    </cfRule>
    <cfRule type="cellIs" dxfId="142" priority="143" operator="lessThan">
      <formula>0.899999999</formula>
    </cfRule>
    <cfRule type="cellIs" dxfId="141" priority="144" operator="greaterThan">
      <formula>0.92999999</formula>
    </cfRule>
  </conditionalFormatting>
  <conditionalFormatting sqref="H266">
    <cfRule type="cellIs" dxfId="140" priority="139" operator="between">
      <formula>0.8999999</formula>
      <formula>0.9299999</formula>
    </cfRule>
    <cfRule type="cellIs" dxfId="139" priority="140" operator="lessThan">
      <formula>0.899999999</formula>
    </cfRule>
    <cfRule type="cellIs" dxfId="138" priority="141" operator="greaterThan">
      <formula>0.92999999</formula>
    </cfRule>
  </conditionalFormatting>
  <conditionalFormatting sqref="H336">
    <cfRule type="cellIs" dxfId="137" priority="136" operator="between">
      <formula>0.8999999</formula>
      <formula>0.9299999</formula>
    </cfRule>
    <cfRule type="cellIs" dxfId="136" priority="137" operator="lessThan">
      <formula>0.899999999</formula>
    </cfRule>
    <cfRule type="cellIs" dxfId="135" priority="138" operator="greaterThan">
      <formula>0.92999999</formula>
    </cfRule>
  </conditionalFormatting>
  <conditionalFormatting sqref="H365">
    <cfRule type="cellIs" dxfId="134" priority="133" operator="between">
      <formula>0.8999999</formula>
      <formula>0.9299999</formula>
    </cfRule>
    <cfRule type="cellIs" dxfId="133" priority="134" operator="lessThan">
      <formula>0.899999999</formula>
    </cfRule>
    <cfRule type="cellIs" dxfId="132" priority="135" operator="greaterThan">
      <formula>0.92999999</formula>
    </cfRule>
  </conditionalFormatting>
  <conditionalFormatting sqref="H374">
    <cfRule type="cellIs" dxfId="131" priority="130" operator="between">
      <formula>0.8999999</formula>
      <formula>0.9299999</formula>
    </cfRule>
    <cfRule type="cellIs" dxfId="130" priority="131" operator="lessThan">
      <formula>0.899999999</formula>
    </cfRule>
    <cfRule type="cellIs" dxfId="129" priority="132" operator="greaterThan">
      <formula>0.92999999</formula>
    </cfRule>
  </conditionalFormatting>
  <conditionalFormatting sqref="H379">
    <cfRule type="cellIs" dxfId="128" priority="127" operator="between">
      <formula>0.8999999</formula>
      <formula>0.9299999</formula>
    </cfRule>
    <cfRule type="cellIs" dxfId="127" priority="128" operator="lessThan">
      <formula>0.899999999</formula>
    </cfRule>
    <cfRule type="cellIs" dxfId="126" priority="129" operator="greaterThan">
      <formula>0.92999999</formula>
    </cfRule>
  </conditionalFormatting>
  <conditionalFormatting sqref="H388">
    <cfRule type="cellIs" dxfId="125" priority="124" operator="between">
      <formula>0.8999999</formula>
      <formula>0.9299999</formula>
    </cfRule>
    <cfRule type="cellIs" dxfId="124" priority="125" operator="lessThan">
      <formula>0.899999999</formula>
    </cfRule>
    <cfRule type="cellIs" dxfId="123" priority="126" operator="greaterThan">
      <formula>0.92999999</formula>
    </cfRule>
  </conditionalFormatting>
  <conditionalFormatting sqref="H394">
    <cfRule type="cellIs" dxfId="122" priority="121" operator="between">
      <formula>0.8999999</formula>
      <formula>0.9299999</formula>
    </cfRule>
    <cfRule type="cellIs" dxfId="121" priority="122" operator="lessThan">
      <formula>0.899999999</formula>
    </cfRule>
    <cfRule type="cellIs" dxfId="120" priority="123" operator="greaterThan">
      <formula>0.92999999</formula>
    </cfRule>
  </conditionalFormatting>
  <conditionalFormatting sqref="H406">
    <cfRule type="cellIs" dxfId="119" priority="118" operator="between">
      <formula>0.8999999</formula>
      <formula>0.9299999</formula>
    </cfRule>
    <cfRule type="cellIs" dxfId="118" priority="119" operator="lessThan">
      <formula>0.899999999</formula>
    </cfRule>
    <cfRule type="cellIs" dxfId="117" priority="120" operator="greaterThan">
      <formula>0.92999999</formula>
    </cfRule>
  </conditionalFormatting>
  <conditionalFormatting sqref="H417">
    <cfRule type="cellIs" dxfId="116" priority="115" operator="between">
      <formula>0.8999999</formula>
      <formula>0.9299999</formula>
    </cfRule>
    <cfRule type="cellIs" dxfId="115" priority="116" operator="lessThan">
      <formula>0.899999999</formula>
    </cfRule>
    <cfRule type="cellIs" dxfId="114" priority="117" operator="greaterThan">
      <formula>0.92999999</formula>
    </cfRule>
  </conditionalFormatting>
  <conditionalFormatting sqref="H435">
    <cfRule type="cellIs" dxfId="113" priority="112" operator="between">
      <formula>0.8999999</formula>
      <formula>0.9299999</formula>
    </cfRule>
    <cfRule type="cellIs" dxfId="112" priority="113" operator="lessThan">
      <formula>0.899999999</formula>
    </cfRule>
    <cfRule type="cellIs" dxfId="111" priority="114" operator="greaterThan">
      <formula>0.92999999</formula>
    </cfRule>
  </conditionalFormatting>
  <conditionalFormatting sqref="H455">
    <cfRule type="cellIs" dxfId="110" priority="109" operator="between">
      <formula>0.8999999</formula>
      <formula>0.9299999</formula>
    </cfRule>
    <cfRule type="cellIs" dxfId="109" priority="110" operator="lessThan">
      <formula>0.899999999</formula>
    </cfRule>
    <cfRule type="cellIs" dxfId="108" priority="111" operator="greaterThan">
      <formula>0.92999999</formula>
    </cfRule>
  </conditionalFormatting>
  <conditionalFormatting sqref="H564">
    <cfRule type="cellIs" dxfId="107" priority="106" operator="between">
      <formula>0.8999999</formula>
      <formula>0.9299999</formula>
    </cfRule>
    <cfRule type="cellIs" dxfId="106" priority="107" operator="lessThan">
      <formula>0.899999999</formula>
    </cfRule>
    <cfRule type="cellIs" dxfId="105" priority="108" operator="greaterThan">
      <formula>0.92999999</formula>
    </cfRule>
  </conditionalFormatting>
  <conditionalFormatting sqref="H568">
    <cfRule type="cellIs" dxfId="104" priority="103" operator="between">
      <formula>0.8999999</formula>
      <formula>0.9299999</formula>
    </cfRule>
    <cfRule type="cellIs" dxfId="103" priority="104" operator="lessThan">
      <formula>0.899999999</formula>
    </cfRule>
    <cfRule type="cellIs" dxfId="102" priority="105" operator="greaterThan">
      <formula>0.92999999</formula>
    </cfRule>
  </conditionalFormatting>
  <conditionalFormatting sqref="H589">
    <cfRule type="cellIs" dxfId="101" priority="100" operator="between">
      <formula>0.8999999</formula>
      <formula>0.9299999</formula>
    </cfRule>
    <cfRule type="cellIs" dxfId="100" priority="101" operator="lessThan">
      <formula>0.899999999</formula>
    </cfRule>
    <cfRule type="cellIs" dxfId="99" priority="102" operator="greaterThan">
      <formula>0.92999999</formula>
    </cfRule>
  </conditionalFormatting>
  <conditionalFormatting sqref="H603">
    <cfRule type="cellIs" dxfId="98" priority="97" operator="between">
      <formula>0.8999999</formula>
      <formula>0.9299999</formula>
    </cfRule>
    <cfRule type="cellIs" dxfId="97" priority="98" operator="lessThan">
      <formula>0.899999999</formula>
    </cfRule>
    <cfRule type="cellIs" dxfId="96" priority="99" operator="greaterThan">
      <formula>0.92999999</formula>
    </cfRule>
  </conditionalFormatting>
  <conditionalFormatting sqref="H606">
    <cfRule type="cellIs" dxfId="95" priority="94" operator="between">
      <formula>0.8999999</formula>
      <formula>0.9299999</formula>
    </cfRule>
    <cfRule type="cellIs" dxfId="94" priority="95" operator="lessThan">
      <formula>0.899999999</formula>
    </cfRule>
    <cfRule type="cellIs" dxfId="93" priority="96" operator="greaterThan">
      <formula>0.92999999</formula>
    </cfRule>
  </conditionalFormatting>
  <conditionalFormatting sqref="H637">
    <cfRule type="cellIs" dxfId="92" priority="91" operator="between">
      <formula>0.8999999</formula>
      <formula>0.9299999</formula>
    </cfRule>
    <cfRule type="cellIs" dxfId="91" priority="92" operator="lessThan">
      <formula>0.899999999</formula>
    </cfRule>
    <cfRule type="cellIs" dxfId="90" priority="93" operator="greaterThan">
      <formula>0.92999999</formula>
    </cfRule>
  </conditionalFormatting>
  <conditionalFormatting sqref="H667">
    <cfRule type="cellIs" dxfId="89" priority="88" operator="between">
      <formula>0.8999999</formula>
      <formula>0.9299999</formula>
    </cfRule>
    <cfRule type="cellIs" dxfId="88" priority="89" operator="lessThan">
      <formula>0.899999999</formula>
    </cfRule>
    <cfRule type="cellIs" dxfId="87" priority="90" operator="greaterThan">
      <formula>0.92999999</formula>
    </cfRule>
  </conditionalFormatting>
  <conditionalFormatting sqref="H690">
    <cfRule type="cellIs" dxfId="86" priority="85" operator="between">
      <formula>0.8999999</formula>
      <formula>0.9299999</formula>
    </cfRule>
    <cfRule type="cellIs" dxfId="85" priority="86" operator="lessThan">
      <formula>0.899999999</formula>
    </cfRule>
    <cfRule type="cellIs" dxfId="84" priority="87" operator="greaterThan">
      <formula>0.92999999</formula>
    </cfRule>
  </conditionalFormatting>
  <conditionalFormatting sqref="H697">
    <cfRule type="cellIs" dxfId="83" priority="82" operator="between">
      <formula>0.8999999</formula>
      <formula>0.9299999</formula>
    </cfRule>
    <cfRule type="cellIs" dxfId="82" priority="83" operator="lessThan">
      <formula>0.899999999</formula>
    </cfRule>
    <cfRule type="cellIs" dxfId="81" priority="84" operator="greaterThan">
      <formula>0.92999999</formula>
    </cfRule>
  </conditionalFormatting>
  <conditionalFormatting sqref="H702">
    <cfRule type="cellIs" dxfId="80" priority="79" operator="between">
      <formula>0.8999999</formula>
      <formula>0.9299999</formula>
    </cfRule>
    <cfRule type="cellIs" dxfId="79" priority="80" operator="lessThan">
      <formula>0.899999999</formula>
    </cfRule>
    <cfRule type="cellIs" dxfId="78" priority="81" operator="greaterThan">
      <formula>0.92999999</formula>
    </cfRule>
  </conditionalFormatting>
  <conditionalFormatting sqref="H729">
    <cfRule type="cellIs" dxfId="77" priority="76" operator="between">
      <formula>0.8999999</formula>
      <formula>0.9299999</formula>
    </cfRule>
    <cfRule type="cellIs" dxfId="76" priority="77" operator="lessThan">
      <formula>0.899999999</formula>
    </cfRule>
    <cfRule type="cellIs" dxfId="75" priority="78" operator="greaterThan">
      <formula>0.92999999</formula>
    </cfRule>
  </conditionalFormatting>
  <conditionalFormatting sqref="H751">
    <cfRule type="cellIs" dxfId="74" priority="73" operator="between">
      <formula>0.8999999</formula>
      <formula>0.9299999</formula>
    </cfRule>
    <cfRule type="cellIs" dxfId="73" priority="74" operator="lessThan">
      <formula>0.899999999</formula>
    </cfRule>
    <cfRule type="cellIs" dxfId="72" priority="75" operator="greaterThan">
      <formula>0.92999999</formula>
    </cfRule>
  </conditionalFormatting>
  <conditionalFormatting sqref="H763">
    <cfRule type="cellIs" dxfId="71" priority="70" operator="between">
      <formula>0.8999999</formula>
      <formula>0.9299999</formula>
    </cfRule>
    <cfRule type="cellIs" dxfId="70" priority="71" operator="lessThan">
      <formula>0.899999999</formula>
    </cfRule>
    <cfRule type="cellIs" dxfId="69" priority="72" operator="greaterThan">
      <formula>0.92999999</formula>
    </cfRule>
  </conditionalFormatting>
  <conditionalFormatting sqref="H997">
    <cfRule type="cellIs" dxfId="68" priority="67" operator="between">
      <formula>0.8999999</formula>
      <formula>0.9299999</formula>
    </cfRule>
    <cfRule type="cellIs" dxfId="67" priority="68" operator="lessThan">
      <formula>0.899999999</formula>
    </cfRule>
    <cfRule type="cellIs" dxfId="66" priority="69" operator="greaterThan">
      <formula>0.92999999</formula>
    </cfRule>
  </conditionalFormatting>
  <conditionalFormatting sqref="H1021">
    <cfRule type="cellIs" dxfId="65" priority="64" operator="between">
      <formula>0.8999999</formula>
      <formula>0.9299999</formula>
    </cfRule>
    <cfRule type="cellIs" dxfId="64" priority="65" operator="lessThan">
      <formula>0.899999999</formula>
    </cfRule>
    <cfRule type="cellIs" dxfId="63" priority="66" operator="greaterThan">
      <formula>0.92999999</formula>
    </cfRule>
  </conditionalFormatting>
  <conditionalFormatting sqref="H1029">
    <cfRule type="cellIs" dxfId="62" priority="61" operator="between">
      <formula>0.8999999</formula>
      <formula>0.9299999</formula>
    </cfRule>
    <cfRule type="cellIs" dxfId="61" priority="62" operator="lessThan">
      <formula>0.899999999</formula>
    </cfRule>
    <cfRule type="cellIs" dxfId="60" priority="63" operator="greaterThan">
      <formula>0.92999999</formula>
    </cfRule>
  </conditionalFormatting>
  <conditionalFormatting sqref="H1036">
    <cfRule type="cellIs" dxfId="59" priority="58" operator="between">
      <formula>0.8999999</formula>
      <formula>0.9299999</formula>
    </cfRule>
    <cfRule type="cellIs" dxfId="58" priority="59" operator="lessThan">
      <formula>0.899999999</formula>
    </cfRule>
    <cfRule type="cellIs" dxfId="57" priority="60" operator="greaterThan">
      <formula>0.92999999</formula>
    </cfRule>
  </conditionalFormatting>
  <conditionalFormatting sqref="H1044">
    <cfRule type="cellIs" dxfId="56" priority="55" operator="between">
      <formula>0.8999999</formula>
      <formula>0.9299999</formula>
    </cfRule>
    <cfRule type="cellIs" dxfId="55" priority="56" operator="lessThan">
      <formula>0.899999999</formula>
    </cfRule>
    <cfRule type="cellIs" dxfId="54" priority="57" operator="greaterThan">
      <formula>0.92999999</formula>
    </cfRule>
  </conditionalFormatting>
  <conditionalFormatting sqref="H1168">
    <cfRule type="cellIs" dxfId="53" priority="52" operator="between">
      <formula>0.8999999</formula>
      <formula>0.9299999</formula>
    </cfRule>
    <cfRule type="cellIs" dxfId="52" priority="53" operator="lessThan">
      <formula>0.899999999</formula>
    </cfRule>
    <cfRule type="cellIs" dxfId="51" priority="54" operator="greaterThan">
      <formula>0.92999999</formula>
    </cfRule>
  </conditionalFormatting>
  <conditionalFormatting sqref="H1202">
    <cfRule type="cellIs" dxfId="50" priority="49" operator="between">
      <formula>0.8999999</formula>
      <formula>0.9299999</formula>
    </cfRule>
    <cfRule type="cellIs" dxfId="49" priority="50" operator="lessThan">
      <formula>0.899999999</formula>
    </cfRule>
    <cfRule type="cellIs" dxfId="48" priority="51" operator="greaterThan">
      <formula>0.92999999</formula>
    </cfRule>
  </conditionalFormatting>
  <conditionalFormatting sqref="H1275">
    <cfRule type="cellIs" dxfId="47" priority="46" operator="between">
      <formula>0.8999999</formula>
      <formula>0.9299999</formula>
    </cfRule>
    <cfRule type="cellIs" dxfId="46" priority="47" operator="lessThan">
      <formula>0.899999999</formula>
    </cfRule>
    <cfRule type="cellIs" dxfId="45" priority="48" operator="greaterThan">
      <formula>0.92999999</formula>
    </cfRule>
  </conditionalFormatting>
  <conditionalFormatting sqref="H1299">
    <cfRule type="cellIs" dxfId="44" priority="43" operator="between">
      <formula>0.8999999</formula>
      <formula>0.9299999</formula>
    </cfRule>
    <cfRule type="cellIs" dxfId="43" priority="44" operator="lessThan">
      <formula>0.899999999</formula>
    </cfRule>
    <cfRule type="cellIs" dxfId="42" priority="45" operator="greaterThan">
      <formula>0.92999999</formula>
    </cfRule>
  </conditionalFormatting>
  <conditionalFormatting sqref="H1359">
    <cfRule type="cellIs" dxfId="41" priority="40" operator="between">
      <formula>0.8999999</formula>
      <formula>0.9299999</formula>
    </cfRule>
    <cfRule type="cellIs" dxfId="40" priority="41" operator="lessThan">
      <formula>0.899999999</formula>
    </cfRule>
    <cfRule type="cellIs" dxfId="39" priority="42" operator="greaterThan">
      <formula>0.92999999</formula>
    </cfRule>
  </conditionalFormatting>
  <conditionalFormatting sqref="H1390">
    <cfRule type="cellIs" dxfId="38" priority="37" operator="between">
      <formula>0.8999999</formula>
      <formula>0.9299999</formula>
    </cfRule>
    <cfRule type="cellIs" dxfId="37" priority="38" operator="lessThan">
      <formula>0.899999999</formula>
    </cfRule>
    <cfRule type="cellIs" dxfId="36" priority="39" operator="greaterThan">
      <formula>0.92999999</formula>
    </cfRule>
  </conditionalFormatting>
  <conditionalFormatting sqref="H1404">
    <cfRule type="cellIs" dxfId="35" priority="34" operator="between">
      <formula>0.8999999</formula>
      <formula>0.9299999</formula>
    </cfRule>
    <cfRule type="cellIs" dxfId="34" priority="35" operator="lessThan">
      <formula>0.899999999</formula>
    </cfRule>
    <cfRule type="cellIs" dxfId="33" priority="36" operator="greaterThan">
      <formula>0.92999999</formula>
    </cfRule>
  </conditionalFormatting>
  <conditionalFormatting sqref="H1409">
    <cfRule type="cellIs" dxfId="32" priority="31" operator="between">
      <formula>0.8999999</formula>
      <formula>0.9299999</formula>
    </cfRule>
    <cfRule type="cellIs" dxfId="31" priority="32" operator="lessThan">
      <formula>0.899999999</formula>
    </cfRule>
    <cfRule type="cellIs" dxfId="30" priority="33" operator="greaterThan">
      <formula>0.92999999</formula>
    </cfRule>
  </conditionalFormatting>
  <conditionalFormatting sqref="H1434">
    <cfRule type="cellIs" dxfId="29" priority="28" operator="between">
      <formula>0.8999999</formula>
      <formula>0.9299999</formula>
    </cfRule>
    <cfRule type="cellIs" dxfId="28" priority="29" operator="lessThan">
      <formula>0.899999999</formula>
    </cfRule>
    <cfRule type="cellIs" dxfId="27" priority="30" operator="greaterThan">
      <formula>0.92999999</formula>
    </cfRule>
  </conditionalFormatting>
  <conditionalFormatting sqref="H1469">
    <cfRule type="cellIs" dxfId="26" priority="25" operator="between">
      <formula>0.8999999</formula>
      <formula>0.9299999</formula>
    </cfRule>
    <cfRule type="cellIs" dxfId="25" priority="26" operator="lessThan">
      <formula>0.899999999</formula>
    </cfRule>
    <cfRule type="cellIs" dxfId="24" priority="27" operator="greaterThan">
      <formula>0.92999999</formula>
    </cfRule>
  </conditionalFormatting>
  <conditionalFormatting sqref="H1484">
    <cfRule type="cellIs" dxfId="23" priority="22" operator="between">
      <formula>0.8999999</formula>
      <formula>0.9299999</formula>
    </cfRule>
    <cfRule type="cellIs" dxfId="22" priority="23" operator="lessThan">
      <formula>0.899999999</formula>
    </cfRule>
    <cfRule type="cellIs" dxfId="21" priority="24" operator="greaterThan">
      <formula>0.92999999</formula>
    </cfRule>
  </conditionalFormatting>
  <conditionalFormatting sqref="H1505">
    <cfRule type="cellIs" dxfId="20" priority="19" operator="between">
      <formula>0.8999999</formula>
      <formula>0.9299999</formula>
    </cfRule>
    <cfRule type="cellIs" dxfId="19" priority="20" operator="lessThan">
      <formula>0.899999999</formula>
    </cfRule>
    <cfRule type="cellIs" dxfId="18" priority="21" operator="greaterThan">
      <formula>0.92999999</formula>
    </cfRule>
  </conditionalFormatting>
  <conditionalFormatting sqref="H1513">
    <cfRule type="cellIs" dxfId="17" priority="16" operator="between">
      <formula>0.8999999</formula>
      <formula>0.9299999</formula>
    </cfRule>
    <cfRule type="cellIs" dxfId="16" priority="17" operator="lessThan">
      <formula>0.899999999</formula>
    </cfRule>
    <cfRule type="cellIs" dxfId="15" priority="18" operator="greaterThan">
      <formula>0.92999999</formula>
    </cfRule>
  </conditionalFormatting>
  <conditionalFormatting sqref="H1517">
    <cfRule type="cellIs" dxfId="14" priority="13" operator="between">
      <formula>0.8999999</formula>
      <formula>0.9299999</formula>
    </cfRule>
    <cfRule type="cellIs" dxfId="13" priority="14" operator="lessThan">
      <formula>0.899999999</formula>
    </cfRule>
    <cfRule type="cellIs" dxfId="12" priority="15" operator="greaterThan">
      <formula>0.92999999</formula>
    </cfRule>
  </conditionalFormatting>
  <conditionalFormatting sqref="H1520">
    <cfRule type="cellIs" dxfId="11" priority="10" operator="between">
      <formula>0.8999999</formula>
      <formula>0.9299999</formula>
    </cfRule>
    <cfRule type="cellIs" dxfId="10" priority="11" operator="lessThan">
      <formula>0.899999999</formula>
    </cfRule>
    <cfRule type="cellIs" dxfId="9" priority="12" operator="greaterThan">
      <formula>0.92999999</formula>
    </cfRule>
  </conditionalFormatting>
  <conditionalFormatting sqref="H1559">
    <cfRule type="cellIs" dxfId="8" priority="7" operator="between">
      <formula>0.8999999</formula>
      <formula>0.9299999</formula>
    </cfRule>
    <cfRule type="cellIs" dxfId="7" priority="8" operator="lessThan">
      <formula>0.899999999</formula>
    </cfRule>
    <cfRule type="cellIs" dxfId="6" priority="9" operator="greaterThan">
      <formula>0.92999999</formula>
    </cfRule>
  </conditionalFormatting>
  <conditionalFormatting sqref="H1564">
    <cfRule type="cellIs" dxfId="5" priority="4" operator="between">
      <formula>0.8999999</formula>
      <formula>0.9299999</formula>
    </cfRule>
    <cfRule type="cellIs" dxfId="4" priority="5" operator="lessThan">
      <formula>0.899999999</formula>
    </cfRule>
    <cfRule type="cellIs" dxfId="3" priority="6" operator="greaterThan">
      <formula>0.92999999</formula>
    </cfRule>
  </conditionalFormatting>
  <conditionalFormatting sqref="H1571">
    <cfRule type="cellIs" dxfId="2" priority="1" operator="between">
      <formula>0.8999999</formula>
      <formula>0.9299999</formula>
    </cfRule>
    <cfRule type="cellIs" dxfId="1" priority="2" operator="lessThan">
      <formula>0.899999999</formula>
    </cfRule>
    <cfRule type="cellIs" dxfId="0" priority="3" operator="greaterThan">
      <formula>0.92999999</formula>
    </cfRule>
  </conditionalFormatting>
  <pageMargins left="1.25" right="0.75" top="0.75" bottom="0.75" header="0.3" footer="0.3"/>
  <pageSetup orientation="portrait" r:id="rId1"/>
  <headerFooter>
    <oddHeader>&amp;A</oddHeader>
    <oddFooter>&amp;R&amp;"-,Bold"&amp;8 6/1/2014 - Page &amp;P</oddFooter>
  </headerFooter>
  <rowBreaks count="6" manualBreakCount="6">
    <brk id="243" max="16383" man="1"/>
    <brk id="454" max="16383" man="1"/>
    <brk id="728" max="16383" man="1"/>
    <brk id="1043" max="16383" man="1"/>
    <brk id="1358" max="16383" man="1"/>
    <brk id="1519" max="16383" man="1"/>
  </rowBreaks>
  <colBreaks count="1" manualBreakCount="1">
    <brk id="1" max="1048575" man="1"/>
  </colBreaks>
  <ignoredErrors>
    <ignoredError sqref="F1572:G1572 F2:G16 F19:G19 F21:G21 F23:G24 F27:G27 F30:G30 F32:G43 F45:G45 F48:G48 F50:G50 F52:G52 F55:G56 F58:G58 F62:G75 F77:G78 F80:G80 F83:G89 F97:G150 F161:G164 F169:G169 F172:G172 F174:G180 F183:G183 F187:G192 F194:G194 F197:G201 F203:G203 F206:G206 F208:G230 F232:G232 F234:G239 F241:G241 F245:G245 F247:G249 F251:G251 F254:G261 F263:G264 F267:G272 F276:G315 F319:G326 F328:G329 F331:G332 F334:G334 F337:G342 F346:G357 F359:G361 F363:G363 F368:G370 F372:G372 F375:G377 F380:G384 F386:G386 F389:G392 F395:G395 F397:G400 F402:G402 F404:G404 F407:G407 F409:G409 F411:G413 F415:G415 F418:G420 F424:G433 F436:G436 F438:G447 F449:G451 F453:G453 F456:G462 F468:G469 F471:G535 F541:G550 F555:G558 F560:G560 F562:G562 F565:G566 F569:G573 F575:G583 F585:G587 F590:G590 F592:G599 F601:G601 F604:G604 F607:G610 F612:G630 F632:G635 F638:G642 F644:G658 F663:G663 F665:G665 F668:G668 F672:G681 F683:G686 F688:G688 F691:G695 F698:G700 F703:G703 F705:G705 F707:G722 F726:G727 F730:G731 F733:G745 F749:G749 F754:G757 F761:G761 F764:G789 F810:G812 F814:G945 F958:G966 F969:G969 F988:G989 F995:G995 F998:G998 F1002:G1011 F1016:G1016 F1018:G1019 F1022:G1025 F1027:G1027 F1032:G1034 F1037:G1037 F1039:G1040 F1042:G1042 F1045:G1048 F1052:G1052 F1056:G1142 F1148:G1164 F1166:G1166 F1169:G1170 F1176:G1194 F1198:G1198 F1200:G1200 F1203:G1206 F1213:G1213 F1215:G1255 F1265:G1266 F1268:G1269 F1271:G1271 F1276:G1278 F1282:G1283 F1285:G1293 F1297:G1297 F1300:G1306 F1316:G1317 F1319:G1331 F1339:G1345 F1347:G1347 F1353:G1355 F1357:G1357 F1360:G1363 F1365:G1380 F1384:G1386 F1388:G1388 F1391:G1392 F1396:G1402 F1405:G1407 F1410:G1412 F1416:G1416 F1418:G1421 F1428:G1428 F1430:G1430 F1432:G1432 F1435:G1435 F1441:G1457 F1461:G1465 F1467:G1467 F1470:G1470 F1474:G1480 F1482:G1482 F1485:G1487 F1489:G1496 F1498:G1498 F1500:G1501 F1503:G1503 F1506:G1506 F1508:G1511 F1514:G1515 F1518:G1518 F1521:G1521 F1525:G1550 F1554:G1555 F1557:G1557 F1560:G1560 F1562:G1562 F1565:G156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>
      <selection activeCell="B8" sqref="B8"/>
    </sheetView>
  </sheetViews>
  <sheetFormatPr defaultRowHeight="15" x14ac:dyDescent="0.25"/>
  <cols>
    <col min="1" max="1" width="11.28515625" bestFit="1" customWidth="1"/>
    <col min="2" max="2" width="12.7109375" bestFit="1" customWidth="1"/>
    <col min="3" max="3" width="9.7109375" bestFit="1" customWidth="1"/>
  </cols>
  <sheetData>
    <row r="1" spans="1:3" s="118" customFormat="1" x14ac:dyDescent="0.25">
      <c r="A1" s="118" t="s">
        <v>0</v>
      </c>
      <c r="B1" s="118" t="s">
        <v>1759</v>
      </c>
      <c r="C1" s="118" t="s">
        <v>1758</v>
      </c>
    </row>
    <row r="2" spans="1:3" x14ac:dyDescent="0.25">
      <c r="A2" t="s">
        <v>15</v>
      </c>
      <c r="B2" t="s">
        <v>4</v>
      </c>
      <c r="C2" t="s">
        <v>1755</v>
      </c>
    </row>
    <row r="3" spans="1:3" x14ac:dyDescent="0.25">
      <c r="A3" t="s">
        <v>54</v>
      </c>
      <c r="C3" t="s">
        <v>1756</v>
      </c>
    </row>
    <row r="4" spans="1:3" x14ac:dyDescent="0.25">
      <c r="A4" t="s">
        <v>206</v>
      </c>
      <c r="B4" t="s">
        <v>4</v>
      </c>
      <c r="C4" t="s">
        <v>1755</v>
      </c>
    </row>
    <row r="5" spans="1:3" x14ac:dyDescent="0.25">
      <c r="A5" t="s">
        <v>145</v>
      </c>
      <c r="B5" t="s">
        <v>4</v>
      </c>
      <c r="C5" t="s">
        <v>1757</v>
      </c>
    </row>
    <row r="6" spans="1:3" x14ac:dyDescent="0.25">
      <c r="A6" t="s">
        <v>39</v>
      </c>
      <c r="B6" t="s">
        <v>4</v>
      </c>
      <c r="C6" t="s">
        <v>1757</v>
      </c>
    </row>
    <row r="7" spans="1:3" x14ac:dyDescent="0.25">
      <c r="A7" t="s">
        <v>81</v>
      </c>
      <c r="C7" t="s">
        <v>1756</v>
      </c>
    </row>
    <row r="8" spans="1:3" x14ac:dyDescent="0.25">
      <c r="A8" t="s">
        <v>359</v>
      </c>
      <c r="B8" t="s">
        <v>1754</v>
      </c>
      <c r="C8" t="s">
        <v>1755</v>
      </c>
    </row>
    <row r="9" spans="1:3" x14ac:dyDescent="0.25">
      <c r="A9" t="s">
        <v>195</v>
      </c>
      <c r="C9" t="s">
        <v>1756</v>
      </c>
    </row>
    <row r="10" spans="1:3" x14ac:dyDescent="0.25">
      <c r="A10" t="s">
        <v>26</v>
      </c>
      <c r="C10" t="s">
        <v>1756</v>
      </c>
    </row>
    <row r="11" spans="1:3" x14ac:dyDescent="0.25">
      <c r="A11" t="s">
        <v>16</v>
      </c>
      <c r="C11" t="s">
        <v>1756</v>
      </c>
    </row>
    <row r="12" spans="1:3" x14ac:dyDescent="0.25">
      <c r="A12" t="s">
        <v>293</v>
      </c>
      <c r="C12" t="s">
        <v>1756</v>
      </c>
    </row>
    <row r="13" spans="1:3" x14ac:dyDescent="0.25">
      <c r="A13" t="s">
        <v>384</v>
      </c>
      <c r="B13" t="s">
        <v>1754</v>
      </c>
      <c r="C13" t="s">
        <v>1757</v>
      </c>
    </row>
    <row r="14" spans="1:3" x14ac:dyDescent="0.25">
      <c r="A14" t="s">
        <v>21</v>
      </c>
      <c r="B14" t="s">
        <v>1754</v>
      </c>
      <c r="C14" t="s">
        <v>1755</v>
      </c>
    </row>
    <row r="15" spans="1:3" x14ac:dyDescent="0.25">
      <c r="A15" t="s">
        <v>21</v>
      </c>
      <c r="B15" t="s">
        <v>4</v>
      </c>
      <c r="C15" t="s">
        <v>1755</v>
      </c>
    </row>
    <row r="16" spans="1:3" x14ac:dyDescent="0.25">
      <c r="A16" t="s">
        <v>20</v>
      </c>
      <c r="B16" t="s">
        <v>1754</v>
      </c>
      <c r="C16" t="s">
        <v>1755</v>
      </c>
    </row>
    <row r="17" spans="1:3" x14ac:dyDescent="0.25">
      <c r="A17" t="s">
        <v>66</v>
      </c>
      <c r="C17" t="s">
        <v>1756</v>
      </c>
    </row>
    <row r="18" spans="1:3" x14ac:dyDescent="0.25">
      <c r="A18" t="s">
        <v>108</v>
      </c>
      <c r="C18" t="s">
        <v>1756</v>
      </c>
    </row>
    <row r="19" spans="1:3" x14ac:dyDescent="0.25">
      <c r="A19" t="s">
        <v>172</v>
      </c>
      <c r="B19" t="s">
        <v>1754</v>
      </c>
      <c r="C19" t="s">
        <v>1757</v>
      </c>
    </row>
    <row r="20" spans="1:3" x14ac:dyDescent="0.25">
      <c r="A20" t="s">
        <v>219</v>
      </c>
      <c r="B20" t="s">
        <v>1754</v>
      </c>
      <c r="C20" t="s">
        <v>1757</v>
      </c>
    </row>
    <row r="21" spans="1:3" x14ac:dyDescent="0.25">
      <c r="A21" t="s">
        <v>199</v>
      </c>
      <c r="B21" t="s">
        <v>1754</v>
      </c>
      <c r="C21" t="s">
        <v>1757</v>
      </c>
    </row>
    <row r="22" spans="1:3" x14ac:dyDescent="0.25">
      <c r="A22" t="s">
        <v>65</v>
      </c>
      <c r="B22" t="s">
        <v>1754</v>
      </c>
      <c r="C22" t="s">
        <v>1755</v>
      </c>
    </row>
    <row r="23" spans="1:3" x14ac:dyDescent="0.25">
      <c r="A23" t="s">
        <v>221</v>
      </c>
      <c r="C23" t="s">
        <v>1756</v>
      </c>
    </row>
    <row r="24" spans="1:3" x14ac:dyDescent="0.25">
      <c r="A24" t="s">
        <v>25</v>
      </c>
      <c r="B24" t="s">
        <v>1754</v>
      </c>
      <c r="C24" t="s">
        <v>1757</v>
      </c>
    </row>
    <row r="25" spans="1:3" x14ac:dyDescent="0.25">
      <c r="A25" t="s">
        <v>28</v>
      </c>
      <c r="C25" t="s">
        <v>1756</v>
      </c>
    </row>
    <row r="26" spans="1:3" x14ac:dyDescent="0.25">
      <c r="A26" t="s">
        <v>269</v>
      </c>
      <c r="C26" t="s">
        <v>1756</v>
      </c>
    </row>
    <row r="27" spans="1:3" x14ac:dyDescent="0.25">
      <c r="A27" t="s">
        <v>80</v>
      </c>
      <c r="B27" t="s">
        <v>4</v>
      </c>
      <c r="C27" t="s">
        <v>1757</v>
      </c>
    </row>
    <row r="28" spans="1:3" x14ac:dyDescent="0.25">
      <c r="A28" t="s">
        <v>80</v>
      </c>
      <c r="B28" t="s">
        <v>1754</v>
      </c>
      <c r="C28" t="s">
        <v>1755</v>
      </c>
    </row>
    <row r="29" spans="1:3" x14ac:dyDescent="0.25">
      <c r="A29" t="s">
        <v>113</v>
      </c>
      <c r="C29" t="s">
        <v>1756</v>
      </c>
    </row>
    <row r="30" spans="1:3" x14ac:dyDescent="0.25">
      <c r="A30" t="s">
        <v>242</v>
      </c>
      <c r="C30" t="s">
        <v>1756</v>
      </c>
    </row>
    <row r="31" spans="1:3" x14ac:dyDescent="0.25">
      <c r="A31" t="s">
        <v>18</v>
      </c>
      <c r="B31" t="s">
        <v>1754</v>
      </c>
      <c r="C31" t="s">
        <v>1757</v>
      </c>
    </row>
    <row r="32" spans="1:3" x14ac:dyDescent="0.25">
      <c r="A32" t="s">
        <v>34</v>
      </c>
      <c r="B32" t="s">
        <v>1754</v>
      </c>
      <c r="C32" t="s">
        <v>1757</v>
      </c>
    </row>
    <row r="33" spans="1:3" x14ac:dyDescent="0.25">
      <c r="A33" t="s">
        <v>32</v>
      </c>
      <c r="B33" t="s">
        <v>4</v>
      </c>
      <c r="C33" t="s">
        <v>1755</v>
      </c>
    </row>
    <row r="34" spans="1:3" x14ac:dyDescent="0.25">
      <c r="A34" t="s">
        <v>22</v>
      </c>
      <c r="C34" t="s">
        <v>1756</v>
      </c>
    </row>
    <row r="35" spans="1:3" x14ac:dyDescent="0.25">
      <c r="A35" t="s">
        <v>99</v>
      </c>
      <c r="C35" t="s">
        <v>1756</v>
      </c>
    </row>
    <row r="36" spans="1:3" x14ac:dyDescent="0.25">
      <c r="A36" t="s">
        <v>27</v>
      </c>
      <c r="B36" t="s">
        <v>1754</v>
      </c>
      <c r="C36" t="s">
        <v>1757</v>
      </c>
    </row>
    <row r="37" spans="1:3" x14ac:dyDescent="0.25">
      <c r="A37" t="s">
        <v>97</v>
      </c>
      <c r="B37" t="s">
        <v>1754</v>
      </c>
      <c r="C37" t="s">
        <v>1757</v>
      </c>
    </row>
    <row r="38" spans="1:3" x14ac:dyDescent="0.25">
      <c r="A38" t="s">
        <v>158</v>
      </c>
      <c r="C38" t="s">
        <v>1756</v>
      </c>
    </row>
    <row r="39" spans="1:3" x14ac:dyDescent="0.25">
      <c r="A39" t="s">
        <v>24</v>
      </c>
      <c r="B39" t="s">
        <v>1754</v>
      </c>
      <c r="C39" t="s">
        <v>1755</v>
      </c>
    </row>
    <row r="40" spans="1:3" x14ac:dyDescent="0.25">
      <c r="A40" t="s">
        <v>47</v>
      </c>
      <c r="C40" t="s">
        <v>1756</v>
      </c>
    </row>
    <row r="41" spans="1:3" x14ac:dyDescent="0.25">
      <c r="A41" t="s">
        <v>90</v>
      </c>
      <c r="C41" t="s">
        <v>1756</v>
      </c>
    </row>
    <row r="42" spans="1:3" x14ac:dyDescent="0.25">
      <c r="A42" t="s">
        <v>70</v>
      </c>
      <c r="C42" t="s">
        <v>1756</v>
      </c>
    </row>
    <row r="43" spans="1:3" x14ac:dyDescent="0.25">
      <c r="A43" t="s">
        <v>389</v>
      </c>
      <c r="C43" t="s">
        <v>1756</v>
      </c>
    </row>
    <row r="44" spans="1:3" x14ac:dyDescent="0.25">
      <c r="A44" t="s">
        <v>23</v>
      </c>
      <c r="C44" t="s">
        <v>1756</v>
      </c>
    </row>
    <row r="45" spans="1:3" x14ac:dyDescent="0.25">
      <c r="A45" t="s">
        <v>40</v>
      </c>
      <c r="C45" t="s">
        <v>1756</v>
      </c>
    </row>
    <row r="46" spans="1:3" x14ac:dyDescent="0.25">
      <c r="A46" t="s">
        <v>43</v>
      </c>
      <c r="B46" t="s">
        <v>1754</v>
      </c>
      <c r="C46" t="s">
        <v>1755</v>
      </c>
    </row>
    <row r="47" spans="1:3" x14ac:dyDescent="0.25">
      <c r="A47" t="s">
        <v>148</v>
      </c>
      <c r="C47" t="s">
        <v>1756</v>
      </c>
    </row>
    <row r="48" spans="1:3" x14ac:dyDescent="0.25">
      <c r="A48" t="s">
        <v>119</v>
      </c>
      <c r="B48" t="s">
        <v>3</v>
      </c>
      <c r="C48" t="s">
        <v>1755</v>
      </c>
    </row>
    <row r="49" spans="1:3" x14ac:dyDescent="0.25">
      <c r="A49" t="s">
        <v>13</v>
      </c>
      <c r="C49" t="s">
        <v>1756</v>
      </c>
    </row>
    <row r="50" spans="1:3" x14ac:dyDescent="0.25">
      <c r="A50" t="s">
        <v>110</v>
      </c>
      <c r="C50" t="s">
        <v>1756</v>
      </c>
    </row>
    <row r="51" spans="1:3" x14ac:dyDescent="0.25">
      <c r="A51" t="s">
        <v>147</v>
      </c>
      <c r="C51" t="s">
        <v>1756</v>
      </c>
    </row>
    <row r="52" spans="1:3" x14ac:dyDescent="0.25">
      <c r="A52" t="s">
        <v>31</v>
      </c>
      <c r="B52" t="s">
        <v>1754</v>
      </c>
      <c r="C52" t="s">
        <v>1755</v>
      </c>
    </row>
    <row r="53" spans="1:3" x14ac:dyDescent="0.25">
      <c r="A53" t="s">
        <v>59</v>
      </c>
      <c r="B53" t="s">
        <v>1754</v>
      </c>
      <c r="C53" t="s">
        <v>1755</v>
      </c>
    </row>
    <row r="54" spans="1:3" x14ac:dyDescent="0.25">
      <c r="A54" t="s">
        <v>89</v>
      </c>
      <c r="B54" t="s">
        <v>1754</v>
      </c>
      <c r="C54" t="s">
        <v>1757</v>
      </c>
    </row>
    <row r="55" spans="1:3" x14ac:dyDescent="0.25">
      <c r="A55" t="s">
        <v>72</v>
      </c>
      <c r="B55" t="s">
        <v>1754</v>
      </c>
      <c r="C55" t="s">
        <v>1755</v>
      </c>
    </row>
    <row r="56" spans="1:3" x14ac:dyDescent="0.25">
      <c r="A56" t="s">
        <v>353</v>
      </c>
      <c r="C56" t="s">
        <v>1756</v>
      </c>
    </row>
    <row r="57" spans="1:3" x14ac:dyDescent="0.25">
      <c r="A57" t="s">
        <v>573</v>
      </c>
      <c r="C57" t="s">
        <v>1756</v>
      </c>
    </row>
    <row r="58" spans="1:3" x14ac:dyDescent="0.25">
      <c r="A58" t="s">
        <v>421</v>
      </c>
      <c r="C58" t="s">
        <v>1756</v>
      </c>
    </row>
    <row r="59" spans="1:3" x14ac:dyDescent="0.25">
      <c r="A59" t="s">
        <v>45</v>
      </c>
      <c r="B59" t="s">
        <v>1754</v>
      </c>
      <c r="C59" t="s">
        <v>1755</v>
      </c>
    </row>
    <row r="60" spans="1:3" x14ac:dyDescent="0.25">
      <c r="A60" t="s">
        <v>537</v>
      </c>
      <c r="C60" t="s">
        <v>1756</v>
      </c>
    </row>
    <row r="61" spans="1:3" x14ac:dyDescent="0.25">
      <c r="A61" t="s">
        <v>240</v>
      </c>
      <c r="B61" t="s">
        <v>1754</v>
      </c>
      <c r="C61" t="s">
        <v>1755</v>
      </c>
    </row>
    <row r="62" spans="1:3" x14ac:dyDescent="0.25">
      <c r="A62" t="s">
        <v>511</v>
      </c>
      <c r="C62" t="s">
        <v>1756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2014 LDA County Detail</vt:lpstr>
      <vt:lpstr>2014 LDA County Summary</vt:lpstr>
      <vt:lpstr>2013 County LDA Status</vt:lpstr>
      <vt:lpstr>'2014 LDA County Summary'!Print_Area</vt:lpstr>
      <vt:lpstr>'2014 LDA County Detail'!Print_Titles</vt:lpstr>
      <vt:lpstr>'2014 LDA County Summary'!Print_Titles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sparks</dc:creator>
  <cp:lastModifiedBy>Nancy Muller</cp:lastModifiedBy>
  <cp:lastPrinted>2014-06-02T21:09:27Z</cp:lastPrinted>
  <dcterms:created xsi:type="dcterms:W3CDTF">2014-05-29T19:56:11Z</dcterms:created>
  <dcterms:modified xsi:type="dcterms:W3CDTF">2014-07-10T14:54:11Z</dcterms:modified>
</cp:coreProperties>
</file>